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4"/>
  <workbookPr defaultThemeVersion="166925"/>
  <mc:AlternateContent xmlns:mc="http://schemas.openxmlformats.org/markup-compatibility/2006">
    <mc:Choice Requires="x15">
      <x15ac:absPath xmlns:x15ac="http://schemas.microsoft.com/office/spreadsheetml/2010/11/ac" url="https://dixiestate-my.sharepoint.com/personal/d00503663_utahtech_edu/Documents/SET Admin Files/Courses/Scheduling/Spring-Summer 2026/"/>
    </mc:Choice>
  </mc:AlternateContent>
  <xr:revisionPtr revIDLastSave="0" documentId="8_{6E6395D9-7E18-4035-BAC3-936E619997D0}" xr6:coauthVersionLast="47" xr6:coauthVersionMax="47" xr10:uidLastSave="{00000000-0000-0000-0000-000000000000}"/>
  <bookViews>
    <workbookView xWindow="-120" yWindow="-120" windowWidth="29040" windowHeight="15720"/>
  </bookViews>
  <sheets>
    <sheet name="0_Full Report All Fields_user f" sheetId="1" r:id="rId1"/>
  </sheets>
  <calcPr calcId="0"/>
</workbook>
</file>

<file path=xl/calcChain.xml><?xml version="1.0" encoding="utf-8"?>
<calcChain xmlns="http://schemas.openxmlformats.org/spreadsheetml/2006/main">
  <c r="B2" i="1" l="1"/>
  <c r="I2" i="1"/>
  <c r="O2" i="1"/>
  <c r="U2" i="1"/>
  <c r="V2" i="1"/>
  <c r="B3" i="1"/>
  <c r="I3" i="1"/>
  <c r="O3" i="1"/>
  <c r="U3" i="1"/>
  <c r="V3" i="1"/>
  <c r="B4" i="1"/>
  <c r="I4" i="1"/>
  <c r="O4" i="1"/>
  <c r="U4" i="1"/>
  <c r="V4" i="1"/>
  <c r="B5" i="1"/>
  <c r="I5" i="1"/>
  <c r="O5" i="1"/>
  <c r="U5" i="1"/>
  <c r="V5" i="1"/>
  <c r="B6" i="1"/>
  <c r="I6" i="1"/>
  <c r="O6" i="1"/>
  <c r="U6" i="1"/>
  <c r="V6" i="1"/>
  <c r="B7" i="1"/>
  <c r="I7" i="1"/>
  <c r="O7" i="1"/>
  <c r="U7" i="1"/>
  <c r="V7" i="1"/>
  <c r="B8" i="1"/>
  <c r="I8" i="1"/>
  <c r="O8" i="1"/>
  <c r="U8" i="1"/>
  <c r="V8" i="1"/>
  <c r="B9" i="1"/>
  <c r="I9" i="1"/>
  <c r="O9" i="1"/>
  <c r="U9" i="1"/>
  <c r="V9" i="1"/>
  <c r="B10" i="1"/>
  <c r="I10" i="1"/>
  <c r="O10" i="1"/>
  <c r="U10" i="1"/>
  <c r="V10" i="1"/>
  <c r="B11" i="1"/>
  <c r="I11" i="1"/>
  <c r="O11" i="1"/>
  <c r="U11" i="1"/>
  <c r="V11" i="1"/>
  <c r="B12" i="1"/>
  <c r="I12" i="1"/>
  <c r="O12" i="1"/>
  <c r="U12" i="1"/>
  <c r="V12" i="1"/>
  <c r="B13" i="1"/>
  <c r="I13" i="1"/>
  <c r="O13" i="1"/>
  <c r="U13" i="1"/>
  <c r="V13" i="1"/>
  <c r="B14" i="1"/>
  <c r="I14" i="1"/>
  <c r="O14" i="1"/>
  <c r="U14" i="1"/>
  <c r="V14" i="1"/>
  <c r="B15" i="1"/>
  <c r="I15" i="1"/>
  <c r="O15" i="1"/>
  <c r="U15" i="1"/>
  <c r="V15" i="1"/>
  <c r="B16" i="1"/>
  <c r="I16" i="1"/>
  <c r="O16" i="1"/>
  <c r="U16" i="1"/>
  <c r="V16" i="1"/>
  <c r="B17" i="1"/>
  <c r="I17" i="1"/>
  <c r="O17" i="1"/>
  <c r="U17" i="1"/>
  <c r="V17" i="1"/>
  <c r="B18" i="1"/>
  <c r="I18" i="1"/>
  <c r="O18" i="1"/>
  <c r="U18" i="1"/>
  <c r="V18" i="1"/>
  <c r="B19" i="1"/>
  <c r="I19" i="1"/>
  <c r="O19" i="1"/>
  <c r="U19" i="1"/>
  <c r="V19" i="1"/>
  <c r="B20" i="1"/>
  <c r="I20" i="1"/>
  <c r="O20" i="1"/>
  <c r="U20" i="1"/>
  <c r="V20" i="1"/>
  <c r="B21" i="1"/>
  <c r="I21" i="1"/>
  <c r="O21" i="1"/>
  <c r="U21" i="1"/>
  <c r="V21" i="1"/>
  <c r="B22" i="1"/>
  <c r="I22" i="1"/>
  <c r="O22" i="1"/>
  <c r="U22" i="1"/>
  <c r="V22" i="1"/>
  <c r="B23" i="1"/>
  <c r="I23" i="1"/>
  <c r="O23" i="1"/>
  <c r="U23" i="1"/>
  <c r="V23" i="1"/>
  <c r="B24" i="1"/>
  <c r="I24" i="1"/>
  <c r="O24" i="1"/>
  <c r="U24" i="1"/>
  <c r="V24" i="1"/>
  <c r="B25" i="1"/>
  <c r="I25" i="1"/>
  <c r="O25" i="1"/>
  <c r="U25" i="1"/>
  <c r="V25" i="1"/>
  <c r="B26" i="1"/>
  <c r="I26" i="1"/>
  <c r="O26" i="1"/>
  <c r="U26" i="1"/>
  <c r="V26" i="1"/>
  <c r="B27" i="1"/>
  <c r="I27" i="1"/>
  <c r="O27" i="1"/>
  <c r="U27" i="1"/>
  <c r="V27" i="1"/>
  <c r="B28" i="1"/>
  <c r="I28" i="1"/>
  <c r="O28" i="1"/>
  <c r="U28" i="1"/>
  <c r="V28" i="1"/>
  <c r="B29" i="1"/>
  <c r="I29" i="1"/>
  <c r="O29" i="1"/>
  <c r="U29" i="1"/>
  <c r="V29" i="1"/>
  <c r="B30" i="1"/>
  <c r="I30" i="1"/>
  <c r="O30" i="1"/>
  <c r="U30" i="1"/>
  <c r="V30" i="1"/>
  <c r="B31" i="1"/>
  <c r="I31" i="1"/>
  <c r="O31" i="1"/>
  <c r="U31" i="1"/>
  <c r="V31" i="1"/>
  <c r="B32" i="1"/>
  <c r="I32" i="1"/>
  <c r="O32" i="1"/>
  <c r="U32" i="1"/>
  <c r="V32" i="1"/>
  <c r="B33" i="1"/>
  <c r="I33" i="1"/>
  <c r="O33" i="1"/>
  <c r="U33" i="1"/>
  <c r="V33" i="1"/>
  <c r="B34" i="1"/>
  <c r="I34" i="1"/>
  <c r="O34" i="1"/>
  <c r="U34" i="1"/>
  <c r="V34" i="1"/>
  <c r="B35" i="1"/>
  <c r="I35" i="1"/>
  <c r="O35" i="1"/>
  <c r="U35" i="1"/>
  <c r="V35" i="1"/>
  <c r="B36" i="1"/>
  <c r="I36" i="1"/>
  <c r="O36" i="1"/>
  <c r="U36" i="1"/>
  <c r="V36" i="1"/>
  <c r="B37" i="1"/>
  <c r="I37" i="1"/>
  <c r="O37" i="1"/>
  <c r="U37" i="1"/>
  <c r="V37" i="1"/>
  <c r="B38" i="1"/>
  <c r="I38" i="1"/>
  <c r="O38" i="1"/>
  <c r="U38" i="1"/>
  <c r="V38" i="1"/>
  <c r="B39" i="1"/>
  <c r="I39" i="1"/>
  <c r="O39" i="1"/>
  <c r="U39" i="1"/>
  <c r="V39" i="1"/>
  <c r="B40" i="1"/>
  <c r="I40" i="1"/>
  <c r="O40" i="1"/>
  <c r="U40" i="1"/>
  <c r="V40" i="1"/>
  <c r="B41" i="1"/>
  <c r="I41" i="1"/>
  <c r="O41" i="1"/>
  <c r="U41" i="1"/>
  <c r="V41" i="1"/>
  <c r="B42" i="1"/>
  <c r="I42" i="1"/>
  <c r="O42" i="1"/>
  <c r="U42" i="1"/>
  <c r="V42" i="1"/>
  <c r="B43" i="1"/>
  <c r="I43" i="1"/>
  <c r="O43" i="1"/>
  <c r="U43" i="1"/>
  <c r="V43" i="1"/>
  <c r="B44" i="1"/>
  <c r="I44" i="1"/>
  <c r="O44" i="1"/>
  <c r="U44" i="1"/>
  <c r="V44" i="1"/>
  <c r="B45" i="1"/>
  <c r="I45" i="1"/>
  <c r="O45" i="1"/>
  <c r="U45" i="1"/>
  <c r="V45" i="1"/>
  <c r="B46" i="1"/>
  <c r="I46" i="1"/>
  <c r="O46" i="1"/>
  <c r="U46" i="1"/>
  <c r="V46" i="1"/>
  <c r="B47" i="1"/>
  <c r="I47" i="1"/>
  <c r="O47" i="1"/>
  <c r="U47" i="1"/>
  <c r="V47" i="1"/>
  <c r="B48" i="1"/>
  <c r="I48" i="1"/>
  <c r="O48" i="1"/>
  <c r="U48" i="1"/>
  <c r="V48" i="1"/>
  <c r="B49" i="1"/>
  <c r="I49" i="1"/>
  <c r="O49" i="1"/>
  <c r="U49" i="1"/>
  <c r="V49" i="1"/>
  <c r="B50" i="1"/>
  <c r="I50" i="1"/>
  <c r="O50" i="1"/>
  <c r="U50" i="1"/>
  <c r="V50" i="1"/>
  <c r="B51" i="1"/>
  <c r="I51" i="1"/>
  <c r="O51" i="1"/>
  <c r="U51" i="1"/>
  <c r="V51" i="1"/>
  <c r="B52" i="1"/>
  <c r="I52" i="1"/>
  <c r="O52" i="1"/>
  <c r="U52" i="1"/>
  <c r="V52" i="1"/>
  <c r="B53" i="1"/>
  <c r="I53" i="1"/>
  <c r="O53" i="1"/>
  <c r="U53" i="1"/>
  <c r="V53" i="1"/>
  <c r="B54" i="1"/>
  <c r="I54" i="1"/>
  <c r="O54" i="1"/>
  <c r="U54" i="1"/>
  <c r="V54" i="1"/>
  <c r="B55" i="1"/>
  <c r="I55" i="1"/>
  <c r="O55" i="1"/>
  <c r="U55" i="1"/>
  <c r="V55" i="1"/>
  <c r="B56" i="1"/>
  <c r="I56" i="1"/>
  <c r="O56" i="1"/>
  <c r="U56" i="1"/>
  <c r="V56" i="1"/>
  <c r="B57" i="1"/>
  <c r="I57" i="1"/>
  <c r="O57" i="1"/>
  <c r="U57" i="1"/>
  <c r="V57" i="1"/>
  <c r="B58" i="1"/>
  <c r="I58" i="1"/>
  <c r="O58" i="1"/>
  <c r="U58" i="1"/>
  <c r="V58" i="1"/>
  <c r="B59" i="1"/>
  <c r="I59" i="1"/>
  <c r="O59" i="1"/>
  <c r="U59" i="1"/>
  <c r="V59" i="1"/>
  <c r="B60" i="1"/>
  <c r="I60" i="1"/>
  <c r="O60" i="1"/>
  <c r="U60" i="1"/>
  <c r="V60" i="1"/>
  <c r="B61" i="1"/>
  <c r="I61" i="1"/>
  <c r="O61" i="1"/>
  <c r="U61" i="1"/>
  <c r="V61" i="1"/>
  <c r="B62" i="1"/>
  <c r="I62" i="1"/>
  <c r="O62" i="1"/>
  <c r="U62" i="1"/>
  <c r="V62" i="1"/>
  <c r="B63" i="1"/>
  <c r="I63" i="1"/>
  <c r="O63" i="1"/>
  <c r="U63" i="1"/>
  <c r="V63" i="1"/>
  <c r="B64" i="1"/>
  <c r="I64" i="1"/>
  <c r="O64" i="1"/>
  <c r="U64" i="1"/>
  <c r="V64" i="1"/>
  <c r="B65" i="1"/>
  <c r="I65" i="1"/>
  <c r="O65" i="1"/>
  <c r="U65" i="1"/>
  <c r="V65" i="1"/>
  <c r="B66" i="1"/>
  <c r="I66" i="1"/>
  <c r="O66" i="1"/>
  <c r="U66" i="1"/>
  <c r="V66" i="1"/>
  <c r="B67" i="1"/>
  <c r="I67" i="1"/>
  <c r="O67" i="1"/>
  <c r="U67" i="1"/>
  <c r="V67" i="1"/>
  <c r="B68" i="1"/>
  <c r="I68" i="1"/>
  <c r="O68" i="1"/>
  <c r="U68" i="1"/>
  <c r="V68" i="1"/>
  <c r="B69" i="1"/>
  <c r="I69" i="1"/>
  <c r="O69" i="1"/>
  <c r="U69" i="1"/>
  <c r="V69" i="1"/>
  <c r="B70" i="1"/>
  <c r="I70" i="1"/>
  <c r="O70" i="1"/>
  <c r="U70" i="1"/>
  <c r="V70" i="1"/>
  <c r="B71" i="1"/>
  <c r="I71" i="1"/>
  <c r="O71" i="1"/>
  <c r="U71" i="1"/>
  <c r="V71" i="1"/>
  <c r="B72" i="1"/>
  <c r="I72" i="1"/>
  <c r="O72" i="1"/>
  <c r="U72" i="1"/>
  <c r="V72" i="1"/>
  <c r="B73" i="1"/>
  <c r="I73" i="1"/>
  <c r="O73" i="1"/>
  <c r="U73" i="1"/>
  <c r="V73" i="1"/>
  <c r="B74" i="1"/>
  <c r="I74" i="1"/>
  <c r="O74" i="1"/>
  <c r="U74" i="1"/>
  <c r="V74" i="1"/>
  <c r="B75" i="1"/>
  <c r="I75" i="1"/>
  <c r="O75" i="1"/>
  <c r="U75" i="1"/>
  <c r="V75" i="1"/>
  <c r="B76" i="1"/>
  <c r="I76" i="1"/>
  <c r="O76" i="1"/>
  <c r="U76" i="1"/>
  <c r="V76" i="1"/>
  <c r="B77" i="1"/>
  <c r="I77" i="1"/>
  <c r="O77" i="1"/>
  <c r="U77" i="1"/>
  <c r="V77" i="1"/>
  <c r="B78" i="1"/>
  <c r="I78" i="1"/>
  <c r="O78" i="1"/>
  <c r="U78" i="1"/>
  <c r="V78" i="1"/>
  <c r="B79" i="1"/>
  <c r="I79" i="1"/>
  <c r="O79" i="1"/>
  <c r="U79" i="1"/>
  <c r="V79" i="1"/>
  <c r="B80" i="1"/>
  <c r="I80" i="1"/>
  <c r="O80" i="1"/>
  <c r="U80" i="1"/>
  <c r="V80" i="1"/>
  <c r="B81" i="1"/>
  <c r="I81" i="1"/>
  <c r="O81" i="1"/>
  <c r="U81" i="1"/>
  <c r="V81" i="1"/>
  <c r="B82" i="1"/>
  <c r="I82" i="1"/>
  <c r="O82" i="1"/>
  <c r="U82" i="1"/>
  <c r="V82" i="1"/>
  <c r="B83" i="1"/>
  <c r="I83" i="1"/>
  <c r="O83" i="1"/>
  <c r="U83" i="1"/>
  <c r="V83" i="1"/>
  <c r="B84" i="1"/>
  <c r="I84" i="1"/>
  <c r="O84" i="1"/>
  <c r="U84" i="1"/>
  <c r="V84" i="1"/>
  <c r="B85" i="1"/>
  <c r="I85" i="1"/>
  <c r="O85" i="1"/>
  <c r="U85" i="1"/>
  <c r="V85" i="1"/>
  <c r="B86" i="1"/>
  <c r="I86" i="1"/>
  <c r="O86" i="1"/>
  <c r="U86" i="1"/>
  <c r="V86" i="1"/>
  <c r="B87" i="1"/>
  <c r="I87" i="1"/>
  <c r="O87" i="1"/>
  <c r="U87" i="1"/>
  <c r="V87" i="1"/>
  <c r="B88" i="1"/>
  <c r="I88" i="1"/>
  <c r="O88" i="1"/>
  <c r="U88" i="1"/>
  <c r="V88" i="1"/>
  <c r="B89" i="1"/>
  <c r="I89" i="1"/>
  <c r="O89" i="1"/>
  <c r="U89" i="1"/>
  <c r="V89" i="1"/>
  <c r="B90" i="1"/>
  <c r="I90" i="1"/>
  <c r="O90" i="1"/>
  <c r="U90" i="1"/>
  <c r="V90" i="1"/>
  <c r="B91" i="1"/>
  <c r="I91" i="1"/>
  <c r="O91" i="1"/>
  <c r="U91" i="1"/>
  <c r="V91" i="1"/>
  <c r="B92" i="1"/>
  <c r="I92" i="1"/>
  <c r="O92" i="1"/>
  <c r="U92" i="1"/>
  <c r="V92" i="1"/>
  <c r="B93" i="1"/>
  <c r="I93" i="1"/>
  <c r="O93" i="1"/>
  <c r="U93" i="1"/>
  <c r="V93" i="1"/>
  <c r="B94" i="1"/>
  <c r="I94" i="1"/>
  <c r="O94" i="1"/>
  <c r="U94" i="1"/>
  <c r="V94" i="1"/>
  <c r="B95" i="1"/>
  <c r="I95" i="1"/>
  <c r="O95" i="1"/>
  <c r="U95" i="1"/>
  <c r="V95" i="1"/>
  <c r="B96" i="1"/>
  <c r="I96" i="1"/>
  <c r="O96" i="1"/>
  <c r="U96" i="1"/>
  <c r="V96" i="1"/>
  <c r="B97" i="1"/>
  <c r="I97" i="1"/>
  <c r="O97" i="1"/>
  <c r="U97" i="1"/>
  <c r="V97" i="1"/>
  <c r="B98" i="1"/>
  <c r="I98" i="1"/>
  <c r="O98" i="1"/>
  <c r="U98" i="1"/>
  <c r="V98" i="1"/>
  <c r="B99" i="1"/>
  <c r="I99" i="1"/>
  <c r="O99" i="1"/>
  <c r="U99" i="1"/>
  <c r="V99" i="1"/>
  <c r="B100" i="1"/>
  <c r="I100" i="1"/>
  <c r="O100" i="1"/>
  <c r="U100" i="1"/>
  <c r="V100" i="1"/>
  <c r="B101" i="1"/>
  <c r="I101" i="1"/>
  <c r="O101" i="1"/>
  <c r="U101" i="1"/>
  <c r="V101" i="1"/>
  <c r="B102" i="1"/>
  <c r="I102" i="1"/>
  <c r="O102" i="1"/>
  <c r="U102" i="1"/>
  <c r="V102" i="1"/>
  <c r="B103" i="1"/>
  <c r="I103" i="1"/>
  <c r="O103" i="1"/>
  <c r="U103" i="1"/>
  <c r="V103" i="1"/>
  <c r="B104" i="1"/>
  <c r="I104" i="1"/>
  <c r="O104" i="1"/>
  <c r="U104" i="1"/>
  <c r="V104" i="1"/>
  <c r="B105" i="1"/>
  <c r="I105" i="1"/>
  <c r="O105" i="1"/>
  <c r="U105" i="1"/>
  <c r="V105" i="1"/>
  <c r="B106" i="1"/>
  <c r="I106" i="1"/>
  <c r="O106" i="1"/>
  <c r="U106" i="1"/>
  <c r="V106" i="1"/>
  <c r="B107" i="1"/>
  <c r="I107" i="1"/>
  <c r="O107" i="1"/>
  <c r="U107" i="1"/>
  <c r="V107" i="1"/>
  <c r="B108" i="1"/>
  <c r="I108" i="1"/>
  <c r="O108" i="1"/>
  <c r="U108" i="1"/>
  <c r="V108" i="1"/>
  <c r="B109" i="1"/>
  <c r="I109" i="1"/>
  <c r="O109" i="1"/>
  <c r="U109" i="1"/>
  <c r="V109" i="1"/>
  <c r="B110" i="1"/>
  <c r="I110" i="1"/>
  <c r="O110" i="1"/>
  <c r="U110" i="1"/>
  <c r="V110" i="1"/>
  <c r="B111" i="1"/>
  <c r="I111" i="1"/>
  <c r="O111" i="1"/>
  <c r="U111" i="1"/>
  <c r="V111" i="1"/>
  <c r="B112" i="1"/>
  <c r="I112" i="1"/>
  <c r="O112" i="1"/>
  <c r="U112" i="1"/>
  <c r="V112" i="1"/>
  <c r="B113" i="1"/>
  <c r="I113" i="1"/>
  <c r="O113" i="1"/>
  <c r="U113" i="1"/>
  <c r="V113" i="1"/>
  <c r="B114" i="1"/>
  <c r="I114" i="1"/>
  <c r="O114" i="1"/>
  <c r="U114" i="1"/>
  <c r="V114" i="1"/>
  <c r="B115" i="1"/>
  <c r="I115" i="1"/>
  <c r="O115" i="1"/>
  <c r="U115" i="1"/>
  <c r="V115" i="1"/>
  <c r="B116" i="1"/>
  <c r="I116" i="1"/>
  <c r="O116" i="1"/>
  <c r="U116" i="1"/>
  <c r="V116" i="1"/>
  <c r="B117" i="1"/>
  <c r="I117" i="1"/>
  <c r="O117" i="1"/>
  <c r="U117" i="1"/>
  <c r="V117" i="1"/>
  <c r="B118" i="1"/>
  <c r="I118" i="1"/>
  <c r="O118" i="1"/>
  <c r="U118" i="1"/>
  <c r="V118" i="1"/>
  <c r="B119" i="1"/>
  <c r="I119" i="1"/>
  <c r="O119" i="1"/>
  <c r="U119" i="1"/>
  <c r="V119" i="1"/>
  <c r="B120" i="1"/>
  <c r="I120" i="1"/>
  <c r="O120" i="1"/>
  <c r="U120" i="1"/>
  <c r="V120" i="1"/>
  <c r="B121" i="1"/>
  <c r="I121" i="1"/>
  <c r="O121" i="1"/>
  <c r="U121" i="1"/>
  <c r="V121" i="1"/>
  <c r="B122" i="1"/>
  <c r="I122" i="1"/>
  <c r="O122" i="1"/>
  <c r="U122" i="1"/>
  <c r="V122" i="1"/>
  <c r="B123" i="1"/>
  <c r="I123" i="1"/>
  <c r="O123" i="1"/>
  <c r="U123" i="1"/>
  <c r="V123" i="1"/>
  <c r="B124" i="1"/>
  <c r="I124" i="1"/>
  <c r="O124" i="1"/>
  <c r="U124" i="1"/>
  <c r="V124" i="1"/>
  <c r="B125" i="1"/>
  <c r="I125" i="1"/>
  <c r="O125" i="1"/>
  <c r="U125" i="1"/>
  <c r="V125" i="1"/>
  <c r="B126" i="1"/>
  <c r="I126" i="1"/>
  <c r="O126" i="1"/>
  <c r="U126" i="1"/>
  <c r="V126" i="1"/>
  <c r="B127" i="1"/>
  <c r="I127" i="1"/>
  <c r="O127" i="1"/>
  <c r="U127" i="1"/>
  <c r="V127" i="1"/>
  <c r="B128" i="1"/>
  <c r="I128" i="1"/>
  <c r="O128" i="1"/>
  <c r="U128" i="1"/>
  <c r="V128" i="1"/>
  <c r="B129" i="1"/>
  <c r="I129" i="1"/>
  <c r="O129" i="1"/>
  <c r="U129" i="1"/>
  <c r="V129" i="1"/>
  <c r="B130" i="1"/>
  <c r="I130" i="1"/>
  <c r="O130" i="1"/>
  <c r="U130" i="1"/>
  <c r="V130" i="1"/>
  <c r="B131" i="1"/>
  <c r="I131" i="1"/>
  <c r="O131" i="1"/>
  <c r="U131" i="1"/>
  <c r="V131" i="1"/>
  <c r="B132" i="1"/>
  <c r="I132" i="1"/>
  <c r="O132" i="1"/>
  <c r="U132" i="1"/>
  <c r="V132" i="1"/>
  <c r="B133" i="1"/>
  <c r="I133" i="1"/>
  <c r="O133" i="1"/>
  <c r="U133" i="1"/>
  <c r="V133" i="1"/>
  <c r="B134" i="1"/>
  <c r="I134" i="1"/>
  <c r="O134" i="1"/>
  <c r="U134" i="1"/>
  <c r="V134" i="1"/>
  <c r="B135" i="1"/>
  <c r="I135" i="1"/>
  <c r="O135" i="1"/>
  <c r="U135" i="1"/>
  <c r="V135" i="1"/>
  <c r="B136" i="1"/>
  <c r="I136" i="1"/>
  <c r="O136" i="1"/>
  <c r="U136" i="1"/>
  <c r="V136" i="1"/>
  <c r="B137" i="1"/>
  <c r="I137" i="1"/>
  <c r="O137" i="1"/>
  <c r="U137" i="1"/>
  <c r="V137" i="1"/>
  <c r="B138" i="1"/>
  <c r="I138" i="1"/>
  <c r="O138" i="1"/>
  <c r="U138" i="1"/>
  <c r="V138" i="1"/>
  <c r="B139" i="1"/>
  <c r="I139" i="1"/>
  <c r="O139" i="1"/>
  <c r="U139" i="1"/>
  <c r="V139" i="1"/>
  <c r="B140" i="1"/>
  <c r="I140" i="1"/>
  <c r="O140" i="1"/>
  <c r="U140" i="1"/>
  <c r="V140" i="1"/>
  <c r="B141" i="1"/>
  <c r="I141" i="1"/>
  <c r="O141" i="1"/>
  <c r="U141" i="1"/>
  <c r="V141" i="1"/>
  <c r="B142" i="1"/>
  <c r="I142" i="1"/>
  <c r="O142" i="1"/>
  <c r="U142" i="1"/>
  <c r="V142" i="1"/>
  <c r="B143" i="1"/>
  <c r="I143" i="1"/>
  <c r="O143" i="1"/>
  <c r="U143" i="1"/>
  <c r="V143" i="1"/>
  <c r="B144" i="1"/>
  <c r="I144" i="1"/>
  <c r="O144" i="1"/>
  <c r="U144" i="1"/>
  <c r="V144" i="1"/>
  <c r="B145" i="1"/>
  <c r="I145" i="1"/>
  <c r="O145" i="1"/>
  <c r="U145" i="1"/>
  <c r="V145" i="1"/>
  <c r="B146" i="1"/>
  <c r="I146" i="1"/>
  <c r="O146" i="1"/>
  <c r="U146" i="1"/>
  <c r="V146" i="1"/>
  <c r="B147" i="1"/>
  <c r="I147" i="1"/>
  <c r="O147" i="1"/>
  <c r="U147" i="1"/>
  <c r="V147" i="1"/>
  <c r="B148" i="1"/>
  <c r="I148" i="1"/>
  <c r="O148" i="1"/>
  <c r="U148" i="1"/>
  <c r="V148" i="1"/>
  <c r="B149" i="1"/>
  <c r="I149" i="1"/>
  <c r="O149" i="1"/>
  <c r="U149" i="1"/>
  <c r="V149" i="1"/>
  <c r="B150" i="1"/>
  <c r="I150" i="1"/>
  <c r="O150" i="1"/>
  <c r="U150" i="1"/>
  <c r="V150" i="1"/>
  <c r="B151" i="1"/>
  <c r="I151" i="1"/>
  <c r="O151" i="1"/>
  <c r="U151" i="1"/>
  <c r="V151" i="1"/>
  <c r="B152" i="1"/>
  <c r="I152" i="1"/>
  <c r="O152" i="1"/>
  <c r="U152" i="1"/>
  <c r="V152" i="1"/>
  <c r="B153" i="1"/>
  <c r="I153" i="1"/>
  <c r="O153" i="1"/>
  <c r="U153" i="1"/>
  <c r="V153" i="1"/>
  <c r="B154" i="1"/>
  <c r="I154" i="1"/>
  <c r="O154" i="1"/>
  <c r="U154" i="1"/>
  <c r="V154" i="1"/>
  <c r="B155" i="1"/>
  <c r="I155" i="1"/>
  <c r="O155" i="1"/>
  <c r="U155" i="1"/>
  <c r="V155" i="1"/>
  <c r="B156" i="1"/>
  <c r="I156" i="1"/>
  <c r="O156" i="1"/>
  <c r="U156" i="1"/>
  <c r="V156" i="1"/>
  <c r="B157" i="1"/>
  <c r="I157" i="1"/>
  <c r="O157" i="1"/>
  <c r="U157" i="1"/>
  <c r="V157" i="1"/>
  <c r="B158" i="1"/>
  <c r="I158" i="1"/>
  <c r="O158" i="1"/>
  <c r="U158" i="1"/>
  <c r="V158" i="1"/>
  <c r="B159" i="1"/>
  <c r="I159" i="1"/>
  <c r="O159" i="1"/>
  <c r="U159" i="1"/>
  <c r="V159" i="1"/>
  <c r="B160" i="1"/>
  <c r="I160" i="1"/>
  <c r="O160" i="1"/>
  <c r="U160" i="1"/>
  <c r="V160" i="1"/>
  <c r="B161" i="1"/>
  <c r="I161" i="1"/>
  <c r="O161" i="1"/>
  <c r="U161" i="1"/>
  <c r="V161" i="1"/>
  <c r="B162" i="1"/>
  <c r="I162" i="1"/>
  <c r="O162" i="1"/>
  <c r="U162" i="1"/>
  <c r="V162" i="1"/>
  <c r="B163" i="1"/>
  <c r="I163" i="1"/>
  <c r="O163" i="1"/>
  <c r="U163" i="1"/>
  <c r="V163" i="1"/>
  <c r="B164" i="1"/>
  <c r="I164" i="1"/>
  <c r="O164" i="1"/>
  <c r="U164" i="1"/>
  <c r="V164" i="1"/>
  <c r="B165" i="1"/>
  <c r="I165" i="1"/>
  <c r="O165" i="1"/>
  <c r="U165" i="1"/>
  <c r="V165" i="1"/>
  <c r="B166" i="1"/>
  <c r="I166" i="1"/>
  <c r="O166" i="1"/>
  <c r="U166" i="1"/>
  <c r="V166" i="1"/>
  <c r="B167" i="1"/>
  <c r="I167" i="1"/>
  <c r="O167" i="1"/>
  <c r="U167" i="1"/>
  <c r="V167" i="1"/>
  <c r="B168" i="1"/>
  <c r="I168" i="1"/>
  <c r="O168" i="1"/>
  <c r="U168" i="1"/>
  <c r="V168" i="1"/>
  <c r="B169" i="1"/>
  <c r="I169" i="1"/>
  <c r="O169" i="1"/>
  <c r="U169" i="1"/>
  <c r="V169" i="1"/>
  <c r="B170" i="1"/>
  <c r="I170" i="1"/>
  <c r="O170" i="1"/>
  <c r="U170" i="1"/>
  <c r="V170" i="1"/>
  <c r="B171" i="1"/>
  <c r="I171" i="1"/>
  <c r="O171" i="1"/>
  <c r="U171" i="1"/>
  <c r="V171" i="1"/>
  <c r="B172" i="1"/>
  <c r="I172" i="1"/>
  <c r="O172" i="1"/>
  <c r="U172" i="1"/>
  <c r="V172" i="1"/>
  <c r="B173" i="1"/>
  <c r="I173" i="1"/>
  <c r="O173" i="1"/>
  <c r="U173" i="1"/>
  <c r="V173" i="1"/>
  <c r="B174" i="1"/>
  <c r="I174" i="1"/>
  <c r="O174" i="1"/>
  <c r="U174" i="1"/>
  <c r="V174" i="1"/>
  <c r="B175" i="1"/>
  <c r="I175" i="1"/>
  <c r="O175" i="1"/>
  <c r="U175" i="1"/>
  <c r="V175" i="1"/>
  <c r="B176" i="1"/>
  <c r="I176" i="1"/>
  <c r="O176" i="1"/>
  <c r="U176" i="1"/>
  <c r="V176" i="1"/>
  <c r="B177" i="1"/>
  <c r="I177" i="1"/>
  <c r="O177" i="1"/>
  <c r="U177" i="1"/>
  <c r="V177" i="1"/>
  <c r="B178" i="1"/>
  <c r="I178" i="1"/>
  <c r="O178" i="1"/>
  <c r="U178" i="1"/>
  <c r="V178" i="1"/>
  <c r="B179" i="1"/>
  <c r="I179" i="1"/>
  <c r="O179" i="1"/>
  <c r="U179" i="1"/>
  <c r="V179" i="1"/>
  <c r="B180" i="1"/>
  <c r="I180" i="1"/>
  <c r="O180" i="1"/>
  <c r="U180" i="1"/>
  <c r="V180" i="1"/>
  <c r="B181" i="1"/>
  <c r="I181" i="1"/>
  <c r="O181" i="1"/>
  <c r="U181" i="1"/>
  <c r="V181" i="1"/>
  <c r="B182" i="1"/>
  <c r="I182" i="1"/>
  <c r="O182" i="1"/>
  <c r="U182" i="1"/>
  <c r="V182" i="1"/>
  <c r="B183" i="1"/>
  <c r="I183" i="1"/>
  <c r="O183" i="1"/>
  <c r="U183" i="1"/>
  <c r="V183" i="1"/>
  <c r="B184" i="1"/>
  <c r="I184" i="1"/>
  <c r="O184" i="1"/>
  <c r="U184" i="1"/>
  <c r="V184" i="1"/>
  <c r="B185" i="1"/>
  <c r="I185" i="1"/>
  <c r="O185" i="1"/>
  <c r="U185" i="1"/>
  <c r="V185" i="1"/>
  <c r="B186" i="1"/>
  <c r="I186" i="1"/>
  <c r="O186" i="1"/>
  <c r="U186" i="1"/>
  <c r="V186" i="1"/>
  <c r="B187" i="1"/>
  <c r="I187" i="1"/>
  <c r="O187" i="1"/>
  <c r="U187" i="1"/>
  <c r="V187" i="1"/>
  <c r="B188" i="1"/>
  <c r="I188" i="1"/>
  <c r="O188" i="1"/>
  <c r="U188" i="1"/>
  <c r="V188" i="1"/>
  <c r="B189" i="1"/>
  <c r="I189" i="1"/>
  <c r="O189" i="1"/>
  <c r="U189" i="1"/>
  <c r="V189" i="1"/>
  <c r="B190" i="1"/>
  <c r="I190" i="1"/>
  <c r="O190" i="1"/>
  <c r="U190" i="1"/>
  <c r="V190" i="1"/>
  <c r="B191" i="1"/>
  <c r="I191" i="1"/>
  <c r="O191" i="1"/>
  <c r="U191" i="1"/>
  <c r="V191" i="1"/>
  <c r="B192" i="1"/>
  <c r="I192" i="1"/>
  <c r="O192" i="1"/>
  <c r="U192" i="1"/>
  <c r="V192" i="1"/>
  <c r="B193" i="1"/>
  <c r="I193" i="1"/>
  <c r="O193" i="1"/>
  <c r="U193" i="1"/>
  <c r="V193" i="1"/>
  <c r="B194" i="1"/>
  <c r="I194" i="1"/>
  <c r="O194" i="1"/>
  <c r="U194" i="1"/>
  <c r="V194" i="1"/>
  <c r="B195" i="1"/>
  <c r="I195" i="1"/>
  <c r="O195" i="1"/>
  <c r="U195" i="1"/>
  <c r="V195" i="1"/>
  <c r="B196" i="1"/>
  <c r="I196" i="1"/>
  <c r="O196" i="1"/>
  <c r="U196" i="1"/>
  <c r="V196" i="1"/>
  <c r="B197" i="1"/>
  <c r="I197" i="1"/>
  <c r="O197" i="1"/>
  <c r="U197" i="1"/>
  <c r="V197" i="1"/>
  <c r="B198" i="1"/>
  <c r="I198" i="1"/>
  <c r="O198" i="1"/>
  <c r="U198" i="1"/>
  <c r="V198" i="1"/>
  <c r="B199" i="1"/>
  <c r="I199" i="1"/>
  <c r="O199" i="1"/>
  <c r="U199" i="1"/>
  <c r="V199" i="1"/>
  <c r="B200" i="1"/>
  <c r="I200" i="1"/>
  <c r="O200" i="1"/>
  <c r="U200" i="1"/>
  <c r="V200" i="1"/>
  <c r="B201" i="1"/>
  <c r="I201" i="1"/>
  <c r="O201" i="1"/>
  <c r="U201" i="1"/>
  <c r="V201" i="1"/>
  <c r="B202" i="1"/>
  <c r="I202" i="1"/>
  <c r="O202" i="1"/>
  <c r="U202" i="1"/>
  <c r="V202" i="1"/>
  <c r="B203" i="1"/>
  <c r="I203" i="1"/>
  <c r="O203" i="1"/>
  <c r="U203" i="1"/>
  <c r="V203" i="1"/>
  <c r="B204" i="1"/>
  <c r="I204" i="1"/>
  <c r="O204" i="1"/>
  <c r="U204" i="1"/>
  <c r="V204" i="1"/>
  <c r="B205" i="1"/>
  <c r="I205" i="1"/>
  <c r="O205" i="1"/>
  <c r="U205" i="1"/>
  <c r="V205" i="1"/>
  <c r="B206" i="1"/>
  <c r="I206" i="1"/>
  <c r="O206" i="1"/>
  <c r="U206" i="1"/>
  <c r="V206" i="1"/>
  <c r="B207" i="1"/>
  <c r="I207" i="1"/>
  <c r="O207" i="1"/>
  <c r="U207" i="1"/>
  <c r="V207" i="1"/>
  <c r="B208" i="1"/>
  <c r="I208" i="1"/>
  <c r="O208" i="1"/>
  <c r="U208" i="1"/>
  <c r="V208" i="1"/>
  <c r="B209" i="1"/>
  <c r="I209" i="1"/>
  <c r="O209" i="1"/>
  <c r="U209" i="1"/>
  <c r="V209" i="1"/>
  <c r="B210" i="1"/>
  <c r="I210" i="1"/>
  <c r="O210" i="1"/>
  <c r="U210" i="1"/>
  <c r="V210" i="1"/>
  <c r="B211" i="1"/>
  <c r="I211" i="1"/>
  <c r="O211" i="1"/>
  <c r="U211" i="1"/>
  <c r="V211" i="1"/>
  <c r="B212" i="1"/>
  <c r="I212" i="1"/>
  <c r="O212" i="1"/>
  <c r="U212" i="1"/>
  <c r="V212" i="1"/>
  <c r="B213" i="1"/>
  <c r="I213" i="1"/>
  <c r="O213" i="1"/>
  <c r="U213" i="1"/>
  <c r="V213" i="1"/>
  <c r="B214" i="1"/>
  <c r="I214" i="1"/>
  <c r="O214" i="1"/>
  <c r="U214" i="1"/>
  <c r="V214" i="1"/>
  <c r="B215" i="1"/>
  <c r="I215" i="1"/>
  <c r="O215" i="1"/>
  <c r="U215" i="1"/>
  <c r="V215" i="1"/>
  <c r="B216" i="1"/>
  <c r="I216" i="1"/>
  <c r="O216" i="1"/>
  <c r="U216" i="1"/>
  <c r="V216" i="1"/>
  <c r="B217" i="1"/>
  <c r="I217" i="1"/>
  <c r="O217" i="1"/>
  <c r="U217" i="1"/>
  <c r="V217" i="1"/>
  <c r="B218" i="1"/>
  <c r="I218" i="1"/>
  <c r="O218" i="1"/>
  <c r="U218" i="1"/>
  <c r="V218" i="1"/>
  <c r="B219" i="1"/>
  <c r="I219" i="1"/>
  <c r="O219" i="1"/>
  <c r="U219" i="1"/>
  <c r="V219" i="1"/>
  <c r="B220" i="1"/>
  <c r="I220" i="1"/>
  <c r="O220" i="1"/>
  <c r="U220" i="1"/>
  <c r="V220" i="1"/>
  <c r="B221" i="1"/>
  <c r="I221" i="1"/>
  <c r="O221" i="1"/>
  <c r="U221" i="1"/>
  <c r="V221" i="1"/>
  <c r="B222" i="1"/>
  <c r="I222" i="1"/>
  <c r="O222" i="1"/>
  <c r="U222" i="1"/>
  <c r="V222" i="1"/>
  <c r="B223" i="1"/>
  <c r="I223" i="1"/>
  <c r="O223" i="1"/>
  <c r="U223" i="1"/>
  <c r="V223" i="1"/>
  <c r="B224" i="1"/>
  <c r="I224" i="1"/>
  <c r="O224" i="1"/>
  <c r="U224" i="1"/>
  <c r="V224" i="1"/>
  <c r="B225" i="1"/>
  <c r="I225" i="1"/>
  <c r="O225" i="1"/>
  <c r="U225" i="1"/>
  <c r="V225" i="1"/>
  <c r="B226" i="1"/>
  <c r="I226" i="1"/>
  <c r="O226" i="1"/>
  <c r="U226" i="1"/>
  <c r="V226" i="1"/>
  <c r="B227" i="1"/>
  <c r="I227" i="1"/>
  <c r="O227" i="1"/>
  <c r="U227" i="1"/>
  <c r="V227" i="1"/>
  <c r="B228" i="1"/>
  <c r="I228" i="1"/>
  <c r="O228" i="1"/>
  <c r="U228" i="1"/>
  <c r="V228" i="1"/>
  <c r="B229" i="1"/>
  <c r="I229" i="1"/>
  <c r="O229" i="1"/>
  <c r="U229" i="1"/>
  <c r="V229" i="1"/>
  <c r="B230" i="1"/>
  <c r="I230" i="1"/>
  <c r="O230" i="1"/>
  <c r="U230" i="1"/>
  <c r="V230" i="1"/>
  <c r="B231" i="1"/>
  <c r="I231" i="1"/>
  <c r="O231" i="1"/>
  <c r="U231" i="1"/>
  <c r="V231" i="1"/>
  <c r="B232" i="1"/>
  <c r="I232" i="1"/>
  <c r="O232" i="1"/>
  <c r="U232" i="1"/>
  <c r="V232" i="1"/>
  <c r="B233" i="1"/>
  <c r="I233" i="1"/>
  <c r="O233" i="1"/>
  <c r="U233" i="1"/>
  <c r="V233" i="1"/>
  <c r="B234" i="1"/>
  <c r="I234" i="1"/>
  <c r="O234" i="1"/>
  <c r="U234" i="1"/>
  <c r="V234" i="1"/>
  <c r="B235" i="1"/>
  <c r="I235" i="1"/>
  <c r="O235" i="1"/>
  <c r="U235" i="1"/>
  <c r="V235" i="1"/>
  <c r="B236" i="1"/>
  <c r="I236" i="1"/>
  <c r="O236" i="1"/>
  <c r="U236" i="1"/>
  <c r="V236" i="1"/>
  <c r="B237" i="1"/>
  <c r="I237" i="1"/>
  <c r="O237" i="1"/>
  <c r="U237" i="1"/>
  <c r="V237" i="1"/>
  <c r="B238" i="1"/>
  <c r="I238" i="1"/>
  <c r="O238" i="1"/>
  <c r="U238" i="1"/>
  <c r="V238" i="1"/>
  <c r="B239" i="1"/>
  <c r="I239" i="1"/>
  <c r="O239" i="1"/>
  <c r="U239" i="1"/>
  <c r="V239" i="1"/>
  <c r="B240" i="1"/>
  <c r="I240" i="1"/>
  <c r="O240" i="1"/>
  <c r="U240" i="1"/>
  <c r="V240" i="1"/>
  <c r="B241" i="1"/>
  <c r="I241" i="1"/>
  <c r="O241" i="1"/>
  <c r="U241" i="1"/>
  <c r="V241" i="1"/>
  <c r="B242" i="1"/>
  <c r="I242" i="1"/>
  <c r="O242" i="1"/>
  <c r="U242" i="1"/>
  <c r="V242" i="1"/>
  <c r="B243" i="1"/>
  <c r="I243" i="1"/>
  <c r="O243" i="1"/>
  <c r="U243" i="1"/>
  <c r="V243" i="1"/>
  <c r="B244" i="1"/>
  <c r="I244" i="1"/>
  <c r="O244" i="1"/>
  <c r="U244" i="1"/>
  <c r="V244" i="1"/>
  <c r="B245" i="1"/>
  <c r="I245" i="1"/>
  <c r="O245" i="1"/>
  <c r="U245" i="1"/>
  <c r="V245" i="1"/>
  <c r="B246" i="1"/>
  <c r="I246" i="1"/>
  <c r="O246" i="1"/>
  <c r="U246" i="1"/>
  <c r="V246" i="1"/>
  <c r="B247" i="1"/>
  <c r="I247" i="1"/>
  <c r="O247" i="1"/>
  <c r="U247" i="1"/>
  <c r="V247" i="1"/>
  <c r="B248" i="1"/>
  <c r="I248" i="1"/>
  <c r="O248" i="1"/>
  <c r="U248" i="1"/>
  <c r="V248" i="1"/>
  <c r="B249" i="1"/>
  <c r="I249" i="1"/>
  <c r="O249" i="1"/>
  <c r="U249" i="1"/>
  <c r="V249" i="1"/>
  <c r="B250" i="1"/>
  <c r="I250" i="1"/>
  <c r="O250" i="1"/>
  <c r="U250" i="1"/>
  <c r="V250" i="1"/>
  <c r="B251" i="1"/>
  <c r="I251" i="1"/>
  <c r="O251" i="1"/>
  <c r="U251" i="1"/>
  <c r="V251" i="1"/>
  <c r="B252" i="1"/>
  <c r="I252" i="1"/>
  <c r="O252" i="1"/>
  <c r="U252" i="1"/>
  <c r="V252" i="1"/>
  <c r="B253" i="1"/>
  <c r="I253" i="1"/>
  <c r="O253" i="1"/>
  <c r="U253" i="1"/>
  <c r="V253" i="1"/>
  <c r="B254" i="1"/>
  <c r="I254" i="1"/>
  <c r="O254" i="1"/>
  <c r="U254" i="1"/>
  <c r="V254" i="1"/>
  <c r="B255" i="1"/>
  <c r="I255" i="1"/>
  <c r="O255" i="1"/>
  <c r="U255" i="1"/>
  <c r="V255" i="1"/>
  <c r="B256" i="1"/>
  <c r="I256" i="1"/>
  <c r="O256" i="1"/>
  <c r="U256" i="1"/>
  <c r="V256" i="1"/>
  <c r="B257" i="1"/>
  <c r="I257" i="1"/>
  <c r="O257" i="1"/>
  <c r="U257" i="1"/>
  <c r="V257" i="1"/>
  <c r="B258" i="1"/>
  <c r="I258" i="1"/>
  <c r="O258" i="1"/>
  <c r="U258" i="1"/>
  <c r="V258" i="1"/>
  <c r="B259" i="1"/>
  <c r="I259" i="1"/>
  <c r="O259" i="1"/>
  <c r="U259" i="1"/>
  <c r="V259" i="1"/>
  <c r="B260" i="1"/>
  <c r="I260" i="1"/>
  <c r="O260" i="1"/>
  <c r="U260" i="1"/>
  <c r="V260" i="1"/>
  <c r="B261" i="1"/>
  <c r="I261" i="1"/>
  <c r="O261" i="1"/>
  <c r="U261" i="1"/>
  <c r="V261" i="1"/>
  <c r="B262" i="1"/>
  <c r="I262" i="1"/>
  <c r="O262" i="1"/>
  <c r="U262" i="1"/>
  <c r="V262" i="1"/>
  <c r="B263" i="1"/>
  <c r="I263" i="1"/>
  <c r="O263" i="1"/>
  <c r="U263" i="1"/>
  <c r="V263" i="1"/>
  <c r="B264" i="1"/>
  <c r="I264" i="1"/>
  <c r="O264" i="1"/>
  <c r="U264" i="1"/>
  <c r="V264" i="1"/>
  <c r="B265" i="1"/>
  <c r="I265" i="1"/>
  <c r="O265" i="1"/>
  <c r="U265" i="1"/>
  <c r="V265" i="1"/>
  <c r="B266" i="1"/>
  <c r="I266" i="1"/>
  <c r="O266" i="1"/>
  <c r="U266" i="1"/>
  <c r="V266" i="1"/>
  <c r="B267" i="1"/>
  <c r="I267" i="1"/>
  <c r="O267" i="1"/>
  <c r="U267" i="1"/>
  <c r="V267" i="1"/>
  <c r="B268" i="1"/>
  <c r="I268" i="1"/>
  <c r="O268" i="1"/>
  <c r="U268" i="1"/>
  <c r="V268" i="1"/>
  <c r="B269" i="1"/>
  <c r="I269" i="1"/>
  <c r="O269" i="1"/>
  <c r="U269" i="1"/>
  <c r="V269" i="1"/>
  <c r="B270" i="1"/>
  <c r="I270" i="1"/>
  <c r="O270" i="1"/>
  <c r="U270" i="1"/>
  <c r="V270" i="1"/>
  <c r="B271" i="1"/>
  <c r="I271" i="1"/>
  <c r="O271" i="1"/>
  <c r="U271" i="1"/>
  <c r="V271" i="1"/>
  <c r="B272" i="1"/>
  <c r="I272" i="1"/>
  <c r="O272" i="1"/>
  <c r="U272" i="1"/>
  <c r="V272" i="1"/>
  <c r="B273" i="1"/>
  <c r="I273" i="1"/>
  <c r="O273" i="1"/>
  <c r="U273" i="1"/>
  <c r="V273" i="1"/>
  <c r="B274" i="1"/>
  <c r="I274" i="1"/>
  <c r="O274" i="1"/>
  <c r="U274" i="1"/>
  <c r="V274" i="1"/>
  <c r="B275" i="1"/>
  <c r="I275" i="1"/>
  <c r="O275" i="1"/>
  <c r="U275" i="1"/>
  <c r="V275" i="1"/>
  <c r="B276" i="1"/>
  <c r="I276" i="1"/>
  <c r="O276" i="1"/>
  <c r="U276" i="1"/>
  <c r="V276" i="1"/>
  <c r="B277" i="1"/>
  <c r="I277" i="1"/>
  <c r="O277" i="1"/>
  <c r="U277" i="1"/>
  <c r="V277" i="1"/>
  <c r="B278" i="1"/>
  <c r="I278" i="1"/>
  <c r="O278" i="1"/>
  <c r="U278" i="1"/>
  <c r="V278" i="1"/>
  <c r="B279" i="1"/>
  <c r="I279" i="1"/>
  <c r="O279" i="1"/>
  <c r="U279" i="1"/>
  <c r="V279" i="1"/>
  <c r="B280" i="1"/>
  <c r="I280" i="1"/>
  <c r="O280" i="1"/>
  <c r="U280" i="1"/>
  <c r="V280" i="1"/>
  <c r="B281" i="1"/>
  <c r="I281" i="1"/>
  <c r="O281" i="1"/>
  <c r="U281" i="1"/>
  <c r="V281" i="1"/>
  <c r="B282" i="1"/>
  <c r="I282" i="1"/>
  <c r="O282" i="1"/>
  <c r="U282" i="1"/>
  <c r="V282" i="1"/>
  <c r="B283" i="1"/>
  <c r="I283" i="1"/>
  <c r="O283" i="1"/>
  <c r="U283" i="1"/>
  <c r="V283" i="1"/>
  <c r="B284" i="1"/>
  <c r="I284" i="1"/>
  <c r="O284" i="1"/>
  <c r="U284" i="1"/>
  <c r="V284" i="1"/>
  <c r="B285" i="1"/>
  <c r="I285" i="1"/>
  <c r="O285" i="1"/>
  <c r="U285" i="1"/>
  <c r="V285" i="1"/>
  <c r="B286" i="1"/>
  <c r="I286" i="1"/>
  <c r="O286" i="1"/>
  <c r="U286" i="1"/>
  <c r="V286" i="1"/>
  <c r="B287" i="1"/>
  <c r="I287" i="1"/>
  <c r="O287" i="1"/>
  <c r="U287" i="1"/>
  <c r="V287" i="1"/>
  <c r="B288" i="1"/>
  <c r="I288" i="1"/>
  <c r="O288" i="1"/>
  <c r="U288" i="1"/>
  <c r="V288" i="1"/>
  <c r="B289" i="1"/>
  <c r="I289" i="1"/>
  <c r="O289" i="1"/>
  <c r="U289" i="1"/>
  <c r="V289" i="1"/>
  <c r="B290" i="1"/>
  <c r="I290" i="1"/>
  <c r="O290" i="1"/>
  <c r="U290" i="1"/>
  <c r="V290" i="1"/>
  <c r="B291" i="1"/>
  <c r="I291" i="1"/>
  <c r="O291" i="1"/>
  <c r="U291" i="1"/>
  <c r="V291" i="1"/>
  <c r="B292" i="1"/>
  <c r="I292" i="1"/>
  <c r="O292" i="1"/>
  <c r="U292" i="1"/>
  <c r="V292" i="1"/>
  <c r="B293" i="1"/>
  <c r="I293" i="1"/>
  <c r="O293" i="1"/>
  <c r="U293" i="1"/>
  <c r="V293" i="1"/>
  <c r="B294" i="1"/>
  <c r="I294" i="1"/>
  <c r="O294" i="1"/>
  <c r="U294" i="1"/>
  <c r="V294" i="1"/>
  <c r="B295" i="1"/>
  <c r="I295" i="1"/>
  <c r="O295" i="1"/>
  <c r="U295" i="1"/>
  <c r="V295" i="1"/>
  <c r="B296" i="1"/>
  <c r="I296" i="1"/>
  <c r="O296" i="1"/>
  <c r="U296" i="1"/>
  <c r="V296" i="1"/>
  <c r="B297" i="1"/>
  <c r="I297" i="1"/>
  <c r="O297" i="1"/>
  <c r="U297" i="1"/>
  <c r="V297" i="1"/>
  <c r="B298" i="1"/>
  <c r="I298" i="1"/>
  <c r="O298" i="1"/>
  <c r="U298" i="1"/>
  <c r="V298" i="1"/>
  <c r="B299" i="1"/>
  <c r="I299" i="1"/>
  <c r="O299" i="1"/>
  <c r="U299" i="1"/>
  <c r="V299" i="1"/>
  <c r="B300" i="1"/>
  <c r="I300" i="1"/>
  <c r="O300" i="1"/>
  <c r="U300" i="1"/>
  <c r="V300" i="1"/>
  <c r="B301" i="1"/>
  <c r="I301" i="1"/>
  <c r="O301" i="1"/>
  <c r="U301" i="1"/>
  <c r="V301" i="1"/>
  <c r="B302" i="1"/>
  <c r="I302" i="1"/>
  <c r="O302" i="1"/>
  <c r="U302" i="1"/>
  <c r="V302" i="1"/>
  <c r="B303" i="1"/>
  <c r="I303" i="1"/>
  <c r="O303" i="1"/>
  <c r="U303" i="1"/>
  <c r="V303" i="1"/>
  <c r="B304" i="1"/>
  <c r="I304" i="1"/>
  <c r="O304" i="1"/>
  <c r="U304" i="1"/>
  <c r="V304" i="1"/>
  <c r="B305" i="1"/>
  <c r="I305" i="1"/>
  <c r="O305" i="1"/>
  <c r="U305" i="1"/>
  <c r="V305" i="1"/>
  <c r="B306" i="1"/>
  <c r="I306" i="1"/>
  <c r="O306" i="1"/>
  <c r="U306" i="1"/>
  <c r="V306" i="1"/>
  <c r="B307" i="1"/>
  <c r="I307" i="1"/>
  <c r="O307" i="1"/>
  <c r="U307" i="1"/>
  <c r="V307" i="1"/>
  <c r="B308" i="1"/>
  <c r="I308" i="1"/>
  <c r="O308" i="1"/>
  <c r="U308" i="1"/>
  <c r="V308" i="1"/>
  <c r="B309" i="1"/>
  <c r="I309" i="1"/>
  <c r="O309" i="1"/>
  <c r="U309" i="1"/>
  <c r="V309" i="1"/>
  <c r="B310" i="1"/>
  <c r="I310" i="1"/>
  <c r="O310" i="1"/>
  <c r="U310" i="1"/>
  <c r="V310" i="1"/>
  <c r="B311" i="1"/>
  <c r="I311" i="1"/>
  <c r="O311" i="1"/>
  <c r="U311" i="1"/>
  <c r="V311" i="1"/>
  <c r="B312" i="1"/>
  <c r="I312" i="1"/>
  <c r="O312" i="1"/>
  <c r="U312" i="1"/>
  <c r="V312" i="1"/>
  <c r="B313" i="1"/>
  <c r="I313" i="1"/>
  <c r="O313" i="1"/>
  <c r="U313" i="1"/>
  <c r="V313" i="1"/>
  <c r="B314" i="1"/>
  <c r="I314" i="1"/>
  <c r="O314" i="1"/>
  <c r="U314" i="1"/>
  <c r="V314" i="1"/>
  <c r="B315" i="1"/>
  <c r="I315" i="1"/>
  <c r="O315" i="1"/>
  <c r="U315" i="1"/>
  <c r="V315" i="1"/>
  <c r="B316" i="1"/>
  <c r="I316" i="1"/>
  <c r="O316" i="1"/>
  <c r="U316" i="1"/>
  <c r="V316" i="1"/>
  <c r="B317" i="1"/>
  <c r="I317" i="1"/>
  <c r="O317" i="1"/>
  <c r="U317" i="1"/>
  <c r="V317" i="1"/>
  <c r="B318" i="1"/>
  <c r="I318" i="1"/>
  <c r="O318" i="1"/>
  <c r="U318" i="1"/>
  <c r="V318" i="1"/>
  <c r="B319" i="1"/>
  <c r="I319" i="1"/>
  <c r="O319" i="1"/>
  <c r="U319" i="1"/>
  <c r="V319" i="1"/>
  <c r="B320" i="1"/>
  <c r="I320" i="1"/>
  <c r="O320" i="1"/>
  <c r="U320" i="1"/>
  <c r="V320" i="1"/>
  <c r="B321" i="1"/>
  <c r="I321" i="1"/>
  <c r="O321" i="1"/>
  <c r="U321" i="1"/>
  <c r="V321" i="1"/>
  <c r="B322" i="1"/>
  <c r="I322" i="1"/>
  <c r="O322" i="1"/>
  <c r="U322" i="1"/>
  <c r="V322" i="1"/>
  <c r="B323" i="1"/>
  <c r="I323" i="1"/>
  <c r="O323" i="1"/>
  <c r="U323" i="1"/>
  <c r="V323" i="1"/>
  <c r="B324" i="1"/>
  <c r="I324" i="1"/>
  <c r="O324" i="1"/>
  <c r="U324" i="1"/>
  <c r="V324" i="1"/>
  <c r="B325" i="1"/>
  <c r="I325" i="1"/>
  <c r="O325" i="1"/>
  <c r="U325" i="1"/>
  <c r="V325" i="1"/>
  <c r="B326" i="1"/>
  <c r="I326" i="1"/>
  <c r="O326" i="1"/>
  <c r="U326" i="1"/>
  <c r="V326" i="1"/>
  <c r="B327" i="1"/>
  <c r="I327" i="1"/>
  <c r="O327" i="1"/>
  <c r="U327" i="1"/>
  <c r="V327" i="1"/>
  <c r="B328" i="1"/>
  <c r="I328" i="1"/>
  <c r="O328" i="1"/>
  <c r="U328" i="1"/>
  <c r="V328" i="1"/>
  <c r="B329" i="1"/>
  <c r="I329" i="1"/>
  <c r="O329" i="1"/>
  <c r="U329" i="1"/>
  <c r="V329" i="1"/>
  <c r="B330" i="1"/>
  <c r="I330" i="1"/>
  <c r="O330" i="1"/>
  <c r="U330" i="1"/>
  <c r="V330" i="1"/>
  <c r="B331" i="1"/>
  <c r="I331" i="1"/>
  <c r="O331" i="1"/>
  <c r="U331" i="1"/>
  <c r="V331" i="1"/>
  <c r="B332" i="1"/>
  <c r="I332" i="1"/>
  <c r="O332" i="1"/>
  <c r="U332" i="1"/>
  <c r="V332" i="1"/>
  <c r="B333" i="1"/>
  <c r="I333" i="1"/>
  <c r="O333" i="1"/>
  <c r="U333" i="1"/>
  <c r="V333" i="1"/>
  <c r="B334" i="1"/>
  <c r="I334" i="1"/>
  <c r="O334" i="1"/>
  <c r="U334" i="1"/>
  <c r="V334" i="1"/>
  <c r="B335" i="1"/>
  <c r="I335" i="1"/>
  <c r="O335" i="1"/>
  <c r="U335" i="1"/>
  <c r="V335" i="1"/>
  <c r="B336" i="1"/>
  <c r="I336" i="1"/>
  <c r="O336" i="1"/>
  <c r="U336" i="1"/>
  <c r="V336" i="1"/>
  <c r="B337" i="1"/>
  <c r="I337" i="1"/>
  <c r="O337" i="1"/>
  <c r="U337" i="1"/>
  <c r="V337" i="1"/>
  <c r="B338" i="1"/>
  <c r="I338" i="1"/>
  <c r="O338" i="1"/>
  <c r="U338" i="1"/>
  <c r="V338" i="1"/>
  <c r="B339" i="1"/>
  <c r="I339" i="1"/>
  <c r="O339" i="1"/>
  <c r="U339" i="1"/>
  <c r="V339" i="1"/>
  <c r="B340" i="1"/>
  <c r="I340" i="1"/>
  <c r="O340" i="1"/>
  <c r="U340" i="1"/>
  <c r="V340" i="1"/>
  <c r="B341" i="1"/>
  <c r="I341" i="1"/>
  <c r="O341" i="1"/>
  <c r="U341" i="1"/>
  <c r="V341" i="1"/>
  <c r="B342" i="1"/>
  <c r="I342" i="1"/>
  <c r="O342" i="1"/>
  <c r="U342" i="1"/>
  <c r="V342" i="1"/>
  <c r="B343" i="1"/>
  <c r="I343" i="1"/>
  <c r="O343" i="1"/>
  <c r="U343" i="1"/>
  <c r="V343" i="1"/>
  <c r="B344" i="1"/>
  <c r="I344" i="1"/>
  <c r="O344" i="1"/>
  <c r="U344" i="1"/>
  <c r="V344" i="1"/>
  <c r="B345" i="1"/>
  <c r="I345" i="1"/>
  <c r="O345" i="1"/>
  <c r="U345" i="1"/>
  <c r="V345" i="1"/>
  <c r="B346" i="1"/>
  <c r="I346" i="1"/>
  <c r="O346" i="1"/>
  <c r="U346" i="1"/>
  <c r="V346" i="1"/>
  <c r="B347" i="1"/>
  <c r="I347" i="1"/>
  <c r="O347" i="1"/>
  <c r="U347" i="1"/>
  <c r="V347" i="1"/>
  <c r="B348" i="1"/>
  <c r="I348" i="1"/>
  <c r="O348" i="1"/>
  <c r="U348" i="1"/>
  <c r="V348" i="1"/>
  <c r="B349" i="1"/>
  <c r="I349" i="1"/>
  <c r="O349" i="1"/>
  <c r="U349" i="1"/>
  <c r="V349" i="1"/>
  <c r="B350" i="1"/>
  <c r="I350" i="1"/>
  <c r="O350" i="1"/>
  <c r="U350" i="1"/>
  <c r="V350" i="1"/>
  <c r="B351" i="1"/>
  <c r="I351" i="1"/>
  <c r="O351" i="1"/>
  <c r="U351" i="1"/>
  <c r="V351" i="1"/>
  <c r="B352" i="1"/>
  <c r="I352" i="1"/>
  <c r="O352" i="1"/>
  <c r="U352" i="1"/>
  <c r="V352" i="1"/>
  <c r="B353" i="1"/>
  <c r="I353" i="1"/>
  <c r="O353" i="1"/>
  <c r="U353" i="1"/>
  <c r="V353" i="1"/>
  <c r="B354" i="1"/>
  <c r="I354" i="1"/>
  <c r="O354" i="1"/>
  <c r="U354" i="1"/>
  <c r="V354" i="1"/>
  <c r="B355" i="1"/>
  <c r="I355" i="1"/>
  <c r="O355" i="1"/>
  <c r="U355" i="1"/>
  <c r="V355" i="1"/>
  <c r="B356" i="1"/>
  <c r="I356" i="1"/>
  <c r="O356" i="1"/>
  <c r="U356" i="1"/>
  <c r="V356" i="1"/>
  <c r="B357" i="1"/>
  <c r="I357" i="1"/>
  <c r="O357" i="1"/>
  <c r="U357" i="1"/>
  <c r="V357" i="1"/>
  <c r="B358" i="1"/>
  <c r="I358" i="1"/>
  <c r="O358" i="1"/>
  <c r="U358" i="1"/>
  <c r="V358" i="1"/>
  <c r="B359" i="1"/>
  <c r="I359" i="1"/>
  <c r="O359" i="1"/>
  <c r="U359" i="1"/>
  <c r="V359" i="1"/>
  <c r="B360" i="1"/>
  <c r="I360" i="1"/>
  <c r="O360" i="1"/>
  <c r="U360" i="1"/>
  <c r="V360" i="1"/>
  <c r="B361" i="1"/>
  <c r="I361" i="1"/>
  <c r="O361" i="1"/>
  <c r="U361" i="1"/>
  <c r="V361" i="1"/>
  <c r="B362" i="1"/>
  <c r="I362" i="1"/>
  <c r="O362" i="1"/>
  <c r="U362" i="1"/>
  <c r="V362" i="1"/>
  <c r="B363" i="1"/>
  <c r="I363" i="1"/>
  <c r="O363" i="1"/>
  <c r="U363" i="1"/>
  <c r="V363" i="1"/>
  <c r="B364" i="1"/>
  <c r="I364" i="1"/>
  <c r="O364" i="1"/>
  <c r="U364" i="1"/>
  <c r="V364" i="1"/>
  <c r="B365" i="1"/>
  <c r="I365" i="1"/>
  <c r="O365" i="1"/>
  <c r="U365" i="1"/>
  <c r="V365" i="1"/>
  <c r="B366" i="1"/>
  <c r="I366" i="1"/>
  <c r="O366" i="1"/>
  <c r="U366" i="1"/>
  <c r="V366" i="1"/>
  <c r="B367" i="1"/>
  <c r="I367" i="1"/>
  <c r="O367" i="1"/>
  <c r="U367" i="1"/>
  <c r="V367" i="1"/>
  <c r="B368" i="1"/>
  <c r="I368" i="1"/>
  <c r="O368" i="1"/>
  <c r="U368" i="1"/>
  <c r="V368" i="1"/>
  <c r="B369" i="1"/>
  <c r="I369" i="1"/>
  <c r="O369" i="1"/>
  <c r="U369" i="1"/>
  <c r="V369" i="1"/>
  <c r="B370" i="1"/>
  <c r="I370" i="1"/>
  <c r="O370" i="1"/>
  <c r="U370" i="1"/>
  <c r="V370" i="1"/>
  <c r="B371" i="1"/>
  <c r="I371" i="1"/>
  <c r="O371" i="1"/>
  <c r="U371" i="1"/>
  <c r="V371" i="1"/>
  <c r="B372" i="1"/>
  <c r="I372" i="1"/>
  <c r="O372" i="1"/>
  <c r="U372" i="1"/>
  <c r="V372" i="1"/>
  <c r="B373" i="1"/>
  <c r="I373" i="1"/>
  <c r="O373" i="1"/>
  <c r="U373" i="1"/>
  <c r="V373" i="1"/>
  <c r="B374" i="1"/>
  <c r="I374" i="1"/>
  <c r="O374" i="1"/>
  <c r="U374" i="1"/>
  <c r="V374" i="1"/>
  <c r="B375" i="1"/>
  <c r="I375" i="1"/>
  <c r="O375" i="1"/>
  <c r="U375" i="1"/>
  <c r="V375" i="1"/>
  <c r="B376" i="1"/>
  <c r="I376" i="1"/>
  <c r="O376" i="1"/>
  <c r="U376" i="1"/>
  <c r="V376" i="1"/>
  <c r="B377" i="1"/>
  <c r="I377" i="1"/>
  <c r="O377" i="1"/>
  <c r="U377" i="1"/>
  <c r="V377" i="1"/>
  <c r="B378" i="1"/>
  <c r="I378" i="1"/>
  <c r="O378" i="1"/>
  <c r="U378" i="1"/>
  <c r="V378" i="1"/>
  <c r="B379" i="1"/>
  <c r="I379" i="1"/>
  <c r="O379" i="1"/>
  <c r="U379" i="1"/>
  <c r="V379" i="1"/>
  <c r="B380" i="1"/>
  <c r="I380" i="1"/>
  <c r="O380" i="1"/>
  <c r="U380" i="1"/>
  <c r="V380" i="1"/>
  <c r="B381" i="1"/>
  <c r="I381" i="1"/>
  <c r="O381" i="1"/>
  <c r="U381" i="1"/>
  <c r="V381" i="1"/>
  <c r="B382" i="1"/>
  <c r="I382" i="1"/>
  <c r="O382" i="1"/>
  <c r="U382" i="1"/>
  <c r="V382" i="1"/>
  <c r="B383" i="1"/>
  <c r="I383" i="1"/>
  <c r="O383" i="1"/>
  <c r="U383" i="1"/>
  <c r="V383" i="1"/>
  <c r="B384" i="1"/>
  <c r="I384" i="1"/>
  <c r="O384" i="1"/>
  <c r="U384" i="1"/>
  <c r="V384" i="1"/>
  <c r="B385" i="1"/>
  <c r="I385" i="1"/>
  <c r="O385" i="1"/>
  <c r="U385" i="1"/>
  <c r="V385" i="1"/>
  <c r="B386" i="1"/>
  <c r="I386" i="1"/>
  <c r="O386" i="1"/>
  <c r="U386" i="1"/>
  <c r="V386" i="1"/>
  <c r="B387" i="1"/>
  <c r="I387" i="1"/>
  <c r="O387" i="1"/>
  <c r="U387" i="1"/>
  <c r="V387" i="1"/>
  <c r="B388" i="1"/>
  <c r="I388" i="1"/>
  <c r="O388" i="1"/>
  <c r="U388" i="1"/>
  <c r="V388" i="1"/>
  <c r="B389" i="1"/>
  <c r="I389" i="1"/>
  <c r="O389" i="1"/>
  <c r="U389" i="1"/>
  <c r="V389" i="1"/>
  <c r="B390" i="1"/>
  <c r="I390" i="1"/>
  <c r="O390" i="1"/>
  <c r="U390" i="1"/>
  <c r="V390" i="1"/>
  <c r="B391" i="1"/>
  <c r="I391" i="1"/>
  <c r="O391" i="1"/>
  <c r="U391" i="1"/>
  <c r="V391" i="1"/>
  <c r="B392" i="1"/>
  <c r="I392" i="1"/>
  <c r="O392" i="1"/>
  <c r="U392" i="1"/>
  <c r="V392" i="1"/>
  <c r="B393" i="1"/>
  <c r="I393" i="1"/>
  <c r="O393" i="1"/>
  <c r="U393" i="1"/>
  <c r="V393" i="1"/>
  <c r="B394" i="1"/>
  <c r="I394" i="1"/>
  <c r="O394" i="1"/>
  <c r="U394" i="1"/>
  <c r="V394" i="1"/>
  <c r="B395" i="1"/>
  <c r="I395" i="1"/>
  <c r="O395" i="1"/>
  <c r="U395" i="1"/>
  <c r="V395" i="1"/>
  <c r="B396" i="1"/>
  <c r="I396" i="1"/>
  <c r="O396" i="1"/>
  <c r="U396" i="1"/>
  <c r="V396" i="1"/>
  <c r="B397" i="1"/>
  <c r="I397" i="1"/>
  <c r="O397" i="1"/>
  <c r="U397" i="1"/>
  <c r="V397" i="1"/>
  <c r="B398" i="1"/>
  <c r="I398" i="1"/>
  <c r="O398" i="1"/>
  <c r="U398" i="1"/>
  <c r="V398" i="1"/>
  <c r="B399" i="1"/>
  <c r="I399" i="1"/>
  <c r="O399" i="1"/>
  <c r="U399" i="1"/>
  <c r="V399" i="1"/>
  <c r="B400" i="1"/>
  <c r="I400" i="1"/>
  <c r="O400" i="1"/>
  <c r="U400" i="1"/>
  <c r="V400" i="1"/>
  <c r="B401" i="1"/>
  <c r="I401" i="1"/>
  <c r="O401" i="1"/>
  <c r="U401" i="1"/>
  <c r="V401" i="1"/>
  <c r="B402" i="1"/>
  <c r="I402" i="1"/>
  <c r="O402" i="1"/>
  <c r="U402" i="1"/>
  <c r="V402" i="1"/>
  <c r="B403" i="1"/>
  <c r="I403" i="1"/>
  <c r="O403" i="1"/>
  <c r="U403" i="1"/>
  <c r="V403" i="1"/>
  <c r="B404" i="1"/>
  <c r="I404" i="1"/>
  <c r="O404" i="1"/>
  <c r="U404" i="1"/>
  <c r="V404" i="1"/>
  <c r="B405" i="1"/>
  <c r="I405" i="1"/>
  <c r="O405" i="1"/>
  <c r="U405" i="1"/>
  <c r="V405" i="1"/>
  <c r="B406" i="1"/>
  <c r="I406" i="1"/>
  <c r="O406" i="1"/>
  <c r="U406" i="1"/>
  <c r="V406" i="1"/>
  <c r="B407" i="1"/>
  <c r="I407" i="1"/>
  <c r="O407" i="1"/>
  <c r="U407" i="1"/>
  <c r="V407" i="1"/>
  <c r="B408" i="1"/>
  <c r="I408" i="1"/>
  <c r="O408" i="1"/>
  <c r="U408" i="1"/>
  <c r="V408" i="1"/>
  <c r="B409" i="1"/>
  <c r="I409" i="1"/>
  <c r="O409" i="1"/>
  <c r="U409" i="1"/>
  <c r="V409" i="1"/>
  <c r="B410" i="1"/>
  <c r="I410" i="1"/>
  <c r="O410" i="1"/>
  <c r="U410" i="1"/>
  <c r="V410" i="1"/>
  <c r="B411" i="1"/>
  <c r="I411" i="1"/>
  <c r="O411" i="1"/>
  <c r="U411" i="1"/>
  <c r="V411" i="1"/>
  <c r="B412" i="1"/>
  <c r="I412" i="1"/>
  <c r="O412" i="1"/>
  <c r="U412" i="1"/>
  <c r="V412" i="1"/>
  <c r="B413" i="1"/>
  <c r="I413" i="1"/>
  <c r="O413" i="1"/>
  <c r="U413" i="1"/>
  <c r="V413" i="1"/>
  <c r="B414" i="1"/>
  <c r="I414" i="1"/>
  <c r="O414" i="1"/>
  <c r="U414" i="1"/>
  <c r="V414" i="1"/>
  <c r="B415" i="1"/>
  <c r="I415" i="1"/>
  <c r="O415" i="1"/>
  <c r="U415" i="1"/>
  <c r="V415" i="1"/>
  <c r="B416" i="1"/>
  <c r="I416" i="1"/>
  <c r="O416" i="1"/>
  <c r="U416" i="1"/>
  <c r="V416" i="1"/>
  <c r="B417" i="1"/>
  <c r="I417" i="1"/>
  <c r="O417" i="1"/>
  <c r="U417" i="1"/>
  <c r="V417" i="1"/>
  <c r="B418" i="1"/>
  <c r="I418" i="1"/>
  <c r="O418" i="1"/>
  <c r="U418" i="1"/>
  <c r="V418" i="1"/>
  <c r="B419" i="1"/>
  <c r="I419" i="1"/>
  <c r="O419" i="1"/>
  <c r="U419" i="1"/>
  <c r="V419" i="1"/>
  <c r="B420" i="1"/>
  <c r="I420" i="1"/>
  <c r="O420" i="1"/>
  <c r="U420" i="1"/>
  <c r="V420" i="1"/>
  <c r="B421" i="1"/>
  <c r="I421" i="1"/>
  <c r="O421" i="1"/>
  <c r="U421" i="1"/>
  <c r="V421" i="1"/>
  <c r="B422" i="1"/>
  <c r="I422" i="1"/>
  <c r="O422" i="1"/>
  <c r="U422" i="1"/>
  <c r="V422" i="1"/>
  <c r="B423" i="1"/>
  <c r="I423" i="1"/>
  <c r="O423" i="1"/>
  <c r="U423" i="1"/>
  <c r="V423" i="1"/>
  <c r="B424" i="1"/>
  <c r="I424" i="1"/>
  <c r="O424" i="1"/>
  <c r="U424" i="1"/>
  <c r="V424" i="1"/>
  <c r="B425" i="1"/>
  <c r="I425" i="1"/>
  <c r="O425" i="1"/>
  <c r="U425" i="1"/>
  <c r="V425" i="1"/>
  <c r="B426" i="1"/>
  <c r="I426" i="1"/>
  <c r="O426" i="1"/>
  <c r="U426" i="1"/>
  <c r="V426" i="1"/>
  <c r="B427" i="1"/>
  <c r="I427" i="1"/>
  <c r="O427" i="1"/>
  <c r="U427" i="1"/>
  <c r="V427" i="1"/>
  <c r="B428" i="1"/>
  <c r="I428" i="1"/>
  <c r="O428" i="1"/>
  <c r="U428" i="1"/>
  <c r="V428" i="1"/>
  <c r="B429" i="1"/>
  <c r="I429" i="1"/>
  <c r="O429" i="1"/>
  <c r="U429" i="1"/>
  <c r="V429" i="1"/>
  <c r="B430" i="1"/>
  <c r="I430" i="1"/>
  <c r="O430" i="1"/>
  <c r="U430" i="1"/>
  <c r="V430" i="1"/>
  <c r="B431" i="1"/>
  <c r="I431" i="1"/>
  <c r="O431" i="1"/>
  <c r="U431" i="1"/>
  <c r="V431" i="1"/>
  <c r="B432" i="1"/>
  <c r="I432" i="1"/>
  <c r="O432" i="1"/>
  <c r="U432" i="1"/>
  <c r="V432" i="1"/>
  <c r="B433" i="1"/>
  <c r="I433" i="1"/>
  <c r="O433" i="1"/>
  <c r="U433" i="1"/>
  <c r="V433" i="1"/>
  <c r="B434" i="1"/>
  <c r="I434" i="1"/>
  <c r="O434" i="1"/>
  <c r="U434" i="1"/>
  <c r="V434" i="1"/>
  <c r="B435" i="1"/>
  <c r="I435" i="1"/>
  <c r="O435" i="1"/>
  <c r="U435" i="1"/>
  <c r="V435" i="1"/>
  <c r="B436" i="1"/>
  <c r="I436" i="1"/>
  <c r="O436" i="1"/>
  <c r="U436" i="1"/>
  <c r="V436" i="1"/>
  <c r="B437" i="1"/>
  <c r="I437" i="1"/>
  <c r="O437" i="1"/>
  <c r="U437" i="1"/>
  <c r="V437" i="1"/>
  <c r="B438" i="1"/>
  <c r="I438" i="1"/>
  <c r="O438" i="1"/>
  <c r="U438" i="1"/>
  <c r="V438" i="1"/>
  <c r="B439" i="1"/>
  <c r="I439" i="1"/>
  <c r="O439" i="1"/>
  <c r="U439" i="1"/>
  <c r="V439" i="1"/>
  <c r="B440" i="1"/>
  <c r="I440" i="1"/>
  <c r="O440" i="1"/>
  <c r="U440" i="1"/>
  <c r="V440" i="1"/>
  <c r="B441" i="1"/>
  <c r="I441" i="1"/>
  <c r="O441" i="1"/>
  <c r="U441" i="1"/>
  <c r="V441" i="1"/>
  <c r="B442" i="1"/>
  <c r="I442" i="1"/>
  <c r="O442" i="1"/>
  <c r="U442" i="1"/>
  <c r="V442" i="1"/>
  <c r="B443" i="1"/>
  <c r="I443" i="1"/>
  <c r="O443" i="1"/>
  <c r="U443" i="1"/>
  <c r="V443" i="1"/>
  <c r="B444" i="1"/>
  <c r="I444" i="1"/>
  <c r="O444" i="1"/>
  <c r="U444" i="1"/>
  <c r="V444" i="1"/>
  <c r="B445" i="1"/>
  <c r="I445" i="1"/>
  <c r="O445" i="1"/>
  <c r="U445" i="1"/>
  <c r="V445" i="1"/>
  <c r="B446" i="1"/>
  <c r="I446" i="1"/>
  <c r="O446" i="1"/>
  <c r="U446" i="1"/>
  <c r="V446" i="1"/>
  <c r="B447" i="1"/>
  <c r="I447" i="1"/>
  <c r="O447" i="1"/>
  <c r="U447" i="1"/>
  <c r="V447" i="1"/>
  <c r="B448" i="1"/>
  <c r="I448" i="1"/>
  <c r="O448" i="1"/>
  <c r="U448" i="1"/>
  <c r="V448" i="1"/>
  <c r="B449" i="1"/>
  <c r="I449" i="1"/>
  <c r="O449" i="1"/>
  <c r="U449" i="1"/>
  <c r="V449" i="1"/>
  <c r="B450" i="1"/>
  <c r="I450" i="1"/>
  <c r="O450" i="1"/>
  <c r="U450" i="1"/>
  <c r="V450" i="1"/>
  <c r="B451" i="1"/>
  <c r="I451" i="1"/>
  <c r="O451" i="1"/>
  <c r="U451" i="1"/>
  <c r="V451" i="1"/>
  <c r="B452" i="1"/>
  <c r="I452" i="1"/>
  <c r="O452" i="1"/>
  <c r="U452" i="1"/>
  <c r="V452" i="1"/>
  <c r="B453" i="1"/>
  <c r="I453" i="1"/>
  <c r="O453" i="1"/>
  <c r="U453" i="1"/>
  <c r="V453" i="1"/>
  <c r="B454" i="1"/>
  <c r="I454" i="1"/>
  <c r="O454" i="1"/>
  <c r="U454" i="1"/>
  <c r="V454" i="1"/>
  <c r="B455" i="1"/>
  <c r="I455" i="1"/>
  <c r="O455" i="1"/>
  <c r="U455" i="1"/>
  <c r="V455" i="1"/>
  <c r="B456" i="1"/>
  <c r="I456" i="1"/>
  <c r="O456" i="1"/>
  <c r="U456" i="1"/>
  <c r="V456" i="1"/>
  <c r="B457" i="1"/>
  <c r="I457" i="1"/>
  <c r="O457" i="1"/>
  <c r="U457" i="1"/>
  <c r="V457" i="1"/>
  <c r="B458" i="1"/>
  <c r="I458" i="1"/>
  <c r="O458" i="1"/>
  <c r="U458" i="1"/>
  <c r="V458" i="1"/>
  <c r="B459" i="1"/>
  <c r="I459" i="1"/>
  <c r="O459" i="1"/>
  <c r="U459" i="1"/>
  <c r="V459" i="1"/>
  <c r="B460" i="1"/>
  <c r="I460" i="1"/>
  <c r="O460" i="1"/>
  <c r="U460" i="1"/>
  <c r="V460" i="1"/>
  <c r="B461" i="1"/>
  <c r="I461" i="1"/>
  <c r="O461" i="1"/>
  <c r="U461" i="1"/>
  <c r="V461" i="1"/>
  <c r="B462" i="1"/>
  <c r="I462" i="1"/>
  <c r="O462" i="1"/>
  <c r="U462" i="1"/>
  <c r="V462" i="1"/>
  <c r="B463" i="1"/>
  <c r="I463" i="1"/>
  <c r="O463" i="1"/>
  <c r="U463" i="1"/>
  <c r="V463" i="1"/>
  <c r="B464" i="1"/>
  <c r="I464" i="1"/>
  <c r="O464" i="1"/>
  <c r="U464" i="1"/>
  <c r="V464" i="1"/>
  <c r="B465" i="1"/>
  <c r="I465" i="1"/>
  <c r="O465" i="1"/>
  <c r="U465" i="1"/>
  <c r="V465" i="1"/>
  <c r="B466" i="1"/>
  <c r="I466" i="1"/>
  <c r="O466" i="1"/>
  <c r="U466" i="1"/>
  <c r="V466" i="1"/>
  <c r="B467" i="1"/>
  <c r="I467" i="1"/>
  <c r="O467" i="1"/>
  <c r="U467" i="1"/>
  <c r="V467" i="1"/>
  <c r="B468" i="1"/>
  <c r="I468" i="1"/>
  <c r="O468" i="1"/>
  <c r="U468" i="1"/>
  <c r="V468" i="1"/>
  <c r="B469" i="1"/>
  <c r="I469" i="1"/>
  <c r="O469" i="1"/>
  <c r="U469" i="1"/>
  <c r="V469" i="1"/>
  <c r="B470" i="1"/>
  <c r="I470" i="1"/>
  <c r="O470" i="1"/>
  <c r="U470" i="1"/>
  <c r="V470" i="1"/>
  <c r="B471" i="1"/>
  <c r="I471" i="1"/>
  <c r="O471" i="1"/>
  <c r="U471" i="1"/>
  <c r="V471" i="1"/>
  <c r="B472" i="1"/>
  <c r="I472" i="1"/>
  <c r="O472" i="1"/>
  <c r="U472" i="1"/>
  <c r="V472" i="1"/>
  <c r="B473" i="1"/>
  <c r="I473" i="1"/>
  <c r="O473" i="1"/>
  <c r="U473" i="1"/>
  <c r="V473" i="1"/>
  <c r="B474" i="1"/>
  <c r="I474" i="1"/>
  <c r="O474" i="1"/>
  <c r="U474" i="1"/>
  <c r="V474" i="1"/>
  <c r="B475" i="1"/>
  <c r="I475" i="1"/>
  <c r="O475" i="1"/>
  <c r="U475" i="1"/>
  <c r="V475" i="1"/>
  <c r="B476" i="1"/>
  <c r="I476" i="1"/>
  <c r="O476" i="1"/>
  <c r="U476" i="1"/>
  <c r="V476" i="1"/>
  <c r="B477" i="1"/>
  <c r="I477" i="1"/>
  <c r="O477" i="1"/>
  <c r="U477" i="1"/>
  <c r="V477" i="1"/>
  <c r="B478" i="1"/>
  <c r="I478" i="1"/>
  <c r="O478" i="1"/>
  <c r="U478" i="1"/>
  <c r="V478" i="1"/>
  <c r="B479" i="1"/>
  <c r="I479" i="1"/>
  <c r="O479" i="1"/>
  <c r="U479" i="1"/>
  <c r="V479" i="1"/>
  <c r="B480" i="1"/>
  <c r="I480" i="1"/>
  <c r="O480" i="1"/>
  <c r="U480" i="1"/>
  <c r="V480" i="1"/>
  <c r="B481" i="1"/>
  <c r="I481" i="1"/>
  <c r="O481" i="1"/>
  <c r="U481" i="1"/>
  <c r="V481" i="1"/>
  <c r="B482" i="1"/>
  <c r="I482" i="1"/>
  <c r="O482" i="1"/>
  <c r="U482" i="1"/>
  <c r="V482" i="1"/>
  <c r="B483" i="1"/>
  <c r="I483" i="1"/>
  <c r="O483" i="1"/>
  <c r="U483" i="1"/>
  <c r="V483" i="1"/>
  <c r="B484" i="1"/>
  <c r="I484" i="1"/>
  <c r="O484" i="1"/>
  <c r="U484" i="1"/>
  <c r="V484" i="1"/>
  <c r="B485" i="1"/>
  <c r="I485" i="1"/>
  <c r="O485" i="1"/>
  <c r="U485" i="1"/>
  <c r="V485" i="1"/>
  <c r="B486" i="1"/>
  <c r="I486" i="1"/>
  <c r="O486" i="1"/>
  <c r="U486" i="1"/>
  <c r="V486" i="1"/>
  <c r="B487" i="1"/>
  <c r="I487" i="1"/>
  <c r="O487" i="1"/>
  <c r="U487" i="1"/>
  <c r="V487" i="1"/>
  <c r="B488" i="1"/>
  <c r="I488" i="1"/>
  <c r="O488" i="1"/>
  <c r="U488" i="1"/>
  <c r="V488" i="1"/>
  <c r="B489" i="1"/>
  <c r="I489" i="1"/>
  <c r="O489" i="1"/>
  <c r="U489" i="1"/>
  <c r="V489" i="1"/>
  <c r="B490" i="1"/>
  <c r="I490" i="1"/>
  <c r="O490" i="1"/>
  <c r="U490" i="1"/>
  <c r="V490" i="1"/>
  <c r="B491" i="1"/>
  <c r="I491" i="1"/>
  <c r="O491" i="1"/>
  <c r="U491" i="1"/>
  <c r="V491" i="1"/>
  <c r="B492" i="1"/>
  <c r="I492" i="1"/>
  <c r="O492" i="1"/>
  <c r="U492" i="1"/>
  <c r="V492" i="1"/>
  <c r="B493" i="1"/>
  <c r="I493" i="1"/>
  <c r="O493" i="1"/>
  <c r="U493" i="1"/>
  <c r="V493" i="1"/>
  <c r="B494" i="1"/>
  <c r="I494" i="1"/>
  <c r="O494" i="1"/>
  <c r="U494" i="1"/>
  <c r="V494" i="1"/>
  <c r="B495" i="1"/>
  <c r="I495" i="1"/>
  <c r="O495" i="1"/>
  <c r="U495" i="1"/>
  <c r="V495" i="1"/>
  <c r="B496" i="1"/>
  <c r="I496" i="1"/>
  <c r="O496" i="1"/>
  <c r="U496" i="1"/>
  <c r="V496" i="1"/>
  <c r="B497" i="1"/>
  <c r="I497" i="1"/>
  <c r="O497" i="1"/>
  <c r="U497" i="1"/>
  <c r="V497" i="1"/>
  <c r="B498" i="1"/>
  <c r="I498" i="1"/>
  <c r="O498" i="1"/>
  <c r="U498" i="1"/>
  <c r="V498" i="1"/>
  <c r="B499" i="1"/>
  <c r="I499" i="1"/>
  <c r="O499" i="1"/>
  <c r="U499" i="1"/>
  <c r="V499" i="1"/>
  <c r="B500" i="1"/>
  <c r="I500" i="1"/>
  <c r="O500" i="1"/>
  <c r="U500" i="1"/>
  <c r="V500" i="1"/>
  <c r="B501" i="1"/>
  <c r="I501" i="1"/>
  <c r="O501" i="1"/>
  <c r="U501" i="1"/>
  <c r="V501" i="1"/>
  <c r="B502" i="1"/>
  <c r="I502" i="1"/>
  <c r="O502" i="1"/>
  <c r="U502" i="1"/>
  <c r="V502" i="1"/>
  <c r="B503" i="1"/>
  <c r="I503" i="1"/>
  <c r="O503" i="1"/>
  <c r="U503" i="1"/>
  <c r="V503" i="1"/>
  <c r="B504" i="1"/>
  <c r="I504" i="1"/>
  <c r="O504" i="1"/>
  <c r="U504" i="1"/>
  <c r="V504" i="1"/>
  <c r="B505" i="1"/>
  <c r="I505" i="1"/>
  <c r="O505" i="1"/>
  <c r="U505" i="1"/>
  <c r="V505" i="1"/>
  <c r="B506" i="1"/>
  <c r="I506" i="1"/>
  <c r="O506" i="1"/>
  <c r="U506" i="1"/>
  <c r="V506" i="1"/>
  <c r="B507" i="1"/>
  <c r="I507" i="1"/>
  <c r="O507" i="1"/>
  <c r="U507" i="1"/>
  <c r="V507" i="1"/>
  <c r="B508" i="1"/>
  <c r="I508" i="1"/>
  <c r="O508" i="1"/>
  <c r="U508" i="1"/>
  <c r="V508" i="1"/>
  <c r="B509" i="1"/>
  <c r="I509" i="1"/>
  <c r="O509" i="1"/>
  <c r="U509" i="1"/>
  <c r="V509" i="1"/>
  <c r="B510" i="1"/>
  <c r="I510" i="1"/>
  <c r="O510" i="1"/>
  <c r="U510" i="1"/>
  <c r="V510" i="1"/>
  <c r="B511" i="1"/>
  <c r="I511" i="1"/>
  <c r="O511" i="1"/>
  <c r="U511" i="1"/>
  <c r="V511" i="1"/>
  <c r="B512" i="1"/>
  <c r="I512" i="1"/>
  <c r="O512" i="1"/>
  <c r="U512" i="1"/>
  <c r="V512" i="1"/>
  <c r="B513" i="1"/>
  <c r="I513" i="1"/>
  <c r="O513" i="1"/>
  <c r="U513" i="1"/>
  <c r="V513" i="1"/>
  <c r="B514" i="1"/>
  <c r="I514" i="1"/>
  <c r="O514" i="1"/>
  <c r="U514" i="1"/>
  <c r="V514" i="1"/>
  <c r="B515" i="1"/>
  <c r="I515" i="1"/>
  <c r="O515" i="1"/>
  <c r="U515" i="1"/>
  <c r="V515" i="1"/>
  <c r="B516" i="1"/>
  <c r="I516" i="1"/>
  <c r="O516" i="1"/>
  <c r="U516" i="1"/>
  <c r="V516" i="1"/>
  <c r="B517" i="1"/>
  <c r="I517" i="1"/>
  <c r="O517" i="1"/>
  <c r="U517" i="1"/>
  <c r="V517" i="1"/>
  <c r="B518" i="1"/>
  <c r="I518" i="1"/>
  <c r="O518" i="1"/>
  <c r="U518" i="1"/>
  <c r="V518" i="1"/>
  <c r="B519" i="1"/>
  <c r="I519" i="1"/>
  <c r="O519" i="1"/>
  <c r="U519" i="1"/>
  <c r="V519" i="1"/>
  <c r="B520" i="1"/>
  <c r="I520" i="1"/>
  <c r="O520" i="1"/>
  <c r="U520" i="1"/>
  <c r="V520" i="1"/>
  <c r="B521" i="1"/>
  <c r="I521" i="1"/>
  <c r="O521" i="1"/>
  <c r="U521" i="1"/>
  <c r="V521" i="1"/>
  <c r="B522" i="1"/>
  <c r="I522" i="1"/>
  <c r="O522" i="1"/>
  <c r="U522" i="1"/>
  <c r="V522" i="1"/>
  <c r="B523" i="1"/>
  <c r="I523" i="1"/>
  <c r="O523" i="1"/>
  <c r="U523" i="1"/>
  <c r="V523" i="1"/>
  <c r="B524" i="1"/>
  <c r="I524" i="1"/>
  <c r="O524" i="1"/>
  <c r="U524" i="1"/>
  <c r="V524" i="1"/>
  <c r="B525" i="1"/>
  <c r="I525" i="1"/>
  <c r="O525" i="1"/>
  <c r="U525" i="1"/>
  <c r="V525" i="1"/>
  <c r="B526" i="1"/>
  <c r="I526" i="1"/>
  <c r="O526" i="1"/>
  <c r="U526" i="1"/>
  <c r="V526" i="1"/>
  <c r="B527" i="1"/>
  <c r="I527" i="1"/>
  <c r="O527" i="1"/>
  <c r="U527" i="1"/>
  <c r="V527" i="1"/>
  <c r="B528" i="1"/>
  <c r="I528" i="1"/>
  <c r="O528" i="1"/>
  <c r="U528" i="1"/>
  <c r="V528" i="1"/>
  <c r="B529" i="1"/>
  <c r="I529" i="1"/>
  <c r="O529" i="1"/>
  <c r="U529" i="1"/>
  <c r="V529" i="1"/>
  <c r="B530" i="1"/>
  <c r="I530" i="1"/>
  <c r="O530" i="1"/>
  <c r="U530" i="1"/>
  <c r="V530" i="1"/>
  <c r="B531" i="1"/>
  <c r="I531" i="1"/>
  <c r="O531" i="1"/>
  <c r="U531" i="1"/>
  <c r="V531" i="1"/>
  <c r="B532" i="1"/>
  <c r="I532" i="1"/>
  <c r="O532" i="1"/>
  <c r="U532" i="1"/>
  <c r="V532" i="1"/>
  <c r="B533" i="1"/>
  <c r="I533" i="1"/>
  <c r="O533" i="1"/>
  <c r="U533" i="1"/>
  <c r="V533" i="1"/>
  <c r="B534" i="1"/>
  <c r="I534" i="1"/>
  <c r="O534" i="1"/>
  <c r="U534" i="1"/>
  <c r="V534" i="1"/>
  <c r="B535" i="1"/>
  <c r="I535" i="1"/>
  <c r="O535" i="1"/>
  <c r="U535" i="1"/>
  <c r="V535" i="1"/>
  <c r="B536" i="1"/>
  <c r="I536" i="1"/>
  <c r="O536" i="1"/>
  <c r="U536" i="1"/>
  <c r="V536" i="1"/>
  <c r="B537" i="1"/>
  <c r="I537" i="1"/>
  <c r="O537" i="1"/>
  <c r="U537" i="1"/>
  <c r="V537" i="1"/>
  <c r="B538" i="1"/>
  <c r="I538" i="1"/>
  <c r="O538" i="1"/>
  <c r="U538" i="1"/>
  <c r="V538" i="1"/>
  <c r="B539" i="1"/>
  <c r="I539" i="1"/>
  <c r="O539" i="1"/>
  <c r="U539" i="1"/>
  <c r="V539" i="1"/>
  <c r="B540" i="1"/>
  <c r="I540" i="1"/>
  <c r="O540" i="1"/>
  <c r="U540" i="1"/>
  <c r="V540" i="1"/>
  <c r="B541" i="1"/>
  <c r="I541" i="1"/>
  <c r="O541" i="1"/>
  <c r="U541" i="1"/>
  <c r="V541" i="1"/>
  <c r="B542" i="1"/>
  <c r="I542" i="1"/>
  <c r="O542" i="1"/>
  <c r="U542" i="1"/>
  <c r="V542" i="1"/>
  <c r="B543" i="1"/>
  <c r="I543" i="1"/>
  <c r="O543" i="1"/>
  <c r="U543" i="1"/>
  <c r="V543" i="1"/>
  <c r="B544" i="1"/>
  <c r="I544" i="1"/>
  <c r="O544" i="1"/>
  <c r="U544" i="1"/>
  <c r="V544" i="1"/>
  <c r="B545" i="1"/>
  <c r="I545" i="1"/>
  <c r="O545" i="1"/>
  <c r="U545" i="1"/>
  <c r="V545" i="1"/>
  <c r="B546" i="1"/>
  <c r="I546" i="1"/>
  <c r="O546" i="1"/>
  <c r="U546" i="1"/>
  <c r="V546" i="1"/>
  <c r="B547" i="1"/>
  <c r="I547" i="1"/>
  <c r="O547" i="1"/>
  <c r="U547" i="1"/>
  <c r="V547" i="1"/>
  <c r="B548" i="1"/>
  <c r="I548" i="1"/>
  <c r="O548" i="1"/>
  <c r="U548" i="1"/>
  <c r="V548" i="1"/>
  <c r="B549" i="1"/>
  <c r="I549" i="1"/>
  <c r="O549" i="1"/>
  <c r="U549" i="1"/>
  <c r="V549" i="1"/>
  <c r="B550" i="1"/>
  <c r="I550" i="1"/>
  <c r="O550" i="1"/>
  <c r="U550" i="1"/>
  <c r="V550" i="1"/>
  <c r="B551" i="1"/>
  <c r="I551" i="1"/>
  <c r="O551" i="1"/>
  <c r="U551" i="1"/>
  <c r="V551" i="1"/>
  <c r="B552" i="1"/>
  <c r="I552" i="1"/>
  <c r="O552" i="1"/>
  <c r="U552" i="1"/>
  <c r="V552" i="1"/>
  <c r="B553" i="1"/>
  <c r="I553" i="1"/>
  <c r="O553" i="1"/>
  <c r="U553" i="1"/>
  <c r="V553" i="1"/>
  <c r="B554" i="1"/>
  <c r="I554" i="1"/>
  <c r="O554" i="1"/>
  <c r="U554" i="1"/>
  <c r="V554" i="1"/>
  <c r="B555" i="1"/>
  <c r="I555" i="1"/>
  <c r="O555" i="1"/>
  <c r="U555" i="1"/>
  <c r="V555" i="1"/>
  <c r="B556" i="1"/>
  <c r="I556" i="1"/>
  <c r="O556" i="1"/>
  <c r="U556" i="1"/>
  <c r="V556" i="1"/>
  <c r="B557" i="1"/>
  <c r="I557" i="1"/>
  <c r="O557" i="1"/>
  <c r="U557" i="1"/>
  <c r="V557" i="1"/>
  <c r="B558" i="1"/>
  <c r="I558" i="1"/>
  <c r="O558" i="1"/>
  <c r="U558" i="1"/>
  <c r="V558" i="1"/>
  <c r="B559" i="1"/>
  <c r="I559" i="1"/>
  <c r="O559" i="1"/>
  <c r="U559" i="1"/>
  <c r="V559" i="1"/>
  <c r="B560" i="1"/>
  <c r="I560" i="1"/>
  <c r="O560" i="1"/>
  <c r="U560" i="1"/>
  <c r="V560" i="1"/>
  <c r="B561" i="1"/>
  <c r="I561" i="1"/>
  <c r="O561" i="1"/>
  <c r="U561" i="1"/>
  <c r="V561" i="1"/>
  <c r="B562" i="1"/>
  <c r="I562" i="1"/>
  <c r="O562" i="1"/>
  <c r="U562" i="1"/>
  <c r="V562" i="1"/>
  <c r="B563" i="1"/>
  <c r="I563" i="1"/>
  <c r="O563" i="1"/>
  <c r="U563" i="1"/>
  <c r="V563" i="1"/>
  <c r="B564" i="1"/>
  <c r="I564" i="1"/>
  <c r="O564" i="1"/>
  <c r="U564" i="1"/>
  <c r="V564" i="1"/>
  <c r="B565" i="1"/>
  <c r="I565" i="1"/>
  <c r="O565" i="1"/>
  <c r="U565" i="1"/>
  <c r="V565" i="1"/>
  <c r="B566" i="1"/>
  <c r="I566" i="1"/>
  <c r="O566" i="1"/>
  <c r="U566" i="1"/>
  <c r="V566" i="1"/>
  <c r="B567" i="1"/>
  <c r="I567" i="1"/>
  <c r="O567" i="1"/>
  <c r="U567" i="1"/>
  <c r="V567" i="1"/>
  <c r="B568" i="1"/>
  <c r="I568" i="1"/>
  <c r="O568" i="1"/>
  <c r="U568" i="1"/>
  <c r="V568" i="1"/>
  <c r="B569" i="1"/>
  <c r="I569" i="1"/>
  <c r="O569" i="1"/>
  <c r="U569" i="1"/>
  <c r="V569" i="1"/>
  <c r="B570" i="1"/>
  <c r="I570" i="1"/>
  <c r="O570" i="1"/>
  <c r="U570" i="1"/>
  <c r="V570" i="1"/>
  <c r="B571" i="1"/>
  <c r="I571" i="1"/>
  <c r="O571" i="1"/>
  <c r="U571" i="1"/>
  <c r="V571" i="1"/>
  <c r="B572" i="1"/>
  <c r="I572" i="1"/>
  <c r="O572" i="1"/>
  <c r="U572" i="1"/>
  <c r="V572" i="1"/>
  <c r="B573" i="1"/>
  <c r="I573" i="1"/>
  <c r="O573" i="1"/>
  <c r="U573" i="1"/>
  <c r="V573" i="1"/>
  <c r="B574" i="1"/>
  <c r="I574" i="1"/>
  <c r="O574" i="1"/>
  <c r="U574" i="1"/>
  <c r="V574" i="1"/>
  <c r="B575" i="1"/>
  <c r="I575" i="1"/>
  <c r="O575" i="1"/>
  <c r="U575" i="1"/>
  <c r="V575" i="1"/>
  <c r="B576" i="1"/>
  <c r="I576" i="1"/>
  <c r="O576" i="1"/>
  <c r="U576" i="1"/>
  <c r="V576" i="1"/>
  <c r="B577" i="1"/>
  <c r="I577" i="1"/>
  <c r="O577" i="1"/>
  <c r="U577" i="1"/>
  <c r="V577" i="1"/>
  <c r="B578" i="1"/>
  <c r="I578" i="1"/>
  <c r="O578" i="1"/>
  <c r="U578" i="1"/>
  <c r="V578" i="1"/>
  <c r="B579" i="1"/>
  <c r="I579" i="1"/>
  <c r="O579" i="1"/>
  <c r="U579" i="1"/>
  <c r="V579" i="1"/>
  <c r="B580" i="1"/>
  <c r="I580" i="1"/>
  <c r="O580" i="1"/>
  <c r="U580" i="1"/>
  <c r="V580" i="1"/>
  <c r="B581" i="1"/>
  <c r="I581" i="1"/>
  <c r="O581" i="1"/>
  <c r="U581" i="1"/>
  <c r="V581" i="1"/>
  <c r="B582" i="1"/>
  <c r="I582" i="1"/>
  <c r="O582" i="1"/>
  <c r="U582" i="1"/>
  <c r="V582" i="1"/>
  <c r="B583" i="1"/>
  <c r="I583" i="1"/>
  <c r="O583" i="1"/>
  <c r="U583" i="1"/>
  <c r="V583" i="1"/>
  <c r="B584" i="1"/>
  <c r="I584" i="1"/>
  <c r="O584" i="1"/>
  <c r="U584" i="1"/>
  <c r="V584" i="1"/>
  <c r="B585" i="1"/>
  <c r="I585" i="1"/>
  <c r="O585" i="1"/>
  <c r="U585" i="1"/>
  <c r="V585" i="1"/>
  <c r="B586" i="1"/>
  <c r="I586" i="1"/>
  <c r="O586" i="1"/>
  <c r="U586" i="1"/>
  <c r="V586" i="1"/>
  <c r="B587" i="1"/>
  <c r="I587" i="1"/>
  <c r="O587" i="1"/>
  <c r="U587" i="1"/>
  <c r="V587" i="1"/>
  <c r="B588" i="1"/>
  <c r="I588" i="1"/>
  <c r="O588" i="1"/>
  <c r="U588" i="1"/>
  <c r="V588" i="1"/>
  <c r="B589" i="1"/>
  <c r="I589" i="1"/>
  <c r="O589" i="1"/>
  <c r="U589" i="1"/>
  <c r="V589" i="1"/>
  <c r="B590" i="1"/>
  <c r="I590" i="1"/>
  <c r="O590" i="1"/>
  <c r="U590" i="1"/>
  <c r="V590" i="1"/>
  <c r="B591" i="1"/>
  <c r="I591" i="1"/>
  <c r="O591" i="1"/>
  <c r="U591" i="1"/>
  <c r="V591" i="1"/>
  <c r="B592" i="1"/>
  <c r="I592" i="1"/>
  <c r="O592" i="1"/>
  <c r="U592" i="1"/>
  <c r="V592" i="1"/>
  <c r="B593" i="1"/>
  <c r="I593" i="1"/>
  <c r="O593" i="1"/>
  <c r="U593" i="1"/>
  <c r="V593" i="1"/>
  <c r="B594" i="1"/>
  <c r="I594" i="1"/>
  <c r="O594" i="1"/>
  <c r="U594" i="1"/>
  <c r="V594" i="1"/>
  <c r="B595" i="1"/>
  <c r="I595" i="1"/>
  <c r="O595" i="1"/>
  <c r="U595" i="1"/>
  <c r="V595" i="1"/>
  <c r="B596" i="1"/>
  <c r="I596" i="1"/>
  <c r="O596" i="1"/>
  <c r="U596" i="1"/>
  <c r="V596" i="1"/>
  <c r="B597" i="1"/>
  <c r="I597" i="1"/>
  <c r="O597" i="1"/>
  <c r="U597" i="1"/>
  <c r="V597" i="1"/>
  <c r="B598" i="1"/>
  <c r="I598" i="1"/>
  <c r="O598" i="1"/>
  <c r="U598" i="1"/>
  <c r="V598" i="1"/>
  <c r="B599" i="1"/>
  <c r="I599" i="1"/>
  <c r="O599" i="1"/>
  <c r="U599" i="1"/>
  <c r="V599" i="1"/>
  <c r="B600" i="1"/>
  <c r="I600" i="1"/>
  <c r="O600" i="1"/>
  <c r="U600" i="1"/>
  <c r="V600" i="1"/>
  <c r="B601" i="1"/>
  <c r="I601" i="1"/>
  <c r="O601" i="1"/>
  <c r="U601" i="1"/>
  <c r="V601" i="1"/>
  <c r="B602" i="1"/>
  <c r="I602" i="1"/>
  <c r="O602" i="1"/>
  <c r="U602" i="1"/>
  <c r="V602" i="1"/>
  <c r="B603" i="1"/>
  <c r="I603" i="1"/>
  <c r="O603" i="1"/>
  <c r="U603" i="1"/>
  <c r="V603" i="1"/>
  <c r="B604" i="1"/>
  <c r="I604" i="1"/>
  <c r="O604" i="1"/>
  <c r="U604" i="1"/>
  <c r="V604" i="1"/>
  <c r="B605" i="1"/>
  <c r="I605" i="1"/>
  <c r="O605" i="1"/>
  <c r="U605" i="1"/>
  <c r="V605" i="1"/>
  <c r="B606" i="1"/>
  <c r="I606" i="1"/>
  <c r="O606" i="1"/>
  <c r="U606" i="1"/>
  <c r="V606" i="1"/>
  <c r="B607" i="1"/>
  <c r="I607" i="1"/>
  <c r="O607" i="1"/>
  <c r="U607" i="1"/>
  <c r="V607" i="1"/>
  <c r="B608" i="1"/>
  <c r="I608" i="1"/>
  <c r="O608" i="1"/>
  <c r="U608" i="1"/>
  <c r="V608" i="1"/>
  <c r="B609" i="1"/>
  <c r="I609" i="1"/>
  <c r="O609" i="1"/>
  <c r="U609" i="1"/>
  <c r="V609" i="1"/>
  <c r="B610" i="1"/>
  <c r="I610" i="1"/>
  <c r="O610" i="1"/>
  <c r="U610" i="1"/>
  <c r="V610" i="1"/>
  <c r="B611" i="1"/>
  <c r="I611" i="1"/>
  <c r="O611" i="1"/>
  <c r="U611" i="1"/>
  <c r="V611" i="1"/>
  <c r="B612" i="1"/>
  <c r="I612" i="1"/>
  <c r="O612" i="1"/>
  <c r="U612" i="1"/>
  <c r="V612" i="1"/>
  <c r="B613" i="1"/>
  <c r="I613" i="1"/>
  <c r="O613" i="1"/>
  <c r="U613" i="1"/>
  <c r="V613" i="1"/>
  <c r="B614" i="1"/>
  <c r="I614" i="1"/>
  <c r="O614" i="1"/>
  <c r="U614" i="1"/>
  <c r="V614" i="1"/>
  <c r="B615" i="1"/>
  <c r="I615" i="1"/>
  <c r="O615" i="1"/>
  <c r="U615" i="1"/>
  <c r="V615" i="1"/>
  <c r="B616" i="1"/>
  <c r="I616" i="1"/>
  <c r="O616" i="1"/>
  <c r="U616" i="1"/>
  <c r="V616" i="1"/>
  <c r="B617" i="1"/>
  <c r="I617" i="1"/>
  <c r="O617" i="1"/>
  <c r="U617" i="1"/>
  <c r="V617" i="1"/>
  <c r="B618" i="1"/>
  <c r="I618" i="1"/>
  <c r="O618" i="1"/>
  <c r="U618" i="1"/>
  <c r="V618" i="1"/>
  <c r="B619" i="1"/>
  <c r="I619" i="1"/>
  <c r="O619" i="1"/>
  <c r="U619" i="1"/>
  <c r="V619" i="1"/>
  <c r="B620" i="1"/>
  <c r="I620" i="1"/>
  <c r="O620" i="1"/>
  <c r="U620" i="1"/>
  <c r="V620" i="1"/>
  <c r="B621" i="1"/>
  <c r="I621" i="1"/>
  <c r="O621" i="1"/>
  <c r="U621" i="1"/>
  <c r="V621" i="1"/>
  <c r="B622" i="1"/>
  <c r="I622" i="1"/>
  <c r="O622" i="1"/>
  <c r="U622" i="1"/>
  <c r="V622" i="1"/>
  <c r="B623" i="1"/>
  <c r="I623" i="1"/>
  <c r="O623" i="1"/>
  <c r="U623" i="1"/>
  <c r="V623" i="1"/>
  <c r="B624" i="1"/>
  <c r="I624" i="1"/>
  <c r="O624" i="1"/>
  <c r="U624" i="1"/>
  <c r="V624" i="1"/>
  <c r="B625" i="1"/>
  <c r="I625" i="1"/>
  <c r="O625" i="1"/>
  <c r="U625" i="1"/>
  <c r="V625" i="1"/>
  <c r="B626" i="1"/>
  <c r="I626" i="1"/>
  <c r="O626" i="1"/>
  <c r="U626" i="1"/>
  <c r="V626" i="1"/>
  <c r="B627" i="1"/>
  <c r="I627" i="1"/>
  <c r="O627" i="1"/>
  <c r="U627" i="1"/>
  <c r="V627" i="1"/>
  <c r="B628" i="1"/>
  <c r="I628" i="1"/>
  <c r="O628" i="1"/>
  <c r="U628" i="1"/>
  <c r="V628" i="1"/>
  <c r="B629" i="1"/>
  <c r="I629" i="1"/>
  <c r="O629" i="1"/>
  <c r="U629" i="1"/>
  <c r="V629" i="1"/>
  <c r="B630" i="1"/>
  <c r="I630" i="1"/>
  <c r="O630" i="1"/>
  <c r="U630" i="1"/>
  <c r="V630" i="1"/>
  <c r="B631" i="1"/>
  <c r="I631" i="1"/>
  <c r="O631" i="1"/>
  <c r="U631" i="1"/>
  <c r="V631" i="1"/>
  <c r="B632" i="1"/>
  <c r="I632" i="1"/>
  <c r="O632" i="1"/>
  <c r="U632" i="1"/>
  <c r="V632" i="1"/>
  <c r="B633" i="1"/>
  <c r="I633" i="1"/>
  <c r="O633" i="1"/>
  <c r="U633" i="1"/>
  <c r="V633" i="1"/>
  <c r="B634" i="1"/>
  <c r="I634" i="1"/>
  <c r="O634" i="1"/>
  <c r="U634" i="1"/>
  <c r="V634" i="1"/>
  <c r="B635" i="1"/>
  <c r="I635" i="1"/>
  <c r="O635" i="1"/>
  <c r="U635" i="1"/>
  <c r="V635" i="1"/>
  <c r="B636" i="1"/>
  <c r="I636" i="1"/>
  <c r="O636" i="1"/>
  <c r="U636" i="1"/>
  <c r="V636" i="1"/>
  <c r="B637" i="1"/>
  <c r="I637" i="1"/>
  <c r="O637" i="1"/>
  <c r="U637" i="1"/>
  <c r="V637" i="1"/>
  <c r="B638" i="1"/>
  <c r="I638" i="1"/>
  <c r="O638" i="1"/>
  <c r="U638" i="1"/>
  <c r="V638" i="1"/>
  <c r="B639" i="1"/>
  <c r="I639" i="1"/>
  <c r="O639" i="1"/>
  <c r="U639" i="1"/>
  <c r="V639" i="1"/>
  <c r="B640" i="1"/>
  <c r="I640" i="1"/>
  <c r="O640" i="1"/>
  <c r="U640" i="1"/>
  <c r="V640" i="1"/>
  <c r="B641" i="1"/>
  <c r="I641" i="1"/>
  <c r="O641" i="1"/>
  <c r="U641" i="1"/>
  <c r="V641" i="1"/>
  <c r="B642" i="1"/>
  <c r="I642" i="1"/>
  <c r="O642" i="1"/>
  <c r="U642" i="1"/>
  <c r="V642" i="1"/>
</calcChain>
</file>

<file path=xl/sharedStrings.xml><?xml version="1.0" encoding="utf-8"?>
<sst xmlns="http://schemas.openxmlformats.org/spreadsheetml/2006/main" count="5682" uniqueCount="397">
  <si>
    <t>CRN</t>
  </si>
  <si>
    <t>Fac ID</t>
  </si>
  <si>
    <t>Lname</t>
  </si>
  <si>
    <t>Fname</t>
  </si>
  <si>
    <t>Minitial</t>
  </si>
  <si>
    <t>Position</t>
  </si>
  <si>
    <t>Subject</t>
  </si>
  <si>
    <t>Course</t>
  </si>
  <si>
    <t>Section</t>
  </si>
  <si>
    <t>Title</t>
  </si>
  <si>
    <t>Campus</t>
  </si>
  <si>
    <t>Active or Cncld</t>
  </si>
  <si>
    <t>LEC or Oth</t>
  </si>
  <si>
    <t>Crse Del Type</t>
  </si>
  <si>
    <t>Session</t>
  </si>
  <si>
    <t>Credits</t>
  </si>
  <si>
    <t>WLF</t>
  </si>
  <si>
    <t>Bud Code</t>
  </si>
  <si>
    <t>Contact Hrs</t>
  </si>
  <si>
    <t>Days</t>
  </si>
  <si>
    <t>Beg Time</t>
  </si>
  <si>
    <t>End Time</t>
  </si>
  <si>
    <t>Seats CAP</t>
  </si>
  <si>
    <t>Enroll</t>
  </si>
  <si>
    <t>Waitlist Capacity</t>
  </si>
  <si>
    <t>Waitlist Actual</t>
  </si>
  <si>
    <t>Bldg</t>
  </si>
  <si>
    <t>Rm</t>
  </si>
  <si>
    <t>Xlist</t>
  </si>
  <si>
    <t>UT Email</t>
  </si>
  <si>
    <t>Message</t>
  </si>
  <si>
    <t>BIOL</t>
  </si>
  <si>
    <t>General Biology (LS)</t>
  </si>
  <si>
    <t>A01</t>
  </si>
  <si>
    <t>A</t>
  </si>
  <si>
    <t>LEC</t>
  </si>
  <si>
    <t>P</t>
  </si>
  <si>
    <t>BA</t>
  </si>
  <si>
    <t>TR</t>
  </si>
  <si>
    <t>BROWN</t>
  </si>
  <si>
    <t>MWF</t>
  </si>
  <si>
    <t>SET</t>
  </si>
  <si>
    <t>COE</t>
  </si>
  <si>
    <t>W</t>
  </si>
  <si>
    <t>SNOW</t>
  </si>
  <si>
    <t xml:space="preserve">This is a supplemental instruction section.
</t>
  </si>
  <si>
    <t>Fulfills General Education Life Sciences requirement. Not for science majors, this course focuses on general principles of Biology, including cell theory, genetics, evolution, and interrelationships of living things, using a variety of teaching methods including lecture/discussion, laboratory, overheads, videos, quizzes and exams. Recommended corequisite: BIOL 1015. Inclusive Access Course Material fees may apply, see Fees tab under each course section for details. This course was selected to participate in Dixie State University's Supplemental Instruction (SI) Program. This course adds one weekly class SI session but does not increase credit hours. SI is a series of weekly review sessions, led by peer SI leaders and designed to help students succeed in their academic pursuits. SI is provided for students who want to improve their understanding of course material and improve their grades. Inclusive Access Course Material fees may apply, see Fees tab under each course section for details. **COURSE LEARNING OUTCOMES (CLOs) At the successful conclusion of this course, students will be able to: 1. Identify the scientific method, including hypothesis, experimental controls, and experimental design. 2. Describe concepts related to cell theory, the genetic basis for life, and the diversity of life, evolution, and ecology. 3. Apply biological concepts to solve real-world scientific problems. 4. Discuss how science is incorporated into daily life and identify ways to engage in the public discussion of biological issues.</t>
  </si>
  <si>
    <t>MW</t>
  </si>
  <si>
    <t>F</t>
  </si>
  <si>
    <t>O01</t>
  </si>
  <si>
    <t>I</t>
  </si>
  <si>
    <t>ONLINE</t>
  </si>
  <si>
    <t xml:space="preserve">ONLINE COURSE. You are expected to log into your online course(s) within the first three days of the term, or you may be withdrawn.  To log in, go to canvas.utahtech.edu and follow the log in instructions.  After logging in, click on 'Courses' from the side menu to access your enrolled course(s).  Follow instructions provided by your instructor on the course landing page or syllabus.  For support and additional information, please visit online.utahtech.edu.  Online Delivery Fee: $30/credit.
</t>
  </si>
  <si>
    <t xml:space="preserve">ONLINE COURSE. You are expected to log into your online course(s) within the first three days of the term, or you may be withdrawn.  To log in, go to canvas.utahtech.edu and follow the log in instructions.  After logging in, click on 'Courses' from the side menu to access your enrolled course(s).  Follow instructions provided by your instructor on the course landing page or syllabus.  For support and additional information, please visit online.utahtech.edu.  Online Delivery Fee: $30/credit.
</t>
  </si>
  <si>
    <t>C06</t>
  </si>
  <si>
    <t>SF</t>
  </si>
  <si>
    <t>C24</t>
  </si>
  <si>
    <t>C21</t>
  </si>
  <si>
    <t>General Biology Lab</t>
  </si>
  <si>
    <t>LBC</t>
  </si>
  <si>
    <t>T</t>
  </si>
  <si>
    <t>Human Biology (LS)</t>
  </si>
  <si>
    <t>R</t>
  </si>
  <si>
    <t>C01</t>
  </si>
  <si>
    <t>C04</t>
  </si>
  <si>
    <t>UOS</t>
  </si>
  <si>
    <t>Evolution &amp; Ecology</t>
  </si>
  <si>
    <t>Principles of Biology I (LS)</t>
  </si>
  <si>
    <t>MTWRF</t>
  </si>
  <si>
    <t>MTWF</t>
  </si>
  <si>
    <t>B80</t>
  </si>
  <si>
    <t>HURCTR</t>
  </si>
  <si>
    <t>Principles of Biology I Lab</t>
  </si>
  <si>
    <t>Principles of Biology II</t>
  </si>
  <si>
    <t>MWRF</t>
  </si>
  <si>
    <t>MTWR</t>
  </si>
  <si>
    <t>Principles of Biology II Lab</t>
  </si>
  <si>
    <t>Principles of Microbiology</t>
  </si>
  <si>
    <t>Principles of Microbiology Lab</t>
  </si>
  <si>
    <t>B</t>
  </si>
  <si>
    <t>S</t>
  </si>
  <si>
    <t>BLENDED: In addition to the scheduled class time, portions of this course will be taught online.</t>
  </si>
  <si>
    <t>Fundamentals of Bioinformatics</t>
  </si>
  <si>
    <t>Human Anatomy</t>
  </si>
  <si>
    <t xml:space="preserve">ONLINE COURSE. You are expected to log into your online course(s) within the first three days of the term, or you may be withdrawn.  To log in, go to canvas.utahtech.edu and follow the log in instructions.  After logging in, click on 'Courses' from the side menu to access your enrolled course(s).  Follow instructions provided by your instructor on the course landing page or syllabus.  For support and additional information, please visit online.utahtech.edu.  Online Delivery Fee: $30/credit.
</t>
  </si>
  <si>
    <t>Human Anatomy Lab</t>
  </si>
  <si>
    <t>Human Physiology</t>
  </si>
  <si>
    <t>Human Physiology Lab</t>
  </si>
  <si>
    <t>3000R</t>
  </si>
  <si>
    <t>Advanced Utah Health Scholars Students</t>
  </si>
  <si>
    <t>M</t>
  </si>
  <si>
    <t>TAYLOR</t>
  </si>
  <si>
    <t>ONLINE COURSE. You are expected to log into your online course(s) within the first three days of the term, or you may be withdrawn.  To log in, go to canvas.utahtech.edu and follow the log in instructions.  After logging in, click on 'Courses' from the side menu to access your enrolled course(s).  Follow instructions provided by your instructor on the course landing page or syllabus.  For support and additional information, please visit online.utahtech.edu.  Online Delivery Fee: $30/credit.</t>
  </si>
  <si>
    <t>Evolution</t>
  </si>
  <si>
    <t>Principles of Genetics</t>
  </si>
  <si>
    <t>General Ecology</t>
  </si>
  <si>
    <t>General Ecology Lab</t>
  </si>
  <si>
    <t>Bioethics</t>
  </si>
  <si>
    <t>UPLAZB</t>
  </si>
  <si>
    <t>110B</t>
  </si>
  <si>
    <t>Scientific Writing</t>
  </si>
  <si>
    <t>Comparative Vertebrate Anatomy</t>
  </si>
  <si>
    <t>Comparative Vertebrate Anatomy Lab</t>
  </si>
  <si>
    <t>Biostatistics and the Scientific Method</t>
  </si>
  <si>
    <t>Scientific Method and Experimental Design</t>
  </si>
  <si>
    <t>3230R</t>
  </si>
  <si>
    <t>Cadaver Practicum</t>
  </si>
  <si>
    <t>Introduction to Bioinformatics</t>
  </si>
  <si>
    <t>Advanced Human Physiology</t>
  </si>
  <si>
    <t>General Microbiology</t>
  </si>
  <si>
    <t>General Microbiology Lab</t>
  </si>
  <si>
    <t>Biology of Infectious Disease</t>
  </si>
  <si>
    <t>Biology of Sex</t>
  </si>
  <si>
    <t>Plant Taxonomy (ALPP)</t>
  </si>
  <si>
    <t>Plant Taxonomy Lab (ALPP)</t>
  </si>
  <si>
    <t>Marine Biology</t>
  </si>
  <si>
    <t>General Entomology</t>
  </si>
  <si>
    <t>Plant Physiology</t>
  </si>
  <si>
    <t>Plant Physiology Lab</t>
  </si>
  <si>
    <t>4810R</t>
  </si>
  <si>
    <t>Independent Research</t>
  </si>
  <si>
    <t>INV</t>
  </si>
  <si>
    <t>4890R</t>
  </si>
  <si>
    <t>Life Science Internship</t>
  </si>
  <si>
    <t>INT</t>
  </si>
  <si>
    <t>Senior Seminar</t>
  </si>
  <si>
    <t>4930R</t>
  </si>
  <si>
    <t>Senior Thesis</t>
  </si>
  <si>
    <t>4990R</t>
  </si>
  <si>
    <t>Seminar in Biology</t>
  </si>
  <si>
    <t>BTEC</t>
  </si>
  <si>
    <t>Fundamentals of Biotechnology</t>
  </si>
  <si>
    <t>Protein Purification and Analysis</t>
  </si>
  <si>
    <t>LEL</t>
  </si>
  <si>
    <t>Zebrafish Maintenance &amp; Methodology</t>
  </si>
  <si>
    <t>Techniques in Functional Genomics</t>
  </si>
  <si>
    <t>In Situ Hybridization</t>
  </si>
  <si>
    <t>CHEM</t>
  </si>
  <si>
    <t>Introduction to Chemistry (PS)</t>
  </si>
  <si>
    <t>Introduction to Chemistry Lab</t>
  </si>
  <si>
    <t>Elem Organic / Bio Chemistry</t>
  </si>
  <si>
    <t>Elem Organic/Bio Chemistry Lab</t>
  </si>
  <si>
    <t>Integrated Chemistry for Health Sciences (PS)</t>
  </si>
  <si>
    <t>Integrated Chemistry for Health Sciences Laboratory (LAB)</t>
  </si>
  <si>
    <t>Principles of Chemistry I (PS)</t>
  </si>
  <si>
    <t>Principles of Chemistry I Lab (LAB)</t>
  </si>
  <si>
    <t>Principles of Chemistry II</t>
  </si>
  <si>
    <t>ONLINE COURSE. You are expected to log into your online course(s) within the first three days of the term, or you may be withdrawn.  To log in, go to canvas.dixie.edu and follow the log in instructions.  After logging in, click on 'Courses' from the side menu to access your enrolled course(s).  Follow instructions provided by your instructor on the course landing page or syllabus.  For support and additional information, please visit online.dixie.edu.  Online Delivery Fee: $30/credit.</t>
  </si>
  <si>
    <t>Principles of Chemistry II Lab</t>
  </si>
  <si>
    <t>Organic Chemistry I</t>
  </si>
  <si>
    <t>Organic Chemistry I Lab</t>
  </si>
  <si>
    <t>Organic Chemistry II</t>
  </si>
  <si>
    <t>Organic Chemistry II Lab</t>
  </si>
  <si>
    <t>Instrumental Analysis</t>
  </si>
  <si>
    <t>Biochemistry I</t>
  </si>
  <si>
    <t>Biochemistry I Lab</t>
  </si>
  <si>
    <t>Biochemistry II</t>
  </si>
  <si>
    <t>Biochemistry II Lab</t>
  </si>
  <si>
    <t>Advanced Inorganic Chemistry</t>
  </si>
  <si>
    <t>Chemistry of Materials</t>
  </si>
  <si>
    <t>4800R</t>
  </si>
  <si>
    <t>Chemistry Internship</t>
  </si>
  <si>
    <t>Chemistry Senior Seminar</t>
  </si>
  <si>
    <t>CS</t>
  </si>
  <si>
    <t>Problem Solving with Computers</t>
  </si>
  <si>
    <t>SMITH</t>
  </si>
  <si>
    <t>C03</t>
  </si>
  <si>
    <t>C30</t>
  </si>
  <si>
    <t>Fundamentals of Programming</t>
  </si>
  <si>
    <t>C02</t>
  </si>
  <si>
    <t>Object Oriented Programming</t>
  </si>
  <si>
    <t>Discrete Structures</t>
  </si>
  <si>
    <t>Introduction to Machine Learning</t>
  </si>
  <si>
    <t>Introduction to Algorithms and Data Structures</t>
  </si>
  <si>
    <t>Software Engineering</t>
  </si>
  <si>
    <t>Computer Organization and Architecture</t>
  </si>
  <si>
    <t>Programming in C++</t>
  </si>
  <si>
    <t>Computer Networks</t>
  </si>
  <si>
    <t>Distributed Systems</t>
  </si>
  <si>
    <t>Algorithms</t>
  </si>
  <si>
    <t>Graphics Programming</t>
  </si>
  <si>
    <t>Database Systems</t>
  </si>
  <si>
    <t>Machine Learning</t>
  </si>
  <si>
    <t>Compilers</t>
  </si>
  <si>
    <t>Senior Project</t>
  </si>
  <si>
    <t>Undergraduate Research</t>
  </si>
  <si>
    <t>4920R</t>
  </si>
  <si>
    <t>Internship</t>
  </si>
  <si>
    <t>4991R</t>
  </si>
  <si>
    <t>Competitive Programming</t>
  </si>
  <si>
    <t>4992R</t>
  </si>
  <si>
    <t>Computer Science Seminar</t>
  </si>
  <si>
    <t>DES</t>
  </si>
  <si>
    <t>Intro to Digital Design</t>
  </si>
  <si>
    <t>V01</t>
  </si>
  <si>
    <t>V</t>
  </si>
  <si>
    <t>VIRT</t>
  </si>
  <si>
    <t>Intro to Digital Design Skills Exam</t>
  </si>
  <si>
    <t>Image Making</t>
  </si>
  <si>
    <t>Design I</t>
  </si>
  <si>
    <t>Screen Printing</t>
  </si>
  <si>
    <t>C13</t>
  </si>
  <si>
    <t>Design Thinking</t>
  </si>
  <si>
    <t>Photography for Design</t>
  </si>
  <si>
    <t>Design II</t>
  </si>
  <si>
    <t>Typography I</t>
  </si>
  <si>
    <t>Making and Materials</t>
  </si>
  <si>
    <t>INNOV</t>
  </si>
  <si>
    <t>Design III</t>
  </si>
  <si>
    <t>Motion Graphics I</t>
  </si>
  <si>
    <t>Information Design</t>
  </si>
  <si>
    <t>3-D Visualization</t>
  </si>
  <si>
    <t>STU</t>
  </si>
  <si>
    <t>Portfolio Development I</t>
  </si>
  <si>
    <t>SGP</t>
  </si>
  <si>
    <t>Production Design</t>
  </si>
  <si>
    <t>Portfolio Development II</t>
  </si>
  <si>
    <t>Package Design</t>
  </si>
  <si>
    <t>4900R</t>
  </si>
  <si>
    <t>ECE</t>
  </si>
  <si>
    <t>Semiconductor Devices</t>
  </si>
  <si>
    <t>Microelectronics</t>
  </si>
  <si>
    <t>Microelectronics Lab</t>
  </si>
  <si>
    <t>Signals and Systems</t>
  </si>
  <si>
    <t>Electric Machinery</t>
  </si>
  <si>
    <t>Electric Machinery Lab</t>
  </si>
  <si>
    <t>EE Product Design II</t>
  </si>
  <si>
    <t>Autonomous Vehicles</t>
  </si>
  <si>
    <t>Wearable Tech</t>
  </si>
  <si>
    <t>Embedded Systems II</t>
  </si>
  <si>
    <t>Embedded Systems II Lab</t>
  </si>
  <si>
    <t>ENVS</t>
  </si>
  <si>
    <t>Intro to Environmental Science (PS)</t>
  </si>
  <si>
    <t>C56</t>
  </si>
  <si>
    <t>Environmental Science Recitation for Majors</t>
  </si>
  <si>
    <t>Principles of Environmental Science</t>
  </si>
  <si>
    <t>Principles of  Environmental Science Laboratory</t>
  </si>
  <si>
    <t>Environmental Pollution and Remediation Techniques</t>
  </si>
  <si>
    <t>2700R</t>
  </si>
  <si>
    <t>Field Methods in Environmental Science</t>
  </si>
  <si>
    <t>Waste Management</t>
  </si>
  <si>
    <t>Environmental Monitoring and Characterization</t>
  </si>
  <si>
    <t>4099R</t>
  </si>
  <si>
    <t>Special Topics in Environmental Science</t>
  </si>
  <si>
    <t>GEO</t>
  </si>
  <si>
    <t>Introduction to Geology (PS)</t>
  </si>
  <si>
    <t>HCC</t>
  </si>
  <si>
    <t>Fulfills Physical Science General Education requirement. Focuses on the physical dynamics of the natural environment, delineating its geosphere, hydrosphere, atmosphere, and biosphere components, and their global patterns of interaction. Highlights the processes of science that underpin this systemic view of the world. Emphasizes issues of resource availability, along with their political and social ramifications. Particular emphasis is placed on the challenges natural hazards present to civilization, worldwide. The extraordinary geology of the region surrounding DSU is featured in many textbook and lecture examples. One field trip required. GEO 1015 OR GEO 2000R lab course recommended. This course was selected to participate in Dixie State University's Supplemental Instruction (SI) Program. This course adds one weekly class SI session but does not increase credit hours.  SI is a series of weekly review sessions, led by peer SI leaders and designed to help students succeed in their academic pursuits.  SI is provided for students who want to improve their understanding of course material and improve their grades. Inclusive Access Course Material fees may apply, see Fees tab under each course section for details.
FA, SP
ONLINE COURSE. You are expected to log into your online course(s) within the first three days of the term, or you may be withdrawn.  To log in, go to canvas.utahtech.edu and follow the log in instructions.  After logging in, click on 'Courses' from the side menu to access your enrolled course(s).  Follow instructions provided by your instructor on the course landing page or syllabus.  For support and additional information, please visit online.utahtech.edu.  Online Delivery Fee: $30/credit.</t>
  </si>
  <si>
    <t>Introduction to Geology Lab</t>
  </si>
  <si>
    <t>Deserts: Natural Hazards and Resources</t>
  </si>
  <si>
    <t>Physical Geology (PS)</t>
  </si>
  <si>
    <t>Physical Geology Lab</t>
  </si>
  <si>
    <t>Historical Geology</t>
  </si>
  <si>
    <t>Historical Geology Lab</t>
  </si>
  <si>
    <t>Field Methods in Geoscience Research</t>
  </si>
  <si>
    <t>Field Trip Dates: April 2-3, 2021
Class Dates (All 1:00-4:00PM): Jan 15, Feb 5, Feb 26, Mar 9</t>
  </si>
  <si>
    <t>Structural Geology and Tectonics</t>
  </si>
  <si>
    <t>Applied Geologic Investigation of Iceland</t>
  </si>
  <si>
    <t>This is a study abroad course Dates: May 13-21, 2025.</t>
  </si>
  <si>
    <t>Field Geology</t>
  </si>
  <si>
    <t>PRA</t>
  </si>
  <si>
    <t>GEOG</t>
  </si>
  <si>
    <t>Physical Geography (PS)</t>
  </si>
  <si>
    <t>Physical Geography Lab</t>
  </si>
  <si>
    <t>Introduction to Geographic Information Systems</t>
  </si>
  <si>
    <t>Introduction to Geographic Information Systems Laboratory</t>
  </si>
  <si>
    <t>Geoprocessing with Python</t>
  </si>
  <si>
    <t>IT</t>
  </si>
  <si>
    <t>Introduction to Unix/Linux</t>
  </si>
  <si>
    <t>A+ Computer Hardware/Windows OS</t>
  </si>
  <si>
    <t>Cloud Fundamentals</t>
  </si>
  <si>
    <t>Database Design &amp; Management</t>
  </si>
  <si>
    <t>Intro to Networking</t>
  </si>
  <si>
    <t>Information Security</t>
  </si>
  <si>
    <t>Systems Design and Administration</t>
  </si>
  <si>
    <t>System Automation</t>
  </si>
  <si>
    <t>Windows Servers</t>
  </si>
  <si>
    <t>Intermediate Computer Networking</t>
  </si>
  <si>
    <t>Network Defense</t>
  </si>
  <si>
    <t>Data Visualization and Storytelling</t>
  </si>
  <si>
    <t>UHB</t>
  </si>
  <si>
    <t>Ethical Hacking &amp; Network Defense</t>
  </si>
  <si>
    <t>Senior Capstone</t>
  </si>
  <si>
    <t>4910R</t>
  </si>
  <si>
    <t>Special Topics in Applied Technology</t>
  </si>
  <si>
    <t>Special Topics in Information Technology</t>
  </si>
  <si>
    <t>IXD</t>
  </si>
  <si>
    <t>Foundations in Interaction Design</t>
  </si>
  <si>
    <t>Web for Designers</t>
  </si>
  <si>
    <t>Intro to Tangible Interaction</t>
  </si>
  <si>
    <t>Interaction Design</t>
  </si>
  <si>
    <t>MATH</t>
  </si>
  <si>
    <t>Transitional Math I</t>
  </si>
  <si>
    <t>E</t>
  </si>
  <si>
    <t>BU</t>
  </si>
  <si>
    <t>Transitional Math IIB</t>
  </si>
  <si>
    <t>Intermediate Algebra</t>
  </si>
  <si>
    <t>Quantitative Reasoning (MA)</t>
  </si>
  <si>
    <t>C08</t>
  </si>
  <si>
    <t>C27</t>
  </si>
  <si>
    <t>Introduction to Statistics (MA)</t>
  </si>
  <si>
    <t>Fulfills General Education Mathematics requirement for students majoring in Communications, Social &amp; Behavioral Sciences, Fine Arts, Liberal Arts, or Exercise Science. Introduction to basic concepts and methods used in statistical data analysis, includes descriptive statistics, sampling, and inferential methods while emphasizing problem solving and critical thinking. Data comparisons such as t-tests and ANOVA will also be covered. StatCrunch is used to perform statistical calculations, organize and analyze data, and construct graphs. Required for Utah Level 2 Math Endorsement. Students are cautioned to check degree and/or transfer requirements before taking this course. This course was selected to participate in Dixie State University's Supplemental Instruction (SI) Program. This course adds one weekly class SI session but does not increase credit hours. SI is a series of weekly review sessions, led by peer SI leaders and designed to help students succeed in their academic pursuits. SI is provided for students who want to improve their understanding of course material and improve their grades. Inclusive Access Course Material fees may apply, see Fees tab under each course section for details.</t>
  </si>
  <si>
    <t xml:space="preserve">ONLINE COURSE. You are expected to log into your online course(s) within the first three days of the term, or you may be withdrawn.  To log in, go to canvas.utahtech.edu and follow the log in instructions.  After logging in, click on 'Courses' from the side menu to access your enrolled course(s).  Follow instructions provided by your instructor on the course landing page or syllabus.  For support and additional information, please visit online.utahtech.edu.  Online Delivery Fee: $30/credit.
</t>
  </si>
  <si>
    <t>C22</t>
  </si>
  <si>
    <t>College Algebra / Pre-Calculus (MA)</t>
  </si>
  <si>
    <t>C20</t>
  </si>
  <si>
    <t>Trigonometry (MA)</t>
  </si>
  <si>
    <t>C10</t>
  </si>
  <si>
    <t>Pre-Calculus with Trigonometry (MA)</t>
  </si>
  <si>
    <t>Business Calculus (MA)</t>
  </si>
  <si>
    <t>Calculus I (MA)</t>
  </si>
  <si>
    <t>Calculus II (MA)</t>
  </si>
  <si>
    <t>Math for Elementary Teachers I</t>
  </si>
  <si>
    <t>Math for Elemen Teachers II</t>
  </si>
  <si>
    <t>Discrete Mathematics</t>
  </si>
  <si>
    <t>Multivariable Calculus (MA)</t>
  </si>
  <si>
    <t>Differential Equations and Linear Algebra</t>
  </si>
  <si>
    <t>Linear Algebra</t>
  </si>
  <si>
    <t>Ordinary Differential Equations</t>
  </si>
  <si>
    <t>Euclidean / Non-Euclidean Geom</t>
  </si>
  <si>
    <t>Introduction to Analysis I</t>
  </si>
  <si>
    <t>Probability &amp; Statistics</t>
  </si>
  <si>
    <t>Quantum Computing and Cryptography</t>
  </si>
  <si>
    <t>Financial Mathematics</t>
  </si>
  <si>
    <t>Actuarial Exam FM/ 2 Preparation</t>
  </si>
  <si>
    <t>Industrial Careers in Mathematics</t>
  </si>
  <si>
    <t>Senior Capstone Seminar (ALUR)</t>
  </si>
  <si>
    <t>MECH</t>
  </si>
  <si>
    <t>Manufacturing Processes</t>
  </si>
  <si>
    <t>Prototyping Techniques</t>
  </si>
  <si>
    <t>TF</t>
  </si>
  <si>
    <t>Coding</t>
  </si>
  <si>
    <t>Coding Lab</t>
  </si>
  <si>
    <t>Dynamics</t>
  </si>
  <si>
    <t>Materials Science</t>
  </si>
  <si>
    <t>Sensors &amp; Actuators</t>
  </si>
  <si>
    <t>Sensors &amp; Actuators Lab</t>
  </si>
  <si>
    <t>Machinery</t>
  </si>
  <si>
    <t>Machinery Lab</t>
  </si>
  <si>
    <t>Thermodynamics</t>
  </si>
  <si>
    <t>Thermodynamics II</t>
  </si>
  <si>
    <t>Thermodynamics Lab</t>
  </si>
  <si>
    <t>Heat Transfer</t>
  </si>
  <si>
    <t>Heat Transfer Lab</t>
  </si>
  <si>
    <t>Product Design II</t>
  </si>
  <si>
    <t>Advanced Engineering Math</t>
  </si>
  <si>
    <t>Optimization</t>
  </si>
  <si>
    <t>4860R</t>
  </si>
  <si>
    <t>Design Practicum</t>
  </si>
  <si>
    <t>Special Topics Lecture</t>
  </si>
  <si>
    <t>MTRN</t>
  </si>
  <si>
    <t>Advanced PLC Programming and Applications</t>
  </si>
  <si>
    <t>Advanced PLC Programming and Applications Lab</t>
  </si>
  <si>
    <t>Fluid Power Systems</t>
  </si>
  <si>
    <t>Fluid Power Systems Lab</t>
  </si>
  <si>
    <t>Industrial Motor Controls</t>
  </si>
  <si>
    <t>Industrial Motor Controls Lab</t>
  </si>
  <si>
    <t>PHYS</t>
  </si>
  <si>
    <t>Elementary Physics (PS)</t>
  </si>
  <si>
    <t>Elementary Physics Lab</t>
  </si>
  <si>
    <t>Elementary Astronomy (PS)</t>
  </si>
  <si>
    <t>C29</t>
  </si>
  <si>
    <t>Elementary Astronomy Lab</t>
  </si>
  <si>
    <t>College Physics I (PS)</t>
  </si>
  <si>
    <t>College Physics I Lab</t>
  </si>
  <si>
    <t>College Physics II</t>
  </si>
  <si>
    <t>College Physics II Lab</t>
  </si>
  <si>
    <t>Physics/Scientists Engineers I (PS)</t>
  </si>
  <si>
    <t>Physics/Scientists Engineers I Lab</t>
  </si>
  <si>
    <t>Physics/Scientists EngineersII</t>
  </si>
  <si>
    <t>Physics/Scientists Engineers II Lab</t>
  </si>
  <si>
    <t>Modern Physics II</t>
  </si>
  <si>
    <t>SCI</t>
  </si>
  <si>
    <t>Lab Safety for Teachers</t>
  </si>
  <si>
    <t>Secondary Science Teaching Methods</t>
  </si>
  <si>
    <t>Innovative Solutions - Product Development</t>
  </si>
  <si>
    <t>SD</t>
  </si>
  <si>
    <t>Multitier App Development I</t>
  </si>
  <si>
    <t>Tech Entrepreneurship</t>
  </si>
  <si>
    <t>Software Development Practices</t>
  </si>
  <si>
    <t>SE</t>
  </si>
  <si>
    <t>Web Design Fundamentals (ALCS)</t>
  </si>
  <si>
    <t>Mobile Application Development for Android</t>
  </si>
  <si>
    <t>Software Practices</t>
  </si>
  <si>
    <t>Web Application Development I</t>
  </si>
  <si>
    <t>Human-Computer Interaction</t>
  </si>
  <si>
    <t>User Experience Design</t>
  </si>
  <si>
    <t>Online Marketing and SEO (ALCS)</t>
  </si>
  <si>
    <t>Web Application Development II</t>
  </si>
  <si>
    <t>Internship (ALPP)</t>
  </si>
  <si>
    <t>Special Topics in Software Engineering</t>
  </si>
  <si>
    <t>Graduation Planning &amp; Career Prep I</t>
  </si>
  <si>
    <t>LAB</t>
  </si>
  <si>
    <t>UXD</t>
  </si>
  <si>
    <t>Cultural and Global Perspectives in UX</t>
  </si>
  <si>
    <t>Advanced Interaction Design</t>
  </si>
  <si>
    <t>Advanced User Interface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</si>
</sst>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42"/>
  <sheetViews>
    <sheetView tabSelected="1" workbookViewId="0"/>
  </sheetViews>
  <sheetFormatPr defaultRowHeight="15" x14ac:dyDescent="0.25"/>
  <sheetData>
    <row r="1" spans="1:3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x14ac:dyDescent="0.25">
      <c r="A2">
        <v>20921</v>
      </c>
      <c r="B2" t="str">
        <f>""</f>
        <v/>
      </c>
      <c r="G2" t="s">
        <v>31</v>
      </c>
      <c r="H2">
        <v>1010</v>
      </c>
      <c r="I2" t="str">
        <f>"02"</f>
        <v>02</v>
      </c>
      <c r="J2" t="s">
        <v>32</v>
      </c>
      <c r="K2" t="s">
        <v>33</v>
      </c>
      <c r="L2" t="s">
        <v>34</v>
      </c>
      <c r="M2" t="s">
        <v>35</v>
      </c>
      <c r="N2" t="s">
        <v>36</v>
      </c>
      <c r="O2" t="str">
        <f t="shared" ref="O2:O15" si="0">"1"</f>
        <v>1</v>
      </c>
      <c r="P2">
        <v>3</v>
      </c>
      <c r="Q2">
        <v>3</v>
      </c>
      <c r="R2" t="s">
        <v>37</v>
      </c>
      <c r="T2" t="s">
        <v>38</v>
      </c>
      <c r="U2" t="str">
        <f>"0900"</f>
        <v>0900</v>
      </c>
      <c r="V2" t="str">
        <f>"1015"</f>
        <v>1015</v>
      </c>
      <c r="W2">
        <v>54</v>
      </c>
      <c r="X2">
        <v>0</v>
      </c>
      <c r="Y2">
        <v>10</v>
      </c>
      <c r="Z2">
        <v>0</v>
      </c>
      <c r="AA2" t="s">
        <v>39</v>
      </c>
      <c r="AB2">
        <v>201</v>
      </c>
    </row>
    <row r="3" spans="1:31" x14ac:dyDescent="0.25">
      <c r="A3">
        <v>21997</v>
      </c>
      <c r="B3" t="str">
        <f>""</f>
        <v/>
      </c>
      <c r="G3" t="s">
        <v>31</v>
      </c>
      <c r="H3">
        <v>1010</v>
      </c>
      <c r="I3" t="str">
        <f>"03"</f>
        <v>03</v>
      </c>
      <c r="J3" t="s">
        <v>32</v>
      </c>
      <c r="K3" t="s">
        <v>33</v>
      </c>
      <c r="L3" t="s">
        <v>34</v>
      </c>
      <c r="M3" t="s">
        <v>35</v>
      </c>
      <c r="N3" t="s">
        <v>36</v>
      </c>
      <c r="O3" t="str">
        <f t="shared" si="0"/>
        <v>1</v>
      </c>
      <c r="P3">
        <v>3</v>
      </c>
      <c r="Q3">
        <v>3</v>
      </c>
      <c r="R3" t="s">
        <v>37</v>
      </c>
      <c r="T3" t="s">
        <v>40</v>
      </c>
      <c r="U3" t="str">
        <f>"0800"</f>
        <v>0800</v>
      </c>
      <c r="V3" t="str">
        <f>"0850"</f>
        <v>0850</v>
      </c>
      <c r="W3">
        <v>59</v>
      </c>
      <c r="X3">
        <v>0</v>
      </c>
      <c r="Y3">
        <v>25</v>
      </c>
      <c r="Z3">
        <v>0</v>
      </c>
      <c r="AA3" t="s">
        <v>41</v>
      </c>
      <c r="AB3">
        <v>301</v>
      </c>
    </row>
    <row r="4" spans="1:31" x14ac:dyDescent="0.25">
      <c r="A4">
        <v>20577</v>
      </c>
      <c r="B4" t="str">
        <f>""</f>
        <v/>
      </c>
      <c r="G4" t="s">
        <v>31</v>
      </c>
      <c r="H4">
        <v>1010</v>
      </c>
      <c r="I4" t="str">
        <f>"04"</f>
        <v>04</v>
      </c>
      <c r="J4" t="s">
        <v>32</v>
      </c>
      <c r="K4" t="s">
        <v>33</v>
      </c>
      <c r="L4" t="s">
        <v>34</v>
      </c>
      <c r="M4" t="s">
        <v>35</v>
      </c>
      <c r="N4" t="s">
        <v>36</v>
      </c>
      <c r="O4" t="str">
        <f t="shared" si="0"/>
        <v>1</v>
      </c>
      <c r="P4">
        <v>3</v>
      </c>
      <c r="Q4">
        <v>3</v>
      </c>
      <c r="R4" t="s">
        <v>37</v>
      </c>
      <c r="T4" t="s">
        <v>40</v>
      </c>
      <c r="U4" t="str">
        <f>"1000"</f>
        <v>1000</v>
      </c>
      <c r="V4" t="str">
        <f>"1050"</f>
        <v>1050</v>
      </c>
      <c r="W4">
        <v>58</v>
      </c>
      <c r="X4">
        <v>0</v>
      </c>
      <c r="Y4">
        <v>10</v>
      </c>
      <c r="Z4">
        <v>0</v>
      </c>
      <c r="AA4" t="s">
        <v>42</v>
      </c>
      <c r="AB4">
        <v>121</v>
      </c>
    </row>
    <row r="5" spans="1:31" x14ac:dyDescent="0.25">
      <c r="A5">
        <v>20257</v>
      </c>
      <c r="B5" t="str">
        <f>""</f>
        <v/>
      </c>
      <c r="G5" t="s">
        <v>31</v>
      </c>
      <c r="H5">
        <v>1010</v>
      </c>
      <c r="I5" t="str">
        <f>"05"</f>
        <v>05</v>
      </c>
      <c r="J5" t="s">
        <v>32</v>
      </c>
      <c r="K5" t="s">
        <v>33</v>
      </c>
      <c r="L5" t="s">
        <v>34</v>
      </c>
      <c r="M5" t="s">
        <v>35</v>
      </c>
      <c r="N5" t="s">
        <v>36</v>
      </c>
      <c r="O5" t="str">
        <f t="shared" si="0"/>
        <v>1</v>
      </c>
      <c r="P5">
        <v>3</v>
      </c>
      <c r="Q5">
        <v>3</v>
      </c>
      <c r="R5" t="s">
        <v>37</v>
      </c>
      <c r="T5" t="s">
        <v>43</v>
      </c>
      <c r="U5" t="str">
        <f>"1030"</f>
        <v>1030</v>
      </c>
      <c r="V5" t="str">
        <f>"1120"</f>
        <v>1120</v>
      </c>
      <c r="W5">
        <v>29</v>
      </c>
      <c r="X5">
        <v>0</v>
      </c>
      <c r="Y5">
        <v>10</v>
      </c>
      <c r="Z5">
        <v>0</v>
      </c>
      <c r="AA5" t="s">
        <v>44</v>
      </c>
      <c r="AB5">
        <v>128</v>
      </c>
      <c r="AE5" s="1" t="s">
        <v>45</v>
      </c>
    </row>
    <row r="6" spans="1:31" x14ac:dyDescent="0.25">
      <c r="A6">
        <v>20257</v>
      </c>
      <c r="B6" t="str">
        <f>""</f>
        <v/>
      </c>
      <c r="G6" t="s">
        <v>31</v>
      </c>
      <c r="H6">
        <v>1010</v>
      </c>
      <c r="I6" t="str">
        <f>"05"</f>
        <v>05</v>
      </c>
      <c r="J6" t="s">
        <v>32</v>
      </c>
      <c r="K6" t="s">
        <v>33</v>
      </c>
      <c r="L6" t="s">
        <v>34</v>
      </c>
      <c r="M6" t="s">
        <v>35</v>
      </c>
      <c r="N6" t="s">
        <v>36</v>
      </c>
      <c r="O6" t="str">
        <f t="shared" si="0"/>
        <v>1</v>
      </c>
      <c r="P6">
        <v>3</v>
      </c>
      <c r="Q6">
        <v>3</v>
      </c>
      <c r="R6" t="s">
        <v>37</v>
      </c>
      <c r="T6" t="s">
        <v>38</v>
      </c>
      <c r="U6" t="str">
        <f>"1030"</f>
        <v>1030</v>
      </c>
      <c r="V6" t="str">
        <f>"1145"</f>
        <v>1145</v>
      </c>
      <c r="W6">
        <v>29</v>
      </c>
      <c r="X6">
        <v>0</v>
      </c>
      <c r="Y6">
        <v>10</v>
      </c>
      <c r="Z6">
        <v>0</v>
      </c>
      <c r="AA6" t="s">
        <v>41</v>
      </c>
      <c r="AB6">
        <v>106</v>
      </c>
      <c r="AE6" s="1" t="s">
        <v>45</v>
      </c>
    </row>
    <row r="7" spans="1:31" x14ac:dyDescent="0.25">
      <c r="A7">
        <v>20059</v>
      </c>
      <c r="B7" t="str">
        <f>""</f>
        <v/>
      </c>
      <c r="G7" t="s">
        <v>31</v>
      </c>
      <c r="H7">
        <v>1010</v>
      </c>
      <c r="I7" t="str">
        <f>"06"</f>
        <v>06</v>
      </c>
      <c r="J7" t="s">
        <v>32</v>
      </c>
      <c r="K7" t="s">
        <v>33</v>
      </c>
      <c r="L7" t="s">
        <v>34</v>
      </c>
      <c r="M7" t="s">
        <v>35</v>
      </c>
      <c r="N7" t="s">
        <v>36</v>
      </c>
      <c r="O7" t="str">
        <f t="shared" si="0"/>
        <v>1</v>
      </c>
      <c r="P7">
        <v>3</v>
      </c>
      <c r="Q7">
        <v>3</v>
      </c>
      <c r="R7" t="s">
        <v>37</v>
      </c>
      <c r="T7" t="s">
        <v>40</v>
      </c>
      <c r="U7" t="str">
        <f>"1100"</f>
        <v>1100</v>
      </c>
      <c r="V7" t="str">
        <f>"1150"</f>
        <v>1150</v>
      </c>
      <c r="W7">
        <v>60</v>
      </c>
      <c r="X7">
        <v>0</v>
      </c>
      <c r="Y7">
        <v>10</v>
      </c>
      <c r="Z7">
        <v>0</v>
      </c>
      <c r="AA7" t="s">
        <v>39</v>
      </c>
      <c r="AB7">
        <v>201</v>
      </c>
      <c r="AE7" t="s">
        <v>46</v>
      </c>
    </row>
    <row r="8" spans="1:31" x14ac:dyDescent="0.25">
      <c r="A8">
        <v>21579</v>
      </c>
      <c r="B8" t="str">
        <f>""</f>
        <v/>
      </c>
      <c r="G8" t="s">
        <v>31</v>
      </c>
      <c r="H8">
        <v>1010</v>
      </c>
      <c r="I8" t="str">
        <f>"07"</f>
        <v>07</v>
      </c>
      <c r="J8" t="s">
        <v>32</v>
      </c>
      <c r="K8" t="s">
        <v>33</v>
      </c>
      <c r="L8" t="s">
        <v>34</v>
      </c>
      <c r="M8" t="s">
        <v>35</v>
      </c>
      <c r="N8" t="s">
        <v>36</v>
      </c>
      <c r="O8" t="str">
        <f t="shared" si="0"/>
        <v>1</v>
      </c>
      <c r="P8">
        <v>3</v>
      </c>
      <c r="Q8">
        <v>3</v>
      </c>
      <c r="R8" t="s">
        <v>37</v>
      </c>
      <c r="T8" t="s">
        <v>38</v>
      </c>
      <c r="U8" t="str">
        <f>"1200"</f>
        <v>1200</v>
      </c>
      <c r="V8" t="str">
        <f>"1315"</f>
        <v>1315</v>
      </c>
      <c r="W8">
        <v>60</v>
      </c>
      <c r="X8">
        <v>0</v>
      </c>
      <c r="Y8">
        <v>10</v>
      </c>
      <c r="Z8">
        <v>0</v>
      </c>
      <c r="AA8" t="s">
        <v>41</v>
      </c>
      <c r="AB8">
        <v>105</v>
      </c>
    </row>
    <row r="9" spans="1:31" x14ac:dyDescent="0.25">
      <c r="A9">
        <v>20242</v>
      </c>
      <c r="B9" t="str">
        <f>""</f>
        <v/>
      </c>
      <c r="G9" t="s">
        <v>31</v>
      </c>
      <c r="H9">
        <v>1010</v>
      </c>
      <c r="I9" t="str">
        <f>"08"</f>
        <v>08</v>
      </c>
      <c r="J9" t="s">
        <v>32</v>
      </c>
      <c r="K9" t="s">
        <v>33</v>
      </c>
      <c r="L9" t="s">
        <v>34</v>
      </c>
      <c r="M9" t="s">
        <v>35</v>
      </c>
      <c r="N9" t="s">
        <v>36</v>
      </c>
      <c r="O9" t="str">
        <f t="shared" si="0"/>
        <v>1</v>
      </c>
      <c r="P9">
        <v>3</v>
      </c>
      <c r="Q9">
        <v>3</v>
      </c>
      <c r="R9" t="s">
        <v>37</v>
      </c>
      <c r="T9" t="s">
        <v>38</v>
      </c>
      <c r="U9" t="str">
        <f>"1330"</f>
        <v>1330</v>
      </c>
      <c r="V9" t="str">
        <f>"1445"</f>
        <v>1445</v>
      </c>
      <c r="W9">
        <v>42</v>
      </c>
      <c r="X9">
        <v>0</v>
      </c>
      <c r="Y9">
        <v>20</v>
      </c>
      <c r="Z9">
        <v>0</v>
      </c>
      <c r="AA9" t="s">
        <v>44</v>
      </c>
      <c r="AB9">
        <v>125</v>
      </c>
      <c r="AE9" t="s">
        <v>46</v>
      </c>
    </row>
    <row r="10" spans="1:31" x14ac:dyDescent="0.25">
      <c r="A10">
        <v>21580</v>
      </c>
      <c r="B10" t="str">
        <f>""</f>
        <v/>
      </c>
      <c r="G10" t="s">
        <v>31</v>
      </c>
      <c r="H10">
        <v>1010</v>
      </c>
      <c r="I10" t="str">
        <f>"09"</f>
        <v>09</v>
      </c>
      <c r="J10" t="s">
        <v>32</v>
      </c>
      <c r="K10" t="s">
        <v>33</v>
      </c>
      <c r="L10" t="s">
        <v>34</v>
      </c>
      <c r="M10" t="s">
        <v>35</v>
      </c>
      <c r="N10" t="s">
        <v>36</v>
      </c>
      <c r="O10" t="str">
        <f t="shared" si="0"/>
        <v>1</v>
      </c>
      <c r="P10">
        <v>3</v>
      </c>
      <c r="Q10">
        <v>3</v>
      </c>
      <c r="R10" t="s">
        <v>37</v>
      </c>
      <c r="T10" t="s">
        <v>47</v>
      </c>
      <c r="U10" t="str">
        <f>"1630"</f>
        <v>1630</v>
      </c>
      <c r="V10" t="str">
        <f>"1745"</f>
        <v>1745</v>
      </c>
      <c r="W10">
        <v>59</v>
      </c>
      <c r="X10">
        <v>0</v>
      </c>
      <c r="Y10">
        <v>10</v>
      </c>
      <c r="Z10">
        <v>0</v>
      </c>
      <c r="AA10" t="s">
        <v>41</v>
      </c>
      <c r="AB10">
        <v>105</v>
      </c>
    </row>
    <row r="11" spans="1:31" x14ac:dyDescent="0.25">
      <c r="A11">
        <v>22078</v>
      </c>
      <c r="B11" t="str">
        <f>""</f>
        <v/>
      </c>
      <c r="G11" t="s">
        <v>31</v>
      </c>
      <c r="H11">
        <v>1010</v>
      </c>
      <c r="I11" t="str">
        <f>"11"</f>
        <v>11</v>
      </c>
      <c r="J11" t="s">
        <v>32</v>
      </c>
      <c r="K11" t="s">
        <v>33</v>
      </c>
      <c r="L11" t="s">
        <v>34</v>
      </c>
      <c r="M11" t="s">
        <v>35</v>
      </c>
      <c r="N11" t="s">
        <v>36</v>
      </c>
      <c r="O11" t="str">
        <f t="shared" si="0"/>
        <v>1</v>
      </c>
      <c r="P11">
        <v>3</v>
      </c>
      <c r="Q11">
        <v>3</v>
      </c>
      <c r="R11" t="s">
        <v>37</v>
      </c>
      <c r="T11" t="s">
        <v>38</v>
      </c>
      <c r="U11" t="str">
        <f>"1030"</f>
        <v>1030</v>
      </c>
      <c r="V11" t="str">
        <f>"1145"</f>
        <v>1145</v>
      </c>
      <c r="W11">
        <v>30</v>
      </c>
      <c r="X11">
        <v>0</v>
      </c>
      <c r="Y11">
        <v>10</v>
      </c>
      <c r="Z11">
        <v>0</v>
      </c>
      <c r="AA11" t="s">
        <v>41</v>
      </c>
      <c r="AB11">
        <v>106</v>
      </c>
    </row>
    <row r="12" spans="1:31" x14ac:dyDescent="0.25">
      <c r="A12">
        <v>22078</v>
      </c>
      <c r="B12" t="str">
        <f>""</f>
        <v/>
      </c>
      <c r="G12" t="s">
        <v>31</v>
      </c>
      <c r="H12">
        <v>1010</v>
      </c>
      <c r="I12" t="str">
        <f>"11"</f>
        <v>11</v>
      </c>
      <c r="J12" t="s">
        <v>32</v>
      </c>
      <c r="K12" t="s">
        <v>33</v>
      </c>
      <c r="L12" t="s">
        <v>34</v>
      </c>
      <c r="M12" t="s">
        <v>35</v>
      </c>
      <c r="N12" t="s">
        <v>36</v>
      </c>
      <c r="O12" t="str">
        <f t="shared" si="0"/>
        <v>1</v>
      </c>
      <c r="P12">
        <v>3</v>
      </c>
      <c r="Q12">
        <v>3</v>
      </c>
      <c r="R12" t="s">
        <v>37</v>
      </c>
      <c r="T12" t="s">
        <v>48</v>
      </c>
      <c r="U12" t="str">
        <f>"1030"</f>
        <v>1030</v>
      </c>
      <c r="V12" t="str">
        <f>"1120"</f>
        <v>1120</v>
      </c>
      <c r="W12">
        <v>30</v>
      </c>
      <c r="X12">
        <v>0</v>
      </c>
      <c r="Y12">
        <v>10</v>
      </c>
      <c r="Z12">
        <v>0</v>
      </c>
      <c r="AA12" t="s">
        <v>44</v>
      </c>
      <c r="AB12">
        <v>128</v>
      </c>
    </row>
    <row r="13" spans="1:31" x14ac:dyDescent="0.25">
      <c r="A13">
        <v>20482</v>
      </c>
      <c r="B13" t="str">
        <f>""</f>
        <v/>
      </c>
      <c r="G13" t="s">
        <v>31</v>
      </c>
      <c r="H13">
        <v>1010</v>
      </c>
      <c r="I13" t="str">
        <f>"40"</f>
        <v>40</v>
      </c>
      <c r="J13" t="s">
        <v>32</v>
      </c>
      <c r="K13" t="s">
        <v>49</v>
      </c>
      <c r="L13" t="s">
        <v>34</v>
      </c>
      <c r="M13" t="s">
        <v>35</v>
      </c>
      <c r="N13" t="s">
        <v>50</v>
      </c>
      <c r="O13" t="str">
        <f t="shared" si="0"/>
        <v>1</v>
      </c>
      <c r="P13">
        <v>3</v>
      </c>
      <c r="Q13">
        <v>3</v>
      </c>
      <c r="R13" t="s">
        <v>37</v>
      </c>
      <c r="U13" t="str">
        <f>""</f>
        <v/>
      </c>
      <c r="V13" t="str">
        <f>""</f>
        <v/>
      </c>
      <c r="W13">
        <v>36</v>
      </c>
      <c r="X13">
        <v>0</v>
      </c>
      <c r="Y13">
        <v>10</v>
      </c>
      <c r="Z13">
        <v>0</v>
      </c>
      <c r="AA13" t="s">
        <v>51</v>
      </c>
      <c r="AE13" s="1" t="s">
        <v>52</v>
      </c>
    </row>
    <row r="14" spans="1:31" x14ac:dyDescent="0.25">
      <c r="A14">
        <v>20483</v>
      </c>
      <c r="B14" t="str">
        <f>""</f>
        <v/>
      </c>
      <c r="G14" t="s">
        <v>31</v>
      </c>
      <c r="H14">
        <v>1010</v>
      </c>
      <c r="I14" t="str">
        <f>"41"</f>
        <v>41</v>
      </c>
      <c r="J14" t="s">
        <v>32</v>
      </c>
      <c r="K14" t="s">
        <v>49</v>
      </c>
      <c r="L14" t="s">
        <v>34</v>
      </c>
      <c r="M14" t="s">
        <v>35</v>
      </c>
      <c r="N14" t="s">
        <v>50</v>
      </c>
      <c r="O14" t="str">
        <f t="shared" si="0"/>
        <v>1</v>
      </c>
      <c r="P14">
        <v>3</v>
      </c>
      <c r="Q14">
        <v>3</v>
      </c>
      <c r="R14" t="s">
        <v>37</v>
      </c>
      <c r="U14" t="str">
        <f>""</f>
        <v/>
      </c>
      <c r="V14" t="str">
        <f>""</f>
        <v/>
      </c>
      <c r="W14">
        <v>38</v>
      </c>
      <c r="X14">
        <v>0</v>
      </c>
      <c r="Y14">
        <v>10</v>
      </c>
      <c r="Z14">
        <v>0</v>
      </c>
      <c r="AA14" t="s">
        <v>51</v>
      </c>
      <c r="AE14" s="1" t="s">
        <v>53</v>
      </c>
    </row>
    <row r="15" spans="1:31" x14ac:dyDescent="0.25">
      <c r="A15">
        <v>21672</v>
      </c>
      <c r="B15" t="str">
        <f>""</f>
        <v/>
      </c>
      <c r="G15" t="s">
        <v>31</v>
      </c>
      <c r="H15">
        <v>1010</v>
      </c>
      <c r="I15" t="str">
        <f>"42"</f>
        <v>42</v>
      </c>
      <c r="J15" t="s">
        <v>32</v>
      </c>
      <c r="K15" t="s">
        <v>49</v>
      </c>
      <c r="L15" t="s">
        <v>34</v>
      </c>
      <c r="M15" t="s">
        <v>35</v>
      </c>
      <c r="N15" t="s">
        <v>50</v>
      </c>
      <c r="O15" t="str">
        <f t="shared" si="0"/>
        <v>1</v>
      </c>
      <c r="P15">
        <v>3</v>
      </c>
      <c r="Q15">
        <v>3</v>
      </c>
      <c r="R15" t="s">
        <v>37</v>
      </c>
      <c r="U15" t="str">
        <f>""</f>
        <v/>
      </c>
      <c r="V15" t="str">
        <f>""</f>
        <v/>
      </c>
      <c r="W15">
        <v>38</v>
      </c>
      <c r="X15">
        <v>0</v>
      </c>
      <c r="Y15">
        <v>10</v>
      </c>
      <c r="Z15">
        <v>0</v>
      </c>
      <c r="AA15" t="s">
        <v>51</v>
      </c>
      <c r="AE15" s="1" t="s">
        <v>52</v>
      </c>
    </row>
    <row r="16" spans="1:31" x14ac:dyDescent="0.25">
      <c r="A16">
        <v>22113</v>
      </c>
      <c r="B16" t="str">
        <f>""</f>
        <v/>
      </c>
      <c r="G16" t="s">
        <v>31</v>
      </c>
      <c r="H16">
        <v>1010</v>
      </c>
      <c r="I16" t="str">
        <f>"84J"</f>
        <v>84J</v>
      </c>
      <c r="J16" t="s">
        <v>32</v>
      </c>
      <c r="K16" t="s">
        <v>54</v>
      </c>
      <c r="L16" t="s">
        <v>34</v>
      </c>
      <c r="M16" t="s">
        <v>35</v>
      </c>
      <c r="N16" t="s">
        <v>36</v>
      </c>
      <c r="O16" t="str">
        <f>"CE"</f>
        <v>CE</v>
      </c>
      <c r="P16">
        <v>3</v>
      </c>
      <c r="Q16">
        <v>3</v>
      </c>
      <c r="R16" t="s">
        <v>55</v>
      </c>
      <c r="U16" t="str">
        <f>""</f>
        <v/>
      </c>
      <c r="V16" t="str">
        <f>""</f>
        <v/>
      </c>
      <c r="W16">
        <v>30</v>
      </c>
      <c r="X16">
        <v>0</v>
      </c>
      <c r="Y16">
        <v>0</v>
      </c>
      <c r="Z16">
        <v>0</v>
      </c>
    </row>
    <row r="17" spans="1:31" x14ac:dyDescent="0.25">
      <c r="A17">
        <v>21650</v>
      </c>
      <c r="B17" t="str">
        <f>""</f>
        <v/>
      </c>
      <c r="G17" t="s">
        <v>31</v>
      </c>
      <c r="H17">
        <v>1010</v>
      </c>
      <c r="I17" t="str">
        <f>"A8J"</f>
        <v>A8J</v>
      </c>
      <c r="J17" t="s">
        <v>32</v>
      </c>
      <c r="K17" t="s">
        <v>56</v>
      </c>
      <c r="L17" t="s">
        <v>34</v>
      </c>
      <c r="M17" t="s">
        <v>35</v>
      </c>
      <c r="N17" t="s">
        <v>50</v>
      </c>
      <c r="O17" t="str">
        <f>"CE"</f>
        <v>CE</v>
      </c>
      <c r="P17">
        <v>3</v>
      </c>
      <c r="Q17">
        <v>3</v>
      </c>
      <c r="R17" t="s">
        <v>55</v>
      </c>
      <c r="U17" t="str">
        <f>""</f>
        <v/>
      </c>
      <c r="V17" t="str">
        <f>""</f>
        <v/>
      </c>
      <c r="W17">
        <v>50</v>
      </c>
      <c r="X17">
        <v>0</v>
      </c>
      <c r="Y17">
        <v>0</v>
      </c>
      <c r="Z17">
        <v>0</v>
      </c>
      <c r="AA17" t="s">
        <v>51</v>
      </c>
    </row>
    <row r="18" spans="1:31" x14ac:dyDescent="0.25">
      <c r="A18">
        <v>21662</v>
      </c>
      <c r="B18" t="str">
        <f>""</f>
        <v/>
      </c>
      <c r="G18" t="s">
        <v>31</v>
      </c>
      <c r="H18">
        <v>1010</v>
      </c>
      <c r="I18" t="str">
        <f>"U8J"</f>
        <v>U8J</v>
      </c>
      <c r="J18" t="s">
        <v>32</v>
      </c>
      <c r="K18" t="s">
        <v>57</v>
      </c>
      <c r="L18" t="s">
        <v>34</v>
      </c>
      <c r="M18" t="s">
        <v>35</v>
      </c>
      <c r="N18" t="s">
        <v>50</v>
      </c>
      <c r="O18" t="str">
        <f>"CE"</f>
        <v>CE</v>
      </c>
      <c r="P18">
        <v>3</v>
      </c>
      <c r="Q18">
        <v>3</v>
      </c>
      <c r="R18" t="s">
        <v>55</v>
      </c>
      <c r="U18" t="str">
        <f>""</f>
        <v/>
      </c>
      <c r="V18" t="str">
        <f>""</f>
        <v/>
      </c>
      <c r="W18">
        <v>50</v>
      </c>
      <c r="X18">
        <v>0</v>
      </c>
      <c r="Y18">
        <v>0</v>
      </c>
      <c r="Z18">
        <v>0</v>
      </c>
      <c r="AA18" t="s">
        <v>51</v>
      </c>
    </row>
    <row r="19" spans="1:31" x14ac:dyDescent="0.25">
      <c r="A19">
        <v>20273</v>
      </c>
      <c r="B19" t="str">
        <f>""</f>
        <v/>
      </c>
      <c r="G19" t="s">
        <v>31</v>
      </c>
      <c r="H19">
        <v>1015</v>
      </c>
      <c r="I19" t="str">
        <f>"04"</f>
        <v>04</v>
      </c>
      <c r="J19" t="s">
        <v>58</v>
      </c>
      <c r="K19" t="s">
        <v>33</v>
      </c>
      <c r="L19" t="s">
        <v>34</v>
      </c>
      <c r="M19" t="s">
        <v>59</v>
      </c>
      <c r="N19" t="s">
        <v>36</v>
      </c>
      <c r="O19" t="str">
        <f t="shared" ref="O19:O29" si="1">"1"</f>
        <v>1</v>
      </c>
      <c r="P19">
        <v>1</v>
      </c>
      <c r="Q19">
        <v>3</v>
      </c>
      <c r="R19" t="s">
        <v>37</v>
      </c>
      <c r="T19" t="s">
        <v>60</v>
      </c>
      <c r="U19" t="str">
        <f>"1100"</f>
        <v>1100</v>
      </c>
      <c r="V19" t="str">
        <f>"1350"</f>
        <v>1350</v>
      </c>
      <c r="W19">
        <v>20</v>
      </c>
      <c r="X19">
        <v>0</v>
      </c>
      <c r="Y19">
        <v>10</v>
      </c>
      <c r="Z19">
        <v>0</v>
      </c>
      <c r="AA19" t="s">
        <v>41</v>
      </c>
      <c r="AB19">
        <v>312</v>
      </c>
    </row>
    <row r="20" spans="1:31" x14ac:dyDescent="0.25">
      <c r="A20">
        <v>20274</v>
      </c>
      <c r="B20" t="str">
        <f>""</f>
        <v/>
      </c>
      <c r="G20" t="s">
        <v>31</v>
      </c>
      <c r="H20">
        <v>1015</v>
      </c>
      <c r="I20" t="str">
        <f>"05"</f>
        <v>05</v>
      </c>
      <c r="J20" t="s">
        <v>58</v>
      </c>
      <c r="K20" t="s">
        <v>33</v>
      </c>
      <c r="L20" t="s">
        <v>34</v>
      </c>
      <c r="M20" t="s">
        <v>59</v>
      </c>
      <c r="N20" t="s">
        <v>36</v>
      </c>
      <c r="O20" t="str">
        <f t="shared" si="1"/>
        <v>1</v>
      </c>
      <c r="P20">
        <v>1</v>
      </c>
      <c r="Q20">
        <v>3</v>
      </c>
      <c r="R20" t="s">
        <v>37</v>
      </c>
      <c r="T20" t="s">
        <v>43</v>
      </c>
      <c r="U20" t="str">
        <f>"1100"</f>
        <v>1100</v>
      </c>
      <c r="V20" t="str">
        <f>"1350"</f>
        <v>1350</v>
      </c>
      <c r="W20">
        <v>0</v>
      </c>
      <c r="X20">
        <v>0</v>
      </c>
      <c r="Y20">
        <v>10</v>
      </c>
      <c r="Z20">
        <v>0</v>
      </c>
      <c r="AA20" t="s">
        <v>41</v>
      </c>
      <c r="AB20">
        <v>312</v>
      </c>
    </row>
    <row r="21" spans="1:31" x14ac:dyDescent="0.25">
      <c r="A21">
        <v>20532</v>
      </c>
      <c r="B21" t="str">
        <f>""</f>
        <v/>
      </c>
      <c r="G21" t="s">
        <v>31</v>
      </c>
      <c r="H21">
        <v>1015</v>
      </c>
      <c r="I21" t="str">
        <f>"07"</f>
        <v>07</v>
      </c>
      <c r="J21" t="s">
        <v>58</v>
      </c>
      <c r="K21" t="s">
        <v>33</v>
      </c>
      <c r="L21" t="s">
        <v>34</v>
      </c>
      <c r="M21" t="s">
        <v>59</v>
      </c>
      <c r="N21" t="s">
        <v>36</v>
      </c>
      <c r="O21" t="str">
        <f t="shared" si="1"/>
        <v>1</v>
      </c>
      <c r="P21">
        <v>1</v>
      </c>
      <c r="Q21">
        <v>3</v>
      </c>
      <c r="R21" t="s">
        <v>37</v>
      </c>
      <c r="T21" t="s">
        <v>60</v>
      </c>
      <c r="U21" t="str">
        <f>"1400"</f>
        <v>1400</v>
      </c>
      <c r="V21" t="str">
        <f>"1650"</f>
        <v>1650</v>
      </c>
      <c r="W21">
        <v>24</v>
      </c>
      <c r="X21">
        <v>0</v>
      </c>
      <c r="Y21">
        <v>10</v>
      </c>
      <c r="Z21">
        <v>0</v>
      </c>
      <c r="AA21" t="s">
        <v>41</v>
      </c>
      <c r="AB21">
        <v>312</v>
      </c>
    </row>
    <row r="22" spans="1:31" x14ac:dyDescent="0.25">
      <c r="A22">
        <v>21333</v>
      </c>
      <c r="B22" t="str">
        <f>""</f>
        <v/>
      </c>
      <c r="G22" t="s">
        <v>31</v>
      </c>
      <c r="H22">
        <v>1015</v>
      </c>
      <c r="I22" t="str">
        <f>"40"</f>
        <v>40</v>
      </c>
      <c r="J22" t="s">
        <v>58</v>
      </c>
      <c r="K22" t="s">
        <v>49</v>
      </c>
      <c r="L22" t="s">
        <v>34</v>
      </c>
      <c r="M22" t="s">
        <v>59</v>
      </c>
      <c r="N22" t="s">
        <v>50</v>
      </c>
      <c r="O22" t="str">
        <f t="shared" si="1"/>
        <v>1</v>
      </c>
      <c r="P22">
        <v>1</v>
      </c>
      <c r="Q22">
        <v>3</v>
      </c>
      <c r="R22" t="s">
        <v>37</v>
      </c>
      <c r="U22" t="str">
        <f>""</f>
        <v/>
      </c>
      <c r="V22" t="str">
        <f>""</f>
        <v/>
      </c>
      <c r="W22">
        <v>23</v>
      </c>
      <c r="X22">
        <v>0</v>
      </c>
      <c r="Y22">
        <v>10</v>
      </c>
      <c r="Z22">
        <v>0</v>
      </c>
      <c r="AA22" t="s">
        <v>51</v>
      </c>
      <c r="AE22" s="1" t="s">
        <v>52</v>
      </c>
    </row>
    <row r="23" spans="1:31" x14ac:dyDescent="0.25">
      <c r="A23">
        <v>20275</v>
      </c>
      <c r="B23" t="str">
        <f>""</f>
        <v/>
      </c>
      <c r="G23" t="s">
        <v>31</v>
      </c>
      <c r="H23">
        <v>1015</v>
      </c>
      <c r="I23" t="str">
        <f>"51"</f>
        <v>51</v>
      </c>
      <c r="J23" t="s">
        <v>58</v>
      </c>
      <c r="K23" t="s">
        <v>33</v>
      </c>
      <c r="L23" t="s">
        <v>34</v>
      </c>
      <c r="M23" t="s">
        <v>59</v>
      </c>
      <c r="N23" t="s">
        <v>36</v>
      </c>
      <c r="O23" t="str">
        <f t="shared" si="1"/>
        <v>1</v>
      </c>
      <c r="P23">
        <v>1</v>
      </c>
      <c r="Q23">
        <v>3</v>
      </c>
      <c r="R23" t="s">
        <v>37</v>
      </c>
      <c r="T23" t="s">
        <v>60</v>
      </c>
      <c r="U23" t="str">
        <f>"1700"</f>
        <v>1700</v>
      </c>
      <c r="V23" t="str">
        <f>"1950"</f>
        <v>1950</v>
      </c>
      <c r="W23">
        <v>0</v>
      </c>
      <c r="X23">
        <v>0</v>
      </c>
      <c r="Y23">
        <v>0</v>
      </c>
      <c r="Z23">
        <v>0</v>
      </c>
      <c r="AA23" t="s">
        <v>41</v>
      </c>
      <c r="AB23">
        <v>312</v>
      </c>
    </row>
    <row r="24" spans="1:31" x14ac:dyDescent="0.25">
      <c r="A24">
        <v>20922</v>
      </c>
      <c r="B24" t="str">
        <f>""</f>
        <v/>
      </c>
      <c r="G24" t="s">
        <v>31</v>
      </c>
      <c r="H24">
        <v>1200</v>
      </c>
      <c r="I24" t="str">
        <f>"01"</f>
        <v>01</v>
      </c>
      <c r="J24" t="s">
        <v>61</v>
      </c>
      <c r="K24" t="s">
        <v>33</v>
      </c>
      <c r="L24" t="s">
        <v>34</v>
      </c>
      <c r="M24" t="s">
        <v>35</v>
      </c>
      <c r="N24" t="s">
        <v>36</v>
      </c>
      <c r="O24" t="str">
        <f t="shared" si="1"/>
        <v>1</v>
      </c>
      <c r="P24">
        <v>3</v>
      </c>
      <c r="Q24">
        <v>3</v>
      </c>
      <c r="R24" t="s">
        <v>37</v>
      </c>
      <c r="T24" t="s">
        <v>38</v>
      </c>
      <c r="U24" t="str">
        <f>"1030"</f>
        <v>1030</v>
      </c>
      <c r="V24" t="str">
        <f>"1145"</f>
        <v>1145</v>
      </c>
      <c r="W24">
        <v>29</v>
      </c>
      <c r="X24">
        <v>0</v>
      </c>
      <c r="Y24">
        <v>10</v>
      </c>
      <c r="Z24">
        <v>0</v>
      </c>
      <c r="AA24" t="s">
        <v>39</v>
      </c>
      <c r="AB24">
        <v>201</v>
      </c>
    </row>
    <row r="25" spans="1:31" x14ac:dyDescent="0.25">
      <c r="A25">
        <v>20922</v>
      </c>
      <c r="B25" t="str">
        <f>""</f>
        <v/>
      </c>
      <c r="G25" t="s">
        <v>31</v>
      </c>
      <c r="H25">
        <v>1200</v>
      </c>
      <c r="I25" t="str">
        <f>"01"</f>
        <v>01</v>
      </c>
      <c r="J25" t="s">
        <v>61</v>
      </c>
      <c r="K25" t="s">
        <v>33</v>
      </c>
      <c r="L25" t="s">
        <v>34</v>
      </c>
      <c r="M25" t="s">
        <v>35</v>
      </c>
      <c r="N25" t="s">
        <v>36</v>
      </c>
      <c r="O25" t="str">
        <f t="shared" si="1"/>
        <v>1</v>
      </c>
      <c r="P25">
        <v>3</v>
      </c>
      <c r="Q25">
        <v>3</v>
      </c>
      <c r="R25" t="s">
        <v>37</v>
      </c>
      <c r="T25" t="s">
        <v>60</v>
      </c>
      <c r="U25" t="str">
        <f>"1200"</f>
        <v>1200</v>
      </c>
      <c r="V25" t="str">
        <f>"1250"</f>
        <v>1250</v>
      </c>
      <c r="W25">
        <v>29</v>
      </c>
      <c r="X25">
        <v>0</v>
      </c>
      <c r="Y25">
        <v>10</v>
      </c>
      <c r="Z25">
        <v>0</v>
      </c>
      <c r="AA25" t="s">
        <v>44</v>
      </c>
      <c r="AB25">
        <v>208</v>
      </c>
    </row>
    <row r="26" spans="1:31" x14ac:dyDescent="0.25">
      <c r="A26">
        <v>20923</v>
      </c>
      <c r="B26" t="str">
        <f>""</f>
        <v/>
      </c>
      <c r="G26" t="s">
        <v>31</v>
      </c>
      <c r="H26">
        <v>1200</v>
      </c>
      <c r="I26" t="str">
        <f>"02"</f>
        <v>02</v>
      </c>
      <c r="J26" t="s">
        <v>61</v>
      </c>
      <c r="K26" t="s">
        <v>33</v>
      </c>
      <c r="L26" t="s">
        <v>34</v>
      </c>
      <c r="M26" t="s">
        <v>35</v>
      </c>
      <c r="N26" t="s">
        <v>36</v>
      </c>
      <c r="O26" t="str">
        <f t="shared" si="1"/>
        <v>1</v>
      </c>
      <c r="P26">
        <v>3</v>
      </c>
      <c r="Q26">
        <v>3</v>
      </c>
      <c r="R26" t="s">
        <v>37</v>
      </c>
      <c r="T26" t="s">
        <v>38</v>
      </c>
      <c r="U26" t="str">
        <f>"1500"</f>
        <v>1500</v>
      </c>
      <c r="V26" t="str">
        <f>"1615"</f>
        <v>1615</v>
      </c>
      <c r="W26">
        <v>57</v>
      </c>
      <c r="X26">
        <v>0</v>
      </c>
      <c r="Y26">
        <v>10</v>
      </c>
      <c r="Z26">
        <v>0</v>
      </c>
      <c r="AA26" t="s">
        <v>41</v>
      </c>
      <c r="AB26">
        <v>105</v>
      </c>
    </row>
    <row r="27" spans="1:31" x14ac:dyDescent="0.25">
      <c r="A27">
        <v>22532</v>
      </c>
      <c r="B27" t="str">
        <f>""</f>
        <v/>
      </c>
      <c r="G27" t="s">
        <v>31</v>
      </c>
      <c r="H27">
        <v>1200</v>
      </c>
      <c r="I27" t="str">
        <f>"03"</f>
        <v>03</v>
      </c>
      <c r="J27" t="s">
        <v>61</v>
      </c>
      <c r="K27" t="s">
        <v>33</v>
      </c>
      <c r="L27" t="s">
        <v>34</v>
      </c>
      <c r="M27" t="s">
        <v>35</v>
      </c>
      <c r="N27" t="s">
        <v>36</v>
      </c>
      <c r="O27" t="str">
        <f t="shared" si="1"/>
        <v>1</v>
      </c>
      <c r="P27">
        <v>3</v>
      </c>
      <c r="Q27">
        <v>3</v>
      </c>
      <c r="R27" t="s">
        <v>37</v>
      </c>
      <c r="T27" t="s">
        <v>62</v>
      </c>
      <c r="U27" t="str">
        <f>"1200"</f>
        <v>1200</v>
      </c>
      <c r="V27" t="str">
        <f>"1250"</f>
        <v>1250</v>
      </c>
      <c r="W27">
        <v>30</v>
      </c>
      <c r="X27">
        <v>0</v>
      </c>
      <c r="Y27">
        <v>15</v>
      </c>
      <c r="Z27">
        <v>0</v>
      </c>
      <c r="AA27" t="s">
        <v>44</v>
      </c>
      <c r="AB27">
        <v>208</v>
      </c>
    </row>
    <row r="28" spans="1:31" x14ac:dyDescent="0.25">
      <c r="A28">
        <v>22532</v>
      </c>
      <c r="B28" t="str">
        <f>""</f>
        <v/>
      </c>
      <c r="G28" t="s">
        <v>31</v>
      </c>
      <c r="H28">
        <v>1200</v>
      </c>
      <c r="I28" t="str">
        <f>"03"</f>
        <v>03</v>
      </c>
      <c r="J28" t="s">
        <v>61</v>
      </c>
      <c r="K28" t="s">
        <v>33</v>
      </c>
      <c r="L28" t="s">
        <v>34</v>
      </c>
      <c r="M28" t="s">
        <v>35</v>
      </c>
      <c r="N28" t="s">
        <v>36</v>
      </c>
      <c r="O28" t="str">
        <f t="shared" si="1"/>
        <v>1</v>
      </c>
      <c r="P28">
        <v>3</v>
      </c>
      <c r="Q28">
        <v>3</v>
      </c>
      <c r="R28" t="s">
        <v>37</v>
      </c>
      <c r="T28" t="s">
        <v>38</v>
      </c>
      <c r="U28" t="str">
        <f>"1030"</f>
        <v>1030</v>
      </c>
      <c r="V28" t="str">
        <f>"1145"</f>
        <v>1145</v>
      </c>
      <c r="W28">
        <v>30</v>
      </c>
      <c r="X28">
        <v>0</v>
      </c>
      <c r="Y28">
        <v>15</v>
      </c>
      <c r="Z28">
        <v>0</v>
      </c>
      <c r="AA28" t="s">
        <v>39</v>
      </c>
      <c r="AB28">
        <v>201</v>
      </c>
    </row>
    <row r="29" spans="1:31" x14ac:dyDescent="0.25">
      <c r="A29">
        <v>21335</v>
      </c>
      <c r="B29" t="str">
        <f>""</f>
        <v/>
      </c>
      <c r="G29" t="s">
        <v>31</v>
      </c>
      <c r="H29">
        <v>1200</v>
      </c>
      <c r="I29" t="str">
        <f>"40"</f>
        <v>40</v>
      </c>
      <c r="J29" t="s">
        <v>61</v>
      </c>
      <c r="K29" t="s">
        <v>49</v>
      </c>
      <c r="L29" t="s">
        <v>34</v>
      </c>
      <c r="M29" t="s">
        <v>35</v>
      </c>
      <c r="N29" t="s">
        <v>50</v>
      </c>
      <c r="O29" t="str">
        <f t="shared" si="1"/>
        <v>1</v>
      </c>
      <c r="P29">
        <v>3</v>
      </c>
      <c r="Q29">
        <v>3</v>
      </c>
      <c r="R29" t="s">
        <v>37</v>
      </c>
      <c r="U29" t="str">
        <f>""</f>
        <v/>
      </c>
      <c r="V29" t="str">
        <f>""</f>
        <v/>
      </c>
      <c r="W29">
        <v>48</v>
      </c>
      <c r="X29">
        <v>0</v>
      </c>
      <c r="Y29">
        <v>10</v>
      </c>
      <c r="Z29">
        <v>0</v>
      </c>
      <c r="AA29" t="s">
        <v>51</v>
      </c>
      <c r="AE29" s="1" t="s">
        <v>52</v>
      </c>
    </row>
    <row r="30" spans="1:31" x14ac:dyDescent="0.25">
      <c r="A30">
        <v>22141</v>
      </c>
      <c r="B30" t="str">
        <f>""</f>
        <v/>
      </c>
      <c r="G30" t="s">
        <v>31</v>
      </c>
      <c r="H30">
        <v>1200</v>
      </c>
      <c r="I30" t="str">
        <f>"80J"</f>
        <v>80J</v>
      </c>
      <c r="J30" t="s">
        <v>61</v>
      </c>
      <c r="K30" t="s">
        <v>63</v>
      </c>
      <c r="L30" t="s">
        <v>34</v>
      </c>
      <c r="M30" t="s">
        <v>35</v>
      </c>
      <c r="N30" t="s">
        <v>36</v>
      </c>
      <c r="O30" t="str">
        <f>"CE"</f>
        <v>CE</v>
      </c>
      <c r="P30">
        <v>3</v>
      </c>
      <c r="Q30">
        <v>3</v>
      </c>
      <c r="R30" t="s">
        <v>55</v>
      </c>
      <c r="U30" t="str">
        <f>""</f>
        <v/>
      </c>
      <c r="V30" t="str">
        <f>""</f>
        <v/>
      </c>
      <c r="W30">
        <v>35</v>
      </c>
      <c r="X30">
        <v>0</v>
      </c>
      <c r="Y30">
        <v>0</v>
      </c>
      <c r="Z30">
        <v>0</v>
      </c>
    </row>
    <row r="31" spans="1:31" x14ac:dyDescent="0.25">
      <c r="A31">
        <v>23071</v>
      </c>
      <c r="B31" t="str">
        <f>""</f>
        <v/>
      </c>
      <c r="G31" t="s">
        <v>31</v>
      </c>
      <c r="H31">
        <v>1200</v>
      </c>
      <c r="I31" t="str">
        <f>"82J"</f>
        <v>82J</v>
      </c>
      <c r="J31" t="s">
        <v>61</v>
      </c>
      <c r="K31" t="s">
        <v>64</v>
      </c>
      <c r="L31" t="s">
        <v>34</v>
      </c>
      <c r="M31" t="s">
        <v>35</v>
      </c>
      <c r="N31" t="s">
        <v>36</v>
      </c>
      <c r="O31" t="str">
        <f>"CE"</f>
        <v>CE</v>
      </c>
      <c r="P31">
        <v>3</v>
      </c>
      <c r="Q31">
        <v>3</v>
      </c>
      <c r="R31" t="s">
        <v>55</v>
      </c>
      <c r="U31" t="str">
        <f>""</f>
        <v/>
      </c>
      <c r="V31" t="str">
        <f>""</f>
        <v/>
      </c>
      <c r="W31">
        <v>40</v>
      </c>
      <c r="X31">
        <v>0</v>
      </c>
      <c r="Y31">
        <v>0</v>
      </c>
      <c r="Z31">
        <v>0</v>
      </c>
    </row>
    <row r="32" spans="1:31" x14ac:dyDescent="0.25">
      <c r="A32">
        <v>21658</v>
      </c>
      <c r="B32" t="str">
        <f>""</f>
        <v/>
      </c>
      <c r="G32" t="s">
        <v>31</v>
      </c>
      <c r="H32">
        <v>1200</v>
      </c>
      <c r="I32" t="str">
        <f>"89J"</f>
        <v>89J</v>
      </c>
      <c r="J32" t="s">
        <v>61</v>
      </c>
      <c r="K32" t="s">
        <v>65</v>
      </c>
      <c r="L32" t="s">
        <v>34</v>
      </c>
      <c r="M32" t="s">
        <v>35</v>
      </c>
      <c r="N32" t="s">
        <v>50</v>
      </c>
      <c r="O32" t="str">
        <f>"CE"</f>
        <v>CE</v>
      </c>
      <c r="P32">
        <v>3</v>
      </c>
      <c r="Q32">
        <v>3</v>
      </c>
      <c r="R32" t="s">
        <v>55</v>
      </c>
      <c r="U32" t="str">
        <f>""</f>
        <v/>
      </c>
      <c r="V32" t="str">
        <f>""</f>
        <v/>
      </c>
      <c r="W32">
        <v>75</v>
      </c>
      <c r="X32">
        <v>0</v>
      </c>
      <c r="Y32">
        <v>0</v>
      </c>
      <c r="Z32">
        <v>0</v>
      </c>
      <c r="AA32" t="s">
        <v>51</v>
      </c>
    </row>
    <row r="33" spans="1:31" x14ac:dyDescent="0.25">
      <c r="A33">
        <v>20516</v>
      </c>
      <c r="B33" t="str">
        <f>""</f>
        <v/>
      </c>
      <c r="G33" t="s">
        <v>31</v>
      </c>
      <c r="H33">
        <v>1300</v>
      </c>
      <c r="I33" t="str">
        <f>"40"</f>
        <v>40</v>
      </c>
      <c r="J33" t="s">
        <v>66</v>
      </c>
      <c r="K33" t="s">
        <v>49</v>
      </c>
      <c r="L33" t="s">
        <v>34</v>
      </c>
      <c r="M33" t="s">
        <v>35</v>
      </c>
      <c r="N33" t="s">
        <v>50</v>
      </c>
      <c r="O33" t="str">
        <f t="shared" ref="O33:O64" si="2">"1"</f>
        <v>1</v>
      </c>
      <c r="P33">
        <v>1</v>
      </c>
      <c r="Q33">
        <v>1</v>
      </c>
      <c r="R33" t="s">
        <v>37</v>
      </c>
      <c r="U33" t="str">
        <f>""</f>
        <v/>
      </c>
      <c r="V33" t="str">
        <f>""</f>
        <v/>
      </c>
      <c r="W33">
        <v>40</v>
      </c>
      <c r="X33">
        <v>0</v>
      </c>
      <c r="Y33">
        <v>10</v>
      </c>
      <c r="Z33">
        <v>0</v>
      </c>
      <c r="AA33" t="s">
        <v>51</v>
      </c>
      <c r="AE33" s="1" t="s">
        <v>52</v>
      </c>
    </row>
    <row r="34" spans="1:31" x14ac:dyDescent="0.25">
      <c r="A34">
        <v>20060</v>
      </c>
      <c r="B34" t="str">
        <f>""</f>
        <v/>
      </c>
      <c r="G34" t="s">
        <v>31</v>
      </c>
      <c r="H34">
        <v>1610</v>
      </c>
      <c r="I34" t="str">
        <f>"01"</f>
        <v>01</v>
      </c>
      <c r="J34" t="s">
        <v>67</v>
      </c>
      <c r="K34" t="s">
        <v>33</v>
      </c>
      <c r="L34" t="s">
        <v>34</v>
      </c>
      <c r="M34" t="s">
        <v>35</v>
      </c>
      <c r="N34" t="s">
        <v>36</v>
      </c>
      <c r="O34" t="str">
        <f t="shared" si="2"/>
        <v>1</v>
      </c>
      <c r="P34">
        <v>4</v>
      </c>
      <c r="Q34">
        <v>4</v>
      </c>
      <c r="R34" t="s">
        <v>37</v>
      </c>
      <c r="T34" t="s">
        <v>68</v>
      </c>
      <c r="U34" t="str">
        <f>"0800"</f>
        <v>0800</v>
      </c>
      <c r="V34" t="str">
        <f>"0850"</f>
        <v>0850</v>
      </c>
      <c r="W34">
        <v>116</v>
      </c>
      <c r="X34">
        <v>0</v>
      </c>
      <c r="Y34">
        <v>25</v>
      </c>
      <c r="Z34">
        <v>0</v>
      </c>
      <c r="AA34" t="s">
        <v>41</v>
      </c>
      <c r="AB34">
        <v>106</v>
      </c>
    </row>
    <row r="35" spans="1:31" x14ac:dyDescent="0.25">
      <c r="A35">
        <v>20061</v>
      </c>
      <c r="B35" t="str">
        <f>""</f>
        <v/>
      </c>
      <c r="G35" t="s">
        <v>31</v>
      </c>
      <c r="H35">
        <v>1610</v>
      </c>
      <c r="I35" t="str">
        <f>"02"</f>
        <v>02</v>
      </c>
      <c r="J35" t="s">
        <v>67</v>
      </c>
      <c r="K35" t="s">
        <v>33</v>
      </c>
      <c r="L35" t="s">
        <v>34</v>
      </c>
      <c r="M35" t="s">
        <v>35</v>
      </c>
      <c r="N35" t="s">
        <v>36</v>
      </c>
      <c r="O35" t="str">
        <f t="shared" si="2"/>
        <v>1</v>
      </c>
      <c r="P35">
        <v>4</v>
      </c>
      <c r="Q35">
        <v>4</v>
      </c>
      <c r="R35" t="s">
        <v>37</v>
      </c>
      <c r="T35" t="s">
        <v>69</v>
      </c>
      <c r="U35" t="str">
        <f>"1100"</f>
        <v>1100</v>
      </c>
      <c r="V35" t="str">
        <f>"1150"</f>
        <v>1150</v>
      </c>
      <c r="W35">
        <v>59</v>
      </c>
      <c r="X35">
        <v>0</v>
      </c>
      <c r="Y35">
        <v>25</v>
      </c>
      <c r="Z35">
        <v>0</v>
      </c>
      <c r="AA35" t="s">
        <v>41</v>
      </c>
      <c r="AB35">
        <v>105</v>
      </c>
    </row>
    <row r="36" spans="1:31" x14ac:dyDescent="0.25">
      <c r="A36">
        <v>22568</v>
      </c>
      <c r="B36" t="str">
        <f>""</f>
        <v/>
      </c>
      <c r="G36" t="s">
        <v>31</v>
      </c>
      <c r="H36">
        <v>1610</v>
      </c>
      <c r="I36" t="str">
        <f>"03H"</f>
        <v>03H</v>
      </c>
      <c r="J36" t="s">
        <v>67</v>
      </c>
      <c r="K36" t="s">
        <v>70</v>
      </c>
      <c r="L36" t="s">
        <v>34</v>
      </c>
      <c r="M36" t="s">
        <v>35</v>
      </c>
      <c r="N36" t="s">
        <v>36</v>
      </c>
      <c r="O36" t="str">
        <f t="shared" si="2"/>
        <v>1</v>
      </c>
      <c r="P36">
        <v>4</v>
      </c>
      <c r="Q36">
        <v>4</v>
      </c>
      <c r="R36" t="s">
        <v>37</v>
      </c>
      <c r="T36" t="s">
        <v>38</v>
      </c>
      <c r="U36" t="str">
        <f>"0750"</f>
        <v>0750</v>
      </c>
      <c r="V36" t="str">
        <f>"0930"</f>
        <v>0930</v>
      </c>
      <c r="W36">
        <v>24</v>
      </c>
      <c r="X36">
        <v>0</v>
      </c>
      <c r="Y36">
        <v>25</v>
      </c>
      <c r="Z36">
        <v>0</v>
      </c>
      <c r="AA36" t="s">
        <v>71</v>
      </c>
      <c r="AB36">
        <v>117</v>
      </c>
    </row>
    <row r="37" spans="1:31" x14ac:dyDescent="0.25">
      <c r="A37">
        <v>20680</v>
      </c>
      <c r="B37" t="str">
        <f>""</f>
        <v/>
      </c>
      <c r="G37" t="s">
        <v>31</v>
      </c>
      <c r="H37">
        <v>1610</v>
      </c>
      <c r="I37" t="str">
        <f>"40"</f>
        <v>40</v>
      </c>
      <c r="J37" t="s">
        <v>67</v>
      </c>
      <c r="K37" t="s">
        <v>49</v>
      </c>
      <c r="L37" t="s">
        <v>34</v>
      </c>
      <c r="M37" t="s">
        <v>35</v>
      </c>
      <c r="N37" t="s">
        <v>50</v>
      </c>
      <c r="O37" t="str">
        <f t="shared" si="2"/>
        <v>1</v>
      </c>
      <c r="P37">
        <v>4</v>
      </c>
      <c r="Q37">
        <v>4</v>
      </c>
      <c r="R37" t="s">
        <v>37</v>
      </c>
      <c r="U37" t="str">
        <f>""</f>
        <v/>
      </c>
      <c r="V37" t="str">
        <f>""</f>
        <v/>
      </c>
      <c r="W37">
        <v>45</v>
      </c>
      <c r="X37">
        <v>0</v>
      </c>
      <c r="Y37">
        <v>25</v>
      </c>
      <c r="Z37">
        <v>0</v>
      </c>
      <c r="AA37" t="s">
        <v>51</v>
      </c>
      <c r="AE37" s="1" t="s">
        <v>53</v>
      </c>
    </row>
    <row r="38" spans="1:31" x14ac:dyDescent="0.25">
      <c r="A38">
        <v>20062</v>
      </c>
      <c r="B38" t="str">
        <f>""</f>
        <v/>
      </c>
      <c r="G38" t="s">
        <v>31</v>
      </c>
      <c r="H38">
        <v>1615</v>
      </c>
      <c r="I38" t="str">
        <f>"01"</f>
        <v>01</v>
      </c>
      <c r="J38" t="s">
        <v>72</v>
      </c>
      <c r="K38" t="s">
        <v>33</v>
      </c>
      <c r="L38" t="s">
        <v>34</v>
      </c>
      <c r="M38" t="s">
        <v>59</v>
      </c>
      <c r="N38" t="s">
        <v>36</v>
      </c>
      <c r="O38" t="str">
        <f t="shared" si="2"/>
        <v>1</v>
      </c>
      <c r="P38">
        <v>1</v>
      </c>
      <c r="Q38">
        <v>3</v>
      </c>
      <c r="R38" t="s">
        <v>37</v>
      </c>
      <c r="T38" t="s">
        <v>60</v>
      </c>
      <c r="U38" t="str">
        <f>"1100"</f>
        <v>1100</v>
      </c>
      <c r="V38" t="str">
        <f>"1350"</f>
        <v>1350</v>
      </c>
      <c r="W38">
        <v>24</v>
      </c>
      <c r="X38">
        <v>0</v>
      </c>
      <c r="Y38">
        <v>10</v>
      </c>
      <c r="Z38">
        <v>0</v>
      </c>
      <c r="AA38" t="s">
        <v>41</v>
      </c>
      <c r="AB38">
        <v>309</v>
      </c>
    </row>
    <row r="39" spans="1:31" x14ac:dyDescent="0.25">
      <c r="A39">
        <v>20063</v>
      </c>
      <c r="B39" t="str">
        <f>""</f>
        <v/>
      </c>
      <c r="G39" t="s">
        <v>31</v>
      </c>
      <c r="H39">
        <v>1615</v>
      </c>
      <c r="I39" t="str">
        <f>"02"</f>
        <v>02</v>
      </c>
      <c r="J39" t="s">
        <v>72</v>
      </c>
      <c r="K39" t="s">
        <v>33</v>
      </c>
      <c r="L39" t="s">
        <v>34</v>
      </c>
      <c r="M39" t="s">
        <v>59</v>
      </c>
      <c r="N39" t="s">
        <v>36</v>
      </c>
      <c r="O39" t="str">
        <f t="shared" si="2"/>
        <v>1</v>
      </c>
      <c r="P39">
        <v>1</v>
      </c>
      <c r="Q39">
        <v>3</v>
      </c>
      <c r="R39" t="s">
        <v>37</v>
      </c>
      <c r="T39" t="s">
        <v>43</v>
      </c>
      <c r="U39" t="str">
        <f>"1100"</f>
        <v>1100</v>
      </c>
      <c r="V39" t="str">
        <f>"1350"</f>
        <v>1350</v>
      </c>
      <c r="W39">
        <v>23</v>
      </c>
      <c r="X39">
        <v>0</v>
      </c>
      <c r="Y39">
        <v>10</v>
      </c>
      <c r="Z39">
        <v>0</v>
      </c>
      <c r="AA39" t="s">
        <v>41</v>
      </c>
      <c r="AB39">
        <v>309</v>
      </c>
    </row>
    <row r="40" spans="1:31" x14ac:dyDescent="0.25">
      <c r="A40">
        <v>20064</v>
      </c>
      <c r="B40" t="str">
        <f>""</f>
        <v/>
      </c>
      <c r="G40" t="s">
        <v>31</v>
      </c>
      <c r="H40">
        <v>1615</v>
      </c>
      <c r="I40" t="str">
        <f>"03"</f>
        <v>03</v>
      </c>
      <c r="J40" t="s">
        <v>72</v>
      </c>
      <c r="K40" t="s">
        <v>33</v>
      </c>
      <c r="L40" t="s">
        <v>34</v>
      </c>
      <c r="M40" t="s">
        <v>59</v>
      </c>
      <c r="N40" t="s">
        <v>36</v>
      </c>
      <c r="O40" t="str">
        <f t="shared" si="2"/>
        <v>1</v>
      </c>
      <c r="P40">
        <v>1</v>
      </c>
      <c r="Q40">
        <v>3</v>
      </c>
      <c r="R40" t="s">
        <v>37</v>
      </c>
      <c r="T40" t="s">
        <v>62</v>
      </c>
      <c r="U40" t="str">
        <f>"1100"</f>
        <v>1100</v>
      </c>
      <c r="V40" t="str">
        <f>"1350"</f>
        <v>1350</v>
      </c>
      <c r="W40">
        <v>23</v>
      </c>
      <c r="X40">
        <v>0</v>
      </c>
      <c r="Y40">
        <v>10</v>
      </c>
      <c r="Z40">
        <v>0</v>
      </c>
      <c r="AA40" t="s">
        <v>41</v>
      </c>
      <c r="AB40">
        <v>309</v>
      </c>
    </row>
    <row r="41" spans="1:31" x14ac:dyDescent="0.25">
      <c r="A41">
        <v>20065</v>
      </c>
      <c r="B41" t="str">
        <f>""</f>
        <v/>
      </c>
      <c r="G41" t="s">
        <v>31</v>
      </c>
      <c r="H41">
        <v>1615</v>
      </c>
      <c r="I41" t="str">
        <f>"04"</f>
        <v>04</v>
      </c>
      <c r="J41" t="s">
        <v>72</v>
      </c>
      <c r="K41" t="s">
        <v>33</v>
      </c>
      <c r="L41" t="s">
        <v>34</v>
      </c>
      <c r="M41" t="s">
        <v>59</v>
      </c>
      <c r="N41" t="s">
        <v>36</v>
      </c>
      <c r="O41" t="str">
        <f t="shared" si="2"/>
        <v>1</v>
      </c>
      <c r="P41">
        <v>1</v>
      </c>
      <c r="Q41">
        <v>3</v>
      </c>
      <c r="R41" t="s">
        <v>37</v>
      </c>
      <c r="T41" t="s">
        <v>48</v>
      </c>
      <c r="U41" t="str">
        <f>"1100"</f>
        <v>1100</v>
      </c>
      <c r="V41" t="str">
        <f>"1350"</f>
        <v>1350</v>
      </c>
      <c r="W41">
        <v>23</v>
      </c>
      <c r="X41">
        <v>0</v>
      </c>
      <c r="Y41">
        <v>10</v>
      </c>
      <c r="Z41">
        <v>0</v>
      </c>
      <c r="AA41" t="s">
        <v>41</v>
      </c>
      <c r="AB41">
        <v>309</v>
      </c>
    </row>
    <row r="42" spans="1:31" x14ac:dyDescent="0.25">
      <c r="A42">
        <v>20066</v>
      </c>
      <c r="B42" t="str">
        <f>""</f>
        <v/>
      </c>
      <c r="G42" t="s">
        <v>31</v>
      </c>
      <c r="H42">
        <v>1615</v>
      </c>
      <c r="I42" t="str">
        <f>"05"</f>
        <v>05</v>
      </c>
      <c r="J42" t="s">
        <v>72</v>
      </c>
      <c r="K42" t="s">
        <v>33</v>
      </c>
      <c r="L42" t="s">
        <v>34</v>
      </c>
      <c r="M42" t="s">
        <v>59</v>
      </c>
      <c r="N42" t="s">
        <v>36</v>
      </c>
      <c r="O42" t="str">
        <f t="shared" si="2"/>
        <v>1</v>
      </c>
      <c r="P42">
        <v>1</v>
      </c>
      <c r="Q42">
        <v>3</v>
      </c>
      <c r="R42" t="s">
        <v>37</v>
      </c>
      <c r="T42" t="s">
        <v>60</v>
      </c>
      <c r="U42" t="str">
        <f>"1400"</f>
        <v>1400</v>
      </c>
      <c r="V42" t="str">
        <f>"1650"</f>
        <v>1650</v>
      </c>
      <c r="W42">
        <v>23</v>
      </c>
      <c r="X42">
        <v>0</v>
      </c>
      <c r="Y42">
        <v>10</v>
      </c>
      <c r="Z42">
        <v>0</v>
      </c>
      <c r="AA42" t="s">
        <v>41</v>
      </c>
      <c r="AB42">
        <v>309</v>
      </c>
    </row>
    <row r="43" spans="1:31" x14ac:dyDescent="0.25">
      <c r="A43">
        <v>20067</v>
      </c>
      <c r="B43" t="str">
        <f>""</f>
        <v/>
      </c>
      <c r="G43" t="s">
        <v>31</v>
      </c>
      <c r="H43">
        <v>1615</v>
      </c>
      <c r="I43" t="str">
        <f>"06"</f>
        <v>06</v>
      </c>
      <c r="J43" t="s">
        <v>72</v>
      </c>
      <c r="K43" t="s">
        <v>33</v>
      </c>
      <c r="L43" t="s">
        <v>34</v>
      </c>
      <c r="M43" t="s">
        <v>59</v>
      </c>
      <c r="N43" t="s">
        <v>36</v>
      </c>
      <c r="O43" t="str">
        <f t="shared" si="2"/>
        <v>1</v>
      </c>
      <c r="P43">
        <v>1</v>
      </c>
      <c r="Q43">
        <v>3</v>
      </c>
      <c r="R43" t="s">
        <v>37</v>
      </c>
      <c r="T43" t="s">
        <v>43</v>
      </c>
      <c r="U43" t="str">
        <f>"1400"</f>
        <v>1400</v>
      </c>
      <c r="V43" t="str">
        <f>"1650"</f>
        <v>1650</v>
      </c>
      <c r="W43">
        <v>24</v>
      </c>
      <c r="X43">
        <v>0</v>
      </c>
      <c r="Y43">
        <v>10</v>
      </c>
      <c r="Z43">
        <v>0</v>
      </c>
      <c r="AA43" t="s">
        <v>41</v>
      </c>
      <c r="AB43">
        <v>309</v>
      </c>
    </row>
    <row r="44" spans="1:31" x14ac:dyDescent="0.25">
      <c r="A44">
        <v>20199</v>
      </c>
      <c r="B44" t="str">
        <f>""</f>
        <v/>
      </c>
      <c r="G44" t="s">
        <v>31</v>
      </c>
      <c r="H44">
        <v>1615</v>
      </c>
      <c r="I44" t="str">
        <f>"07"</f>
        <v>07</v>
      </c>
      <c r="J44" t="s">
        <v>72</v>
      </c>
      <c r="K44" t="s">
        <v>33</v>
      </c>
      <c r="L44" t="s">
        <v>34</v>
      </c>
      <c r="M44" t="s">
        <v>59</v>
      </c>
      <c r="N44" t="s">
        <v>36</v>
      </c>
      <c r="O44" t="str">
        <f t="shared" si="2"/>
        <v>1</v>
      </c>
      <c r="P44">
        <v>1</v>
      </c>
      <c r="Q44">
        <v>3</v>
      </c>
      <c r="R44" t="s">
        <v>37</v>
      </c>
      <c r="T44" t="s">
        <v>62</v>
      </c>
      <c r="U44" t="str">
        <f>"1400"</f>
        <v>1400</v>
      </c>
      <c r="V44" t="str">
        <f>"1650"</f>
        <v>1650</v>
      </c>
      <c r="W44">
        <v>20</v>
      </c>
      <c r="X44">
        <v>0</v>
      </c>
      <c r="Y44">
        <v>10</v>
      </c>
      <c r="Z44">
        <v>0</v>
      </c>
      <c r="AA44" t="s">
        <v>41</v>
      </c>
      <c r="AB44">
        <v>309</v>
      </c>
    </row>
    <row r="45" spans="1:31" x14ac:dyDescent="0.25">
      <c r="A45">
        <v>20069</v>
      </c>
      <c r="B45" t="str">
        <f>""</f>
        <v/>
      </c>
      <c r="G45" t="s">
        <v>31</v>
      </c>
      <c r="H45">
        <v>1615</v>
      </c>
      <c r="I45" t="str">
        <f>"50"</f>
        <v>50</v>
      </c>
      <c r="J45" t="s">
        <v>72</v>
      </c>
      <c r="K45" t="s">
        <v>33</v>
      </c>
      <c r="L45" t="s">
        <v>34</v>
      </c>
      <c r="M45" t="s">
        <v>59</v>
      </c>
      <c r="N45" t="s">
        <v>36</v>
      </c>
      <c r="O45" t="str">
        <f t="shared" si="2"/>
        <v>1</v>
      </c>
      <c r="P45">
        <v>1</v>
      </c>
      <c r="Q45">
        <v>3</v>
      </c>
      <c r="R45" t="s">
        <v>37</v>
      </c>
      <c r="T45" t="s">
        <v>60</v>
      </c>
      <c r="U45" t="str">
        <f>"1700"</f>
        <v>1700</v>
      </c>
      <c r="V45" t="str">
        <f>"1950"</f>
        <v>1950</v>
      </c>
      <c r="W45">
        <v>24</v>
      </c>
      <c r="X45">
        <v>0</v>
      </c>
      <c r="Y45">
        <v>10</v>
      </c>
      <c r="Z45">
        <v>0</v>
      </c>
      <c r="AA45" t="s">
        <v>41</v>
      </c>
      <c r="AB45">
        <v>309</v>
      </c>
    </row>
    <row r="46" spans="1:31" x14ac:dyDescent="0.25">
      <c r="A46">
        <v>20068</v>
      </c>
      <c r="B46" t="str">
        <f>""</f>
        <v/>
      </c>
      <c r="G46" t="s">
        <v>31</v>
      </c>
      <c r="H46">
        <v>1615</v>
      </c>
      <c r="I46" t="str">
        <f>"51"</f>
        <v>51</v>
      </c>
      <c r="J46" t="s">
        <v>72</v>
      </c>
      <c r="K46" t="s">
        <v>33</v>
      </c>
      <c r="L46" t="s">
        <v>34</v>
      </c>
      <c r="M46" t="s">
        <v>59</v>
      </c>
      <c r="N46" t="s">
        <v>36</v>
      </c>
      <c r="O46" t="str">
        <f t="shared" si="2"/>
        <v>1</v>
      </c>
      <c r="P46">
        <v>1</v>
      </c>
      <c r="Q46">
        <v>3</v>
      </c>
      <c r="R46" t="s">
        <v>37</v>
      </c>
      <c r="T46" t="s">
        <v>43</v>
      </c>
      <c r="U46" t="str">
        <f>"1700"</f>
        <v>1700</v>
      </c>
      <c r="V46" t="str">
        <f>"1950"</f>
        <v>1950</v>
      </c>
      <c r="W46">
        <v>22</v>
      </c>
      <c r="X46">
        <v>0</v>
      </c>
      <c r="Y46">
        <v>10</v>
      </c>
      <c r="Z46">
        <v>0</v>
      </c>
      <c r="AA46" t="s">
        <v>41</v>
      </c>
      <c r="AB46">
        <v>309</v>
      </c>
    </row>
    <row r="47" spans="1:31" x14ac:dyDescent="0.25">
      <c r="A47">
        <v>20070</v>
      </c>
      <c r="B47" t="str">
        <f>""</f>
        <v/>
      </c>
      <c r="G47" t="s">
        <v>31</v>
      </c>
      <c r="H47">
        <v>1620</v>
      </c>
      <c r="I47" t="str">
        <f>"01"</f>
        <v>01</v>
      </c>
      <c r="J47" t="s">
        <v>73</v>
      </c>
      <c r="K47" t="s">
        <v>33</v>
      </c>
      <c r="L47" t="s">
        <v>34</v>
      </c>
      <c r="M47" t="s">
        <v>35</v>
      </c>
      <c r="N47" t="s">
        <v>36</v>
      </c>
      <c r="O47" t="str">
        <f t="shared" si="2"/>
        <v>1</v>
      </c>
      <c r="P47">
        <v>4</v>
      </c>
      <c r="Q47">
        <v>4</v>
      </c>
      <c r="R47" t="s">
        <v>37</v>
      </c>
      <c r="T47" t="s">
        <v>74</v>
      </c>
      <c r="U47" t="str">
        <f>"1000"</f>
        <v>1000</v>
      </c>
      <c r="V47" t="str">
        <f>"1050"</f>
        <v>1050</v>
      </c>
      <c r="W47">
        <v>60</v>
      </c>
      <c r="X47">
        <v>0</v>
      </c>
      <c r="Y47">
        <v>10</v>
      </c>
      <c r="Z47">
        <v>0</v>
      </c>
      <c r="AA47" t="s">
        <v>41</v>
      </c>
      <c r="AB47">
        <v>105</v>
      </c>
    </row>
    <row r="48" spans="1:31" x14ac:dyDescent="0.25">
      <c r="A48">
        <v>20276</v>
      </c>
      <c r="B48" t="str">
        <f>""</f>
        <v/>
      </c>
      <c r="G48" t="s">
        <v>31</v>
      </c>
      <c r="H48">
        <v>1620</v>
      </c>
      <c r="I48" t="str">
        <f>"02"</f>
        <v>02</v>
      </c>
      <c r="J48" t="s">
        <v>73</v>
      </c>
      <c r="K48" t="s">
        <v>33</v>
      </c>
      <c r="L48" t="s">
        <v>34</v>
      </c>
      <c r="M48" t="s">
        <v>35</v>
      </c>
      <c r="N48" t="s">
        <v>36</v>
      </c>
      <c r="O48" t="str">
        <f t="shared" si="2"/>
        <v>1</v>
      </c>
      <c r="P48">
        <v>4</v>
      </c>
      <c r="Q48">
        <v>4</v>
      </c>
      <c r="R48" t="s">
        <v>37</v>
      </c>
      <c r="T48" t="s">
        <v>69</v>
      </c>
      <c r="U48" t="str">
        <f>"1200"</f>
        <v>1200</v>
      </c>
      <c r="V48" t="str">
        <f>"1250"</f>
        <v>1250</v>
      </c>
      <c r="W48">
        <v>60</v>
      </c>
      <c r="X48">
        <v>0</v>
      </c>
      <c r="Y48">
        <v>10</v>
      </c>
      <c r="Z48">
        <v>0</v>
      </c>
      <c r="AA48" t="s">
        <v>41</v>
      </c>
      <c r="AB48">
        <v>106</v>
      </c>
    </row>
    <row r="49" spans="1:31" x14ac:dyDescent="0.25">
      <c r="A49">
        <v>22031</v>
      </c>
      <c r="B49" t="str">
        <f>""</f>
        <v/>
      </c>
      <c r="G49" t="s">
        <v>31</v>
      </c>
      <c r="H49">
        <v>1620</v>
      </c>
      <c r="I49" t="str">
        <f>"03"</f>
        <v>03</v>
      </c>
      <c r="J49" t="s">
        <v>73</v>
      </c>
      <c r="K49" t="s">
        <v>33</v>
      </c>
      <c r="L49" t="s">
        <v>34</v>
      </c>
      <c r="M49" t="s">
        <v>35</v>
      </c>
      <c r="N49" t="s">
        <v>36</v>
      </c>
      <c r="O49" t="str">
        <f t="shared" si="2"/>
        <v>1</v>
      </c>
      <c r="P49">
        <v>4</v>
      </c>
      <c r="Q49">
        <v>4</v>
      </c>
      <c r="R49" t="s">
        <v>37</v>
      </c>
      <c r="T49" t="s">
        <v>75</v>
      </c>
      <c r="U49" t="str">
        <f>"1100"</f>
        <v>1100</v>
      </c>
      <c r="V49" t="str">
        <f>"1150"</f>
        <v>1150</v>
      </c>
      <c r="W49">
        <v>60</v>
      </c>
      <c r="X49">
        <v>0</v>
      </c>
      <c r="Y49">
        <v>10</v>
      </c>
      <c r="Z49">
        <v>0</v>
      </c>
      <c r="AA49" t="s">
        <v>42</v>
      </c>
      <c r="AB49">
        <v>121</v>
      </c>
    </row>
    <row r="50" spans="1:31" x14ac:dyDescent="0.25">
      <c r="A50">
        <v>20071</v>
      </c>
      <c r="B50" t="str">
        <f>""</f>
        <v/>
      </c>
      <c r="G50" t="s">
        <v>31</v>
      </c>
      <c r="H50">
        <v>1625</v>
      </c>
      <c r="I50" t="str">
        <f>"01"</f>
        <v>01</v>
      </c>
      <c r="J50" t="s">
        <v>76</v>
      </c>
      <c r="K50" t="s">
        <v>33</v>
      </c>
      <c r="L50" t="s">
        <v>34</v>
      </c>
      <c r="M50" t="s">
        <v>59</v>
      </c>
      <c r="N50" t="s">
        <v>36</v>
      </c>
      <c r="O50" t="str">
        <f t="shared" si="2"/>
        <v>1</v>
      </c>
      <c r="P50">
        <v>1</v>
      </c>
      <c r="Q50">
        <v>3</v>
      </c>
      <c r="R50" t="s">
        <v>37</v>
      </c>
      <c r="T50" t="s">
        <v>62</v>
      </c>
      <c r="U50" t="str">
        <f>"0800"</f>
        <v>0800</v>
      </c>
      <c r="V50" t="str">
        <f>"1050"</f>
        <v>1050</v>
      </c>
      <c r="W50">
        <v>0</v>
      </c>
      <c r="X50">
        <v>0</v>
      </c>
      <c r="Y50">
        <v>0</v>
      </c>
      <c r="Z50">
        <v>0</v>
      </c>
      <c r="AA50" t="s">
        <v>41</v>
      </c>
      <c r="AB50">
        <v>318</v>
      </c>
    </row>
    <row r="51" spans="1:31" x14ac:dyDescent="0.25">
      <c r="A51">
        <v>20072</v>
      </c>
      <c r="B51" t="str">
        <f>""</f>
        <v/>
      </c>
      <c r="G51" t="s">
        <v>31</v>
      </c>
      <c r="H51">
        <v>1625</v>
      </c>
      <c r="I51" t="str">
        <f>"02"</f>
        <v>02</v>
      </c>
      <c r="J51" t="s">
        <v>76</v>
      </c>
      <c r="K51" t="s">
        <v>33</v>
      </c>
      <c r="L51" t="s">
        <v>34</v>
      </c>
      <c r="M51" t="s">
        <v>59</v>
      </c>
      <c r="N51" t="s">
        <v>36</v>
      </c>
      <c r="O51" t="str">
        <f t="shared" si="2"/>
        <v>1</v>
      </c>
      <c r="P51">
        <v>1</v>
      </c>
      <c r="Q51">
        <v>3</v>
      </c>
      <c r="R51" t="s">
        <v>37</v>
      </c>
      <c r="T51" t="s">
        <v>62</v>
      </c>
      <c r="U51" t="str">
        <f>"1100"</f>
        <v>1100</v>
      </c>
      <c r="V51" t="str">
        <f>"1350"</f>
        <v>1350</v>
      </c>
      <c r="W51">
        <v>24</v>
      </c>
      <c r="X51">
        <v>0</v>
      </c>
      <c r="Y51">
        <v>10</v>
      </c>
      <c r="Z51">
        <v>0</v>
      </c>
      <c r="AA51" t="s">
        <v>41</v>
      </c>
      <c r="AB51">
        <v>318</v>
      </c>
    </row>
    <row r="52" spans="1:31" x14ac:dyDescent="0.25">
      <c r="A52">
        <v>20243</v>
      </c>
      <c r="B52" t="str">
        <f>""</f>
        <v/>
      </c>
      <c r="G52" t="s">
        <v>31</v>
      </c>
      <c r="H52">
        <v>1625</v>
      </c>
      <c r="I52" t="str">
        <f>"03"</f>
        <v>03</v>
      </c>
      <c r="J52" t="s">
        <v>76</v>
      </c>
      <c r="K52" t="s">
        <v>33</v>
      </c>
      <c r="L52" t="s">
        <v>34</v>
      </c>
      <c r="M52" t="s">
        <v>59</v>
      </c>
      <c r="N52" t="s">
        <v>36</v>
      </c>
      <c r="O52" t="str">
        <f t="shared" si="2"/>
        <v>1</v>
      </c>
      <c r="P52">
        <v>1</v>
      </c>
      <c r="Q52">
        <v>3</v>
      </c>
      <c r="R52" t="s">
        <v>37</v>
      </c>
      <c r="T52" t="s">
        <v>60</v>
      </c>
      <c r="U52" t="str">
        <f>"1200"</f>
        <v>1200</v>
      </c>
      <c r="V52" t="str">
        <f>"1450"</f>
        <v>1450</v>
      </c>
      <c r="W52">
        <v>24</v>
      </c>
      <c r="X52">
        <v>0</v>
      </c>
      <c r="Y52">
        <v>10</v>
      </c>
      <c r="Z52">
        <v>0</v>
      </c>
      <c r="AA52" t="s">
        <v>41</v>
      </c>
      <c r="AB52">
        <v>318</v>
      </c>
    </row>
    <row r="53" spans="1:31" x14ac:dyDescent="0.25">
      <c r="A53">
        <v>20277</v>
      </c>
      <c r="B53" t="str">
        <f>""</f>
        <v/>
      </c>
      <c r="G53" t="s">
        <v>31</v>
      </c>
      <c r="H53">
        <v>1625</v>
      </c>
      <c r="I53" t="str">
        <f>"04"</f>
        <v>04</v>
      </c>
      <c r="J53" t="s">
        <v>76</v>
      </c>
      <c r="K53" t="s">
        <v>33</v>
      </c>
      <c r="L53" t="s">
        <v>34</v>
      </c>
      <c r="M53" t="s">
        <v>59</v>
      </c>
      <c r="N53" t="s">
        <v>36</v>
      </c>
      <c r="O53" t="str">
        <f t="shared" si="2"/>
        <v>1</v>
      </c>
      <c r="P53">
        <v>1</v>
      </c>
      <c r="Q53">
        <v>3</v>
      </c>
      <c r="R53" t="s">
        <v>37</v>
      </c>
      <c r="T53" t="s">
        <v>62</v>
      </c>
      <c r="U53" t="str">
        <f>"1400"</f>
        <v>1400</v>
      </c>
      <c r="V53" t="str">
        <f>"1650"</f>
        <v>1650</v>
      </c>
      <c r="W53">
        <v>24</v>
      </c>
      <c r="X53">
        <v>0</v>
      </c>
      <c r="Y53">
        <v>10</v>
      </c>
      <c r="Z53">
        <v>0</v>
      </c>
      <c r="AA53" t="s">
        <v>41</v>
      </c>
      <c r="AB53">
        <v>318</v>
      </c>
    </row>
    <row r="54" spans="1:31" x14ac:dyDescent="0.25">
      <c r="A54">
        <v>21682</v>
      </c>
      <c r="B54" t="str">
        <f>""</f>
        <v/>
      </c>
      <c r="G54" t="s">
        <v>31</v>
      </c>
      <c r="H54">
        <v>1625</v>
      </c>
      <c r="I54" t="str">
        <f>"06"</f>
        <v>06</v>
      </c>
      <c r="J54" t="s">
        <v>76</v>
      </c>
      <c r="K54" t="s">
        <v>33</v>
      </c>
      <c r="L54" t="s">
        <v>34</v>
      </c>
      <c r="M54" t="s">
        <v>59</v>
      </c>
      <c r="N54" t="s">
        <v>36</v>
      </c>
      <c r="O54" t="str">
        <f t="shared" si="2"/>
        <v>1</v>
      </c>
      <c r="P54">
        <v>1</v>
      </c>
      <c r="Q54">
        <v>3</v>
      </c>
      <c r="R54" t="s">
        <v>37</v>
      </c>
      <c r="T54" t="s">
        <v>43</v>
      </c>
      <c r="U54" t="str">
        <f>"1500"</f>
        <v>1500</v>
      </c>
      <c r="V54" t="str">
        <f>"1750"</f>
        <v>1750</v>
      </c>
      <c r="W54">
        <v>24</v>
      </c>
      <c r="X54">
        <v>0</v>
      </c>
      <c r="Y54">
        <v>10</v>
      </c>
      <c r="Z54">
        <v>0</v>
      </c>
      <c r="AA54" t="s">
        <v>41</v>
      </c>
      <c r="AB54">
        <v>318</v>
      </c>
    </row>
    <row r="55" spans="1:31" x14ac:dyDescent="0.25">
      <c r="A55">
        <v>20427</v>
      </c>
      <c r="B55" t="str">
        <f>""</f>
        <v/>
      </c>
      <c r="G55" t="s">
        <v>31</v>
      </c>
      <c r="H55">
        <v>1625</v>
      </c>
      <c r="I55" t="str">
        <f>"50"</f>
        <v>50</v>
      </c>
      <c r="J55" t="s">
        <v>76</v>
      </c>
      <c r="K55" t="s">
        <v>33</v>
      </c>
      <c r="L55" t="s">
        <v>34</v>
      </c>
      <c r="M55" t="s">
        <v>59</v>
      </c>
      <c r="N55" t="s">
        <v>36</v>
      </c>
      <c r="O55" t="str">
        <f t="shared" si="2"/>
        <v>1</v>
      </c>
      <c r="P55">
        <v>1</v>
      </c>
      <c r="Q55">
        <v>3</v>
      </c>
      <c r="R55" t="s">
        <v>37</v>
      </c>
      <c r="T55" t="s">
        <v>62</v>
      </c>
      <c r="U55" t="str">
        <f>"1700"</f>
        <v>1700</v>
      </c>
      <c r="V55" t="str">
        <f>"1950"</f>
        <v>1950</v>
      </c>
      <c r="W55">
        <v>24</v>
      </c>
      <c r="X55">
        <v>0</v>
      </c>
      <c r="Y55">
        <v>10</v>
      </c>
      <c r="Z55">
        <v>0</v>
      </c>
      <c r="AA55" t="s">
        <v>41</v>
      </c>
      <c r="AB55">
        <v>318</v>
      </c>
    </row>
    <row r="56" spans="1:31" x14ac:dyDescent="0.25">
      <c r="A56">
        <v>21998</v>
      </c>
      <c r="B56" t="str">
        <f>""</f>
        <v/>
      </c>
      <c r="G56" t="s">
        <v>31</v>
      </c>
      <c r="H56">
        <v>2060</v>
      </c>
      <c r="I56" t="str">
        <f>"01"</f>
        <v>01</v>
      </c>
      <c r="J56" t="s">
        <v>77</v>
      </c>
      <c r="K56" t="s">
        <v>33</v>
      </c>
      <c r="L56" t="s">
        <v>34</v>
      </c>
      <c r="M56" t="s">
        <v>35</v>
      </c>
      <c r="N56" t="s">
        <v>36</v>
      </c>
      <c r="O56" t="str">
        <f t="shared" si="2"/>
        <v>1</v>
      </c>
      <c r="P56">
        <v>3</v>
      </c>
      <c r="Q56">
        <v>3</v>
      </c>
      <c r="R56" t="s">
        <v>37</v>
      </c>
      <c r="T56" t="s">
        <v>47</v>
      </c>
      <c r="U56" t="str">
        <f>"1500"</f>
        <v>1500</v>
      </c>
      <c r="V56" t="str">
        <f>"1615"</f>
        <v>1615</v>
      </c>
      <c r="W56">
        <v>50</v>
      </c>
      <c r="X56">
        <v>0</v>
      </c>
      <c r="Y56">
        <v>10</v>
      </c>
      <c r="Z56">
        <v>0</v>
      </c>
      <c r="AA56" t="s">
        <v>41</v>
      </c>
      <c r="AB56">
        <v>105</v>
      </c>
    </row>
    <row r="57" spans="1:31" x14ac:dyDescent="0.25">
      <c r="A57">
        <v>21574</v>
      </c>
      <c r="B57" t="str">
        <f>""</f>
        <v/>
      </c>
      <c r="G57" t="s">
        <v>31</v>
      </c>
      <c r="H57">
        <v>2060</v>
      </c>
      <c r="I57" t="str">
        <f>"40"</f>
        <v>40</v>
      </c>
      <c r="J57" t="s">
        <v>77</v>
      </c>
      <c r="K57" t="s">
        <v>49</v>
      </c>
      <c r="L57" t="s">
        <v>34</v>
      </c>
      <c r="M57" t="s">
        <v>35</v>
      </c>
      <c r="N57" t="s">
        <v>50</v>
      </c>
      <c r="O57" t="str">
        <f t="shared" si="2"/>
        <v>1</v>
      </c>
      <c r="P57">
        <v>3</v>
      </c>
      <c r="Q57">
        <v>3</v>
      </c>
      <c r="R57" t="s">
        <v>37</v>
      </c>
      <c r="U57" t="str">
        <f>""</f>
        <v/>
      </c>
      <c r="V57" t="str">
        <f>""</f>
        <v/>
      </c>
      <c r="W57">
        <v>39</v>
      </c>
      <c r="X57">
        <v>0</v>
      </c>
      <c r="Y57">
        <v>15</v>
      </c>
      <c r="Z57">
        <v>0</v>
      </c>
      <c r="AA57" t="s">
        <v>51</v>
      </c>
      <c r="AE57" s="1" t="s">
        <v>52</v>
      </c>
    </row>
    <row r="58" spans="1:31" x14ac:dyDescent="0.25">
      <c r="A58">
        <v>20086</v>
      </c>
      <c r="B58" t="str">
        <f>""</f>
        <v/>
      </c>
      <c r="G58" t="s">
        <v>31</v>
      </c>
      <c r="H58">
        <v>2065</v>
      </c>
      <c r="I58" t="str">
        <f>"01"</f>
        <v>01</v>
      </c>
      <c r="J58" t="s">
        <v>78</v>
      </c>
      <c r="K58" t="s">
        <v>33</v>
      </c>
      <c r="L58" t="s">
        <v>34</v>
      </c>
      <c r="M58" t="s">
        <v>59</v>
      </c>
      <c r="N58" t="s">
        <v>36</v>
      </c>
      <c r="O58" t="str">
        <f t="shared" si="2"/>
        <v>1</v>
      </c>
      <c r="P58">
        <v>1</v>
      </c>
      <c r="Q58">
        <v>3</v>
      </c>
      <c r="R58" t="s">
        <v>37</v>
      </c>
      <c r="T58" t="s">
        <v>47</v>
      </c>
      <c r="U58" t="str">
        <f>"1300"</f>
        <v>1300</v>
      </c>
      <c r="V58" t="str">
        <f>"1450"</f>
        <v>1450</v>
      </c>
      <c r="W58">
        <v>22</v>
      </c>
      <c r="X58">
        <v>0</v>
      </c>
      <c r="Y58">
        <v>10</v>
      </c>
      <c r="Z58">
        <v>0</v>
      </c>
      <c r="AA58" t="s">
        <v>41</v>
      </c>
      <c r="AB58">
        <v>304</v>
      </c>
    </row>
    <row r="59" spans="1:31" x14ac:dyDescent="0.25">
      <c r="A59">
        <v>20087</v>
      </c>
      <c r="B59" t="str">
        <f>""</f>
        <v/>
      </c>
      <c r="G59" t="s">
        <v>31</v>
      </c>
      <c r="H59">
        <v>2065</v>
      </c>
      <c r="I59" t="str">
        <f>"02"</f>
        <v>02</v>
      </c>
      <c r="J59" t="s">
        <v>78</v>
      </c>
      <c r="K59" t="s">
        <v>33</v>
      </c>
      <c r="L59" t="s">
        <v>34</v>
      </c>
      <c r="M59" t="s">
        <v>59</v>
      </c>
      <c r="N59" t="s">
        <v>36</v>
      </c>
      <c r="O59" t="str">
        <f t="shared" si="2"/>
        <v>1</v>
      </c>
      <c r="P59">
        <v>1</v>
      </c>
      <c r="Q59">
        <v>3</v>
      </c>
      <c r="R59" t="s">
        <v>37</v>
      </c>
      <c r="T59" t="s">
        <v>47</v>
      </c>
      <c r="U59" t="str">
        <f>"1700"</f>
        <v>1700</v>
      </c>
      <c r="V59" t="str">
        <f>"1850"</f>
        <v>1850</v>
      </c>
      <c r="W59">
        <v>21</v>
      </c>
      <c r="X59">
        <v>0</v>
      </c>
      <c r="Y59">
        <v>10</v>
      </c>
      <c r="Z59">
        <v>0</v>
      </c>
      <c r="AA59" t="s">
        <v>41</v>
      </c>
      <c r="AB59">
        <v>304</v>
      </c>
    </row>
    <row r="60" spans="1:31" x14ac:dyDescent="0.25">
      <c r="A60">
        <v>21573</v>
      </c>
      <c r="B60" t="str">
        <f>""</f>
        <v/>
      </c>
      <c r="G60" t="s">
        <v>31</v>
      </c>
      <c r="H60">
        <v>2065</v>
      </c>
      <c r="I60" t="str">
        <f>"03"</f>
        <v>03</v>
      </c>
      <c r="J60" t="s">
        <v>78</v>
      </c>
      <c r="K60" t="s">
        <v>33</v>
      </c>
      <c r="L60" t="s">
        <v>34</v>
      </c>
      <c r="M60" t="s">
        <v>59</v>
      </c>
      <c r="N60" t="s">
        <v>79</v>
      </c>
      <c r="O60" t="str">
        <f t="shared" si="2"/>
        <v>1</v>
      </c>
      <c r="P60">
        <v>1</v>
      </c>
      <c r="Q60">
        <v>3</v>
      </c>
      <c r="R60" t="s">
        <v>37</v>
      </c>
      <c r="T60" t="s">
        <v>80</v>
      </c>
      <c r="U60" t="str">
        <f>"1000"</f>
        <v>1000</v>
      </c>
      <c r="V60" t="str">
        <f>"1500"</f>
        <v>1500</v>
      </c>
      <c r="W60">
        <v>22</v>
      </c>
      <c r="X60">
        <v>0</v>
      </c>
      <c r="Y60">
        <v>10</v>
      </c>
      <c r="Z60">
        <v>0</v>
      </c>
      <c r="AA60" t="s">
        <v>41</v>
      </c>
      <c r="AB60">
        <v>304</v>
      </c>
      <c r="AE60" t="s">
        <v>81</v>
      </c>
    </row>
    <row r="61" spans="1:31" x14ac:dyDescent="0.25">
      <c r="A61">
        <v>22042</v>
      </c>
      <c r="B61" t="str">
        <f>""</f>
        <v/>
      </c>
      <c r="G61" t="s">
        <v>31</v>
      </c>
      <c r="H61">
        <v>2300</v>
      </c>
      <c r="I61" t="str">
        <f>"01"</f>
        <v>01</v>
      </c>
      <c r="J61" t="s">
        <v>82</v>
      </c>
      <c r="K61" t="s">
        <v>33</v>
      </c>
      <c r="L61" t="s">
        <v>34</v>
      </c>
      <c r="M61" t="s">
        <v>35</v>
      </c>
      <c r="N61" t="s">
        <v>36</v>
      </c>
      <c r="O61" t="str">
        <f t="shared" si="2"/>
        <v>1</v>
      </c>
      <c r="P61">
        <v>2</v>
      </c>
      <c r="Q61">
        <v>2</v>
      </c>
      <c r="R61" t="s">
        <v>37</v>
      </c>
      <c r="T61" t="s">
        <v>47</v>
      </c>
      <c r="U61" t="str">
        <f>"1330"</f>
        <v>1330</v>
      </c>
      <c r="V61" t="str">
        <f>"1420"</f>
        <v>1420</v>
      </c>
      <c r="W61">
        <v>30</v>
      </c>
      <c r="X61">
        <v>0</v>
      </c>
      <c r="Y61">
        <v>10</v>
      </c>
      <c r="Z61">
        <v>0</v>
      </c>
      <c r="AA61" t="s">
        <v>41</v>
      </c>
      <c r="AB61">
        <v>216</v>
      </c>
    </row>
    <row r="62" spans="1:31" x14ac:dyDescent="0.25">
      <c r="A62">
        <v>20078</v>
      </c>
      <c r="B62" t="str">
        <f>""</f>
        <v/>
      </c>
      <c r="G62" t="s">
        <v>31</v>
      </c>
      <c r="H62">
        <v>2320</v>
      </c>
      <c r="I62" t="str">
        <f>"01"</f>
        <v>01</v>
      </c>
      <c r="J62" t="s">
        <v>83</v>
      </c>
      <c r="K62" t="s">
        <v>33</v>
      </c>
      <c r="L62" t="s">
        <v>34</v>
      </c>
      <c r="M62" t="s">
        <v>35</v>
      </c>
      <c r="N62" t="s">
        <v>36</v>
      </c>
      <c r="O62" t="str">
        <f t="shared" si="2"/>
        <v>1</v>
      </c>
      <c r="P62">
        <v>3</v>
      </c>
      <c r="Q62">
        <v>3</v>
      </c>
      <c r="R62" t="s">
        <v>37</v>
      </c>
      <c r="T62" t="s">
        <v>40</v>
      </c>
      <c r="U62" t="str">
        <f>"1000"</f>
        <v>1000</v>
      </c>
      <c r="V62" t="str">
        <f>"1050"</f>
        <v>1050</v>
      </c>
      <c r="W62">
        <v>79</v>
      </c>
      <c r="X62">
        <v>0</v>
      </c>
      <c r="Y62">
        <v>10</v>
      </c>
      <c r="Z62">
        <v>0</v>
      </c>
      <c r="AA62" t="s">
        <v>39</v>
      </c>
      <c r="AB62">
        <v>201</v>
      </c>
    </row>
    <row r="63" spans="1:31" x14ac:dyDescent="0.25">
      <c r="A63">
        <v>20175</v>
      </c>
      <c r="B63" t="str">
        <f>""</f>
        <v/>
      </c>
      <c r="G63" t="s">
        <v>31</v>
      </c>
      <c r="H63">
        <v>2320</v>
      </c>
      <c r="I63" t="str">
        <f>"02"</f>
        <v>02</v>
      </c>
      <c r="J63" t="s">
        <v>83</v>
      </c>
      <c r="K63" t="s">
        <v>33</v>
      </c>
      <c r="L63" t="s">
        <v>34</v>
      </c>
      <c r="M63" t="s">
        <v>35</v>
      </c>
      <c r="N63" t="s">
        <v>36</v>
      </c>
      <c r="O63" t="str">
        <f t="shared" si="2"/>
        <v>1</v>
      </c>
      <c r="P63">
        <v>3</v>
      </c>
      <c r="Q63">
        <v>3</v>
      </c>
      <c r="R63" t="s">
        <v>37</v>
      </c>
      <c r="T63" t="s">
        <v>47</v>
      </c>
      <c r="U63" t="str">
        <f>"1200"</f>
        <v>1200</v>
      </c>
      <c r="V63" t="str">
        <f>"1315"</f>
        <v>1315</v>
      </c>
      <c r="W63">
        <v>87</v>
      </c>
      <c r="X63">
        <v>0</v>
      </c>
      <c r="Y63">
        <v>25</v>
      </c>
      <c r="Z63">
        <v>0</v>
      </c>
      <c r="AA63" t="s">
        <v>41</v>
      </c>
      <c r="AB63">
        <v>301</v>
      </c>
    </row>
    <row r="64" spans="1:31" x14ac:dyDescent="0.25">
      <c r="A64">
        <v>20219</v>
      </c>
      <c r="B64" t="str">
        <f>""</f>
        <v/>
      </c>
      <c r="G64" t="s">
        <v>31</v>
      </c>
      <c r="H64">
        <v>2320</v>
      </c>
      <c r="I64" t="str">
        <f>"03"</f>
        <v>03</v>
      </c>
      <c r="J64" t="s">
        <v>83</v>
      </c>
      <c r="K64" t="s">
        <v>33</v>
      </c>
      <c r="L64" t="s">
        <v>34</v>
      </c>
      <c r="M64" t="s">
        <v>35</v>
      </c>
      <c r="N64" t="s">
        <v>36</v>
      </c>
      <c r="O64" t="str">
        <f t="shared" si="2"/>
        <v>1</v>
      </c>
      <c r="P64">
        <v>3</v>
      </c>
      <c r="Q64">
        <v>3</v>
      </c>
      <c r="R64" t="s">
        <v>37</v>
      </c>
      <c r="T64" t="s">
        <v>38</v>
      </c>
      <c r="U64" t="str">
        <f>"1200"</f>
        <v>1200</v>
      </c>
      <c r="V64" t="str">
        <f>"1315"</f>
        <v>1315</v>
      </c>
      <c r="W64">
        <v>80</v>
      </c>
      <c r="X64">
        <v>0</v>
      </c>
      <c r="Y64">
        <v>10</v>
      </c>
      <c r="Z64">
        <v>0</v>
      </c>
      <c r="AA64" t="s">
        <v>41</v>
      </c>
      <c r="AB64">
        <v>201</v>
      </c>
    </row>
    <row r="65" spans="1:31" x14ac:dyDescent="0.25">
      <c r="A65">
        <v>20836</v>
      </c>
      <c r="B65" t="str">
        <f>""</f>
        <v/>
      </c>
      <c r="G65" t="s">
        <v>31</v>
      </c>
      <c r="H65">
        <v>2320</v>
      </c>
      <c r="I65" t="str">
        <f>"04"</f>
        <v>04</v>
      </c>
      <c r="J65" t="s">
        <v>83</v>
      </c>
      <c r="K65" t="s">
        <v>33</v>
      </c>
      <c r="L65" t="s">
        <v>34</v>
      </c>
      <c r="M65" t="s">
        <v>35</v>
      </c>
      <c r="N65" t="s">
        <v>36</v>
      </c>
      <c r="O65" t="str">
        <f t="shared" ref="O65:O96" si="3">"1"</f>
        <v>1</v>
      </c>
      <c r="P65">
        <v>3</v>
      </c>
      <c r="Q65">
        <v>3</v>
      </c>
      <c r="R65" t="s">
        <v>37</v>
      </c>
      <c r="T65" t="s">
        <v>47</v>
      </c>
      <c r="U65" t="str">
        <f>"1330"</f>
        <v>1330</v>
      </c>
      <c r="V65" t="str">
        <f>"1445"</f>
        <v>1445</v>
      </c>
      <c r="W65">
        <v>40</v>
      </c>
      <c r="X65">
        <v>0</v>
      </c>
      <c r="Y65">
        <v>10</v>
      </c>
      <c r="Z65">
        <v>0</v>
      </c>
      <c r="AA65" t="s">
        <v>41</v>
      </c>
      <c r="AB65">
        <v>301</v>
      </c>
    </row>
    <row r="66" spans="1:31" x14ac:dyDescent="0.25">
      <c r="A66">
        <v>20836</v>
      </c>
      <c r="B66" t="str">
        <f>""</f>
        <v/>
      </c>
      <c r="G66" t="s">
        <v>31</v>
      </c>
      <c r="H66">
        <v>2320</v>
      </c>
      <c r="I66" t="str">
        <f>"04"</f>
        <v>04</v>
      </c>
      <c r="J66" t="s">
        <v>83</v>
      </c>
      <c r="K66" t="s">
        <v>33</v>
      </c>
      <c r="L66" t="s">
        <v>34</v>
      </c>
      <c r="M66" t="s">
        <v>35</v>
      </c>
      <c r="N66" t="s">
        <v>36</v>
      </c>
      <c r="O66" t="str">
        <f t="shared" si="3"/>
        <v>1</v>
      </c>
      <c r="P66">
        <v>3</v>
      </c>
      <c r="Q66">
        <v>3</v>
      </c>
      <c r="R66" t="s">
        <v>37</v>
      </c>
      <c r="T66" t="s">
        <v>60</v>
      </c>
      <c r="U66" t="str">
        <f>"1330"</f>
        <v>1330</v>
      </c>
      <c r="V66" t="str">
        <f>"1420"</f>
        <v>1420</v>
      </c>
      <c r="W66">
        <v>40</v>
      </c>
      <c r="X66">
        <v>0</v>
      </c>
      <c r="Y66">
        <v>10</v>
      </c>
      <c r="Z66">
        <v>0</v>
      </c>
      <c r="AA66" t="s">
        <v>44</v>
      </c>
      <c r="AB66">
        <v>151</v>
      </c>
    </row>
    <row r="67" spans="1:31" x14ac:dyDescent="0.25">
      <c r="A67">
        <v>21575</v>
      </c>
      <c r="B67" t="str">
        <f>""</f>
        <v/>
      </c>
      <c r="G67" t="s">
        <v>31</v>
      </c>
      <c r="H67">
        <v>2320</v>
      </c>
      <c r="I67" t="str">
        <f>"05"</f>
        <v>05</v>
      </c>
      <c r="J67" t="s">
        <v>83</v>
      </c>
      <c r="K67" t="s">
        <v>33</v>
      </c>
      <c r="L67" t="s">
        <v>34</v>
      </c>
      <c r="M67" t="s">
        <v>35</v>
      </c>
      <c r="N67" t="s">
        <v>36</v>
      </c>
      <c r="O67" t="str">
        <f t="shared" si="3"/>
        <v>1</v>
      </c>
      <c r="P67">
        <v>3</v>
      </c>
      <c r="Q67">
        <v>3</v>
      </c>
      <c r="R67" t="s">
        <v>37</v>
      </c>
      <c r="T67" t="s">
        <v>47</v>
      </c>
      <c r="U67" t="str">
        <f>"1200"</f>
        <v>1200</v>
      </c>
      <c r="V67" t="str">
        <f>"1315"</f>
        <v>1315</v>
      </c>
      <c r="W67">
        <v>80</v>
      </c>
      <c r="X67">
        <v>0</v>
      </c>
      <c r="Y67">
        <v>10</v>
      </c>
      <c r="Z67">
        <v>0</v>
      </c>
      <c r="AA67" t="s">
        <v>41</v>
      </c>
      <c r="AB67">
        <v>105</v>
      </c>
    </row>
    <row r="68" spans="1:31" x14ac:dyDescent="0.25">
      <c r="A68">
        <v>21671</v>
      </c>
      <c r="B68" t="str">
        <f>""</f>
        <v/>
      </c>
      <c r="G68" t="s">
        <v>31</v>
      </c>
      <c r="H68">
        <v>2320</v>
      </c>
      <c r="I68" t="str">
        <f>"07"</f>
        <v>07</v>
      </c>
      <c r="J68" t="s">
        <v>83</v>
      </c>
      <c r="K68" t="s">
        <v>33</v>
      </c>
      <c r="L68" t="s">
        <v>34</v>
      </c>
      <c r="M68" t="s">
        <v>35</v>
      </c>
      <c r="N68" t="s">
        <v>36</v>
      </c>
      <c r="O68" t="str">
        <f t="shared" si="3"/>
        <v>1</v>
      </c>
      <c r="P68">
        <v>3</v>
      </c>
      <c r="Q68">
        <v>3</v>
      </c>
      <c r="R68" t="s">
        <v>37</v>
      </c>
      <c r="T68" t="s">
        <v>38</v>
      </c>
      <c r="U68" t="str">
        <f>"1330"</f>
        <v>1330</v>
      </c>
      <c r="V68" t="str">
        <f>"1445"</f>
        <v>1445</v>
      </c>
      <c r="W68">
        <v>78</v>
      </c>
      <c r="X68">
        <v>0</v>
      </c>
      <c r="Y68">
        <v>10</v>
      </c>
      <c r="Z68">
        <v>0</v>
      </c>
      <c r="AA68" t="s">
        <v>41</v>
      </c>
      <c r="AB68">
        <v>301</v>
      </c>
    </row>
    <row r="69" spans="1:31" x14ac:dyDescent="0.25">
      <c r="A69">
        <v>22533</v>
      </c>
      <c r="B69" t="str">
        <f>""</f>
        <v/>
      </c>
      <c r="G69" t="s">
        <v>31</v>
      </c>
      <c r="H69">
        <v>2320</v>
      </c>
      <c r="I69" t="str">
        <f>"08"</f>
        <v>08</v>
      </c>
      <c r="J69" t="s">
        <v>83</v>
      </c>
      <c r="K69" t="s">
        <v>33</v>
      </c>
      <c r="L69" t="s">
        <v>34</v>
      </c>
      <c r="M69" t="s">
        <v>35</v>
      </c>
      <c r="N69" t="s">
        <v>36</v>
      </c>
      <c r="O69" t="str">
        <f t="shared" si="3"/>
        <v>1</v>
      </c>
      <c r="P69">
        <v>3</v>
      </c>
      <c r="Q69">
        <v>3</v>
      </c>
      <c r="R69" t="s">
        <v>37</v>
      </c>
      <c r="T69" t="s">
        <v>47</v>
      </c>
      <c r="U69" t="str">
        <f>"1330"</f>
        <v>1330</v>
      </c>
      <c r="V69" t="str">
        <f>"1445"</f>
        <v>1445</v>
      </c>
      <c r="W69">
        <v>40</v>
      </c>
      <c r="X69">
        <v>0</v>
      </c>
      <c r="Y69">
        <v>15</v>
      </c>
      <c r="Z69">
        <v>0</v>
      </c>
      <c r="AA69" t="s">
        <v>41</v>
      </c>
      <c r="AB69">
        <v>301</v>
      </c>
    </row>
    <row r="70" spans="1:31" x14ac:dyDescent="0.25">
      <c r="A70">
        <v>22533</v>
      </c>
      <c r="B70" t="str">
        <f>""</f>
        <v/>
      </c>
      <c r="G70" t="s">
        <v>31</v>
      </c>
      <c r="H70">
        <v>2320</v>
      </c>
      <c r="I70" t="str">
        <f>"08"</f>
        <v>08</v>
      </c>
      <c r="J70" t="s">
        <v>83</v>
      </c>
      <c r="K70" t="s">
        <v>33</v>
      </c>
      <c r="L70" t="s">
        <v>34</v>
      </c>
      <c r="M70" t="s">
        <v>35</v>
      </c>
      <c r="N70" t="s">
        <v>36</v>
      </c>
      <c r="O70" t="str">
        <f t="shared" si="3"/>
        <v>1</v>
      </c>
      <c r="P70">
        <v>3</v>
      </c>
      <c r="Q70">
        <v>3</v>
      </c>
      <c r="R70" t="s">
        <v>37</v>
      </c>
      <c r="T70" t="s">
        <v>62</v>
      </c>
      <c r="U70" t="str">
        <f>"1330"</f>
        <v>1330</v>
      </c>
      <c r="V70" t="str">
        <f>"1420"</f>
        <v>1420</v>
      </c>
      <c r="W70">
        <v>40</v>
      </c>
      <c r="X70">
        <v>0</v>
      </c>
      <c r="Y70">
        <v>15</v>
      </c>
      <c r="Z70">
        <v>0</v>
      </c>
      <c r="AA70" t="s">
        <v>44</v>
      </c>
      <c r="AB70">
        <v>151</v>
      </c>
    </row>
    <row r="71" spans="1:31" x14ac:dyDescent="0.25">
      <c r="A71">
        <v>21342</v>
      </c>
      <c r="B71" t="str">
        <f>""</f>
        <v/>
      </c>
      <c r="G71" t="s">
        <v>31</v>
      </c>
      <c r="H71">
        <v>2320</v>
      </c>
      <c r="I71" t="str">
        <f>"40"</f>
        <v>40</v>
      </c>
      <c r="J71" t="s">
        <v>83</v>
      </c>
      <c r="K71" t="s">
        <v>49</v>
      </c>
      <c r="L71" t="s">
        <v>34</v>
      </c>
      <c r="M71" t="s">
        <v>35</v>
      </c>
      <c r="N71" t="s">
        <v>50</v>
      </c>
      <c r="O71" t="str">
        <f t="shared" si="3"/>
        <v>1</v>
      </c>
      <c r="P71">
        <v>3</v>
      </c>
      <c r="Q71">
        <v>3</v>
      </c>
      <c r="R71" t="s">
        <v>37</v>
      </c>
      <c r="U71" t="str">
        <f>""</f>
        <v/>
      </c>
      <c r="V71" t="str">
        <f>""</f>
        <v/>
      </c>
      <c r="W71">
        <v>60</v>
      </c>
      <c r="X71">
        <v>0</v>
      </c>
      <c r="Y71">
        <v>10</v>
      </c>
      <c r="Z71">
        <v>0</v>
      </c>
      <c r="AA71" t="s">
        <v>51</v>
      </c>
      <c r="AE71" s="1" t="s">
        <v>84</v>
      </c>
    </row>
    <row r="72" spans="1:31" x14ac:dyDescent="0.25">
      <c r="A72">
        <v>20079</v>
      </c>
      <c r="B72" t="str">
        <f>""</f>
        <v/>
      </c>
      <c r="G72" t="s">
        <v>31</v>
      </c>
      <c r="H72">
        <v>2325</v>
      </c>
      <c r="I72" t="str">
        <f>"01"</f>
        <v>01</v>
      </c>
      <c r="J72" t="s">
        <v>85</v>
      </c>
      <c r="K72" t="s">
        <v>33</v>
      </c>
      <c r="L72" t="s">
        <v>34</v>
      </c>
      <c r="M72" t="s">
        <v>59</v>
      </c>
      <c r="N72" t="s">
        <v>36</v>
      </c>
      <c r="O72" t="str">
        <f t="shared" si="3"/>
        <v>1</v>
      </c>
      <c r="P72">
        <v>2</v>
      </c>
      <c r="Q72">
        <v>4</v>
      </c>
      <c r="R72" t="s">
        <v>37</v>
      </c>
      <c r="T72" t="s">
        <v>47</v>
      </c>
      <c r="U72" t="str">
        <f>"0600"</f>
        <v>0600</v>
      </c>
      <c r="V72" t="str">
        <f>"0750"</f>
        <v>0750</v>
      </c>
      <c r="W72">
        <v>23</v>
      </c>
      <c r="X72">
        <v>0</v>
      </c>
      <c r="Y72">
        <v>10</v>
      </c>
      <c r="Z72">
        <v>0</v>
      </c>
      <c r="AA72" t="s">
        <v>41</v>
      </c>
      <c r="AB72">
        <v>213</v>
      </c>
    </row>
    <row r="73" spans="1:31" x14ac:dyDescent="0.25">
      <c r="A73">
        <v>20080</v>
      </c>
      <c r="B73" t="str">
        <f>""</f>
        <v/>
      </c>
      <c r="G73" t="s">
        <v>31</v>
      </c>
      <c r="H73">
        <v>2325</v>
      </c>
      <c r="I73" t="str">
        <f>"02"</f>
        <v>02</v>
      </c>
      <c r="J73" t="s">
        <v>85</v>
      </c>
      <c r="K73" t="s">
        <v>33</v>
      </c>
      <c r="L73" t="s">
        <v>34</v>
      </c>
      <c r="M73" t="s">
        <v>59</v>
      </c>
      <c r="N73" t="s">
        <v>36</v>
      </c>
      <c r="O73" t="str">
        <f t="shared" si="3"/>
        <v>1</v>
      </c>
      <c r="P73">
        <v>2</v>
      </c>
      <c r="Q73">
        <v>4</v>
      </c>
      <c r="R73" t="s">
        <v>37</v>
      </c>
      <c r="T73" t="s">
        <v>38</v>
      </c>
      <c r="U73" t="str">
        <f>"0600"</f>
        <v>0600</v>
      </c>
      <c r="V73" t="str">
        <f>"0750"</f>
        <v>0750</v>
      </c>
      <c r="W73">
        <v>24</v>
      </c>
      <c r="X73">
        <v>0</v>
      </c>
      <c r="Y73">
        <v>10</v>
      </c>
      <c r="Z73">
        <v>0</v>
      </c>
      <c r="AA73" t="s">
        <v>41</v>
      </c>
      <c r="AB73">
        <v>215</v>
      </c>
    </row>
    <row r="74" spans="1:31" x14ac:dyDescent="0.25">
      <c r="A74">
        <v>20081</v>
      </c>
      <c r="B74" t="str">
        <f>""</f>
        <v/>
      </c>
      <c r="G74" t="s">
        <v>31</v>
      </c>
      <c r="H74">
        <v>2325</v>
      </c>
      <c r="I74" t="str">
        <f>"03"</f>
        <v>03</v>
      </c>
      <c r="J74" t="s">
        <v>85</v>
      </c>
      <c r="K74" t="s">
        <v>33</v>
      </c>
      <c r="L74" t="s">
        <v>34</v>
      </c>
      <c r="M74" t="s">
        <v>59</v>
      </c>
      <c r="N74" t="s">
        <v>36</v>
      </c>
      <c r="O74" t="str">
        <f t="shared" si="3"/>
        <v>1</v>
      </c>
      <c r="P74">
        <v>2</v>
      </c>
      <c r="Q74">
        <v>4</v>
      </c>
      <c r="R74" t="s">
        <v>37</v>
      </c>
      <c r="T74" t="s">
        <v>47</v>
      </c>
      <c r="U74" t="str">
        <f>"0800"</f>
        <v>0800</v>
      </c>
      <c r="V74" t="str">
        <f>"0950"</f>
        <v>0950</v>
      </c>
      <c r="W74">
        <v>24</v>
      </c>
      <c r="X74">
        <v>0</v>
      </c>
      <c r="Y74">
        <v>10</v>
      </c>
      <c r="Z74">
        <v>0</v>
      </c>
      <c r="AA74" t="s">
        <v>41</v>
      </c>
      <c r="AB74">
        <v>213</v>
      </c>
    </row>
    <row r="75" spans="1:31" x14ac:dyDescent="0.25">
      <c r="A75">
        <v>20082</v>
      </c>
      <c r="B75" t="str">
        <f>""</f>
        <v/>
      </c>
      <c r="G75" t="s">
        <v>31</v>
      </c>
      <c r="H75">
        <v>2325</v>
      </c>
      <c r="I75" t="str">
        <f>"04"</f>
        <v>04</v>
      </c>
      <c r="J75" t="s">
        <v>85</v>
      </c>
      <c r="K75" t="s">
        <v>33</v>
      </c>
      <c r="L75" t="s">
        <v>34</v>
      </c>
      <c r="M75" t="s">
        <v>59</v>
      </c>
      <c r="N75" t="s">
        <v>36</v>
      </c>
      <c r="O75" t="str">
        <f t="shared" si="3"/>
        <v>1</v>
      </c>
      <c r="P75">
        <v>2</v>
      </c>
      <c r="Q75">
        <v>4</v>
      </c>
      <c r="R75" t="s">
        <v>37</v>
      </c>
      <c r="T75" t="s">
        <v>47</v>
      </c>
      <c r="U75" t="str">
        <f>"0800"</f>
        <v>0800</v>
      </c>
      <c r="V75" t="str">
        <f>"0950"</f>
        <v>0950</v>
      </c>
      <c r="W75">
        <v>24</v>
      </c>
      <c r="X75">
        <v>0</v>
      </c>
      <c r="Y75">
        <v>10</v>
      </c>
      <c r="Z75">
        <v>0</v>
      </c>
      <c r="AA75" t="s">
        <v>41</v>
      </c>
      <c r="AB75">
        <v>215</v>
      </c>
    </row>
    <row r="76" spans="1:31" x14ac:dyDescent="0.25">
      <c r="A76">
        <v>20083</v>
      </c>
      <c r="B76" t="str">
        <f>""</f>
        <v/>
      </c>
      <c r="G76" t="s">
        <v>31</v>
      </c>
      <c r="H76">
        <v>2325</v>
      </c>
      <c r="I76" t="str">
        <f>"05"</f>
        <v>05</v>
      </c>
      <c r="J76" t="s">
        <v>85</v>
      </c>
      <c r="K76" t="s">
        <v>33</v>
      </c>
      <c r="L76" t="s">
        <v>34</v>
      </c>
      <c r="M76" t="s">
        <v>59</v>
      </c>
      <c r="N76" t="s">
        <v>36</v>
      </c>
      <c r="O76" t="str">
        <f t="shared" si="3"/>
        <v>1</v>
      </c>
      <c r="P76">
        <v>2</v>
      </c>
      <c r="Q76">
        <v>4</v>
      </c>
      <c r="R76" t="s">
        <v>37</v>
      </c>
      <c r="T76" t="s">
        <v>38</v>
      </c>
      <c r="U76" t="str">
        <f>"0800"</f>
        <v>0800</v>
      </c>
      <c r="V76" t="str">
        <f>"0950"</f>
        <v>0950</v>
      </c>
      <c r="W76">
        <v>24</v>
      </c>
      <c r="X76">
        <v>0</v>
      </c>
      <c r="Y76">
        <v>10</v>
      </c>
      <c r="Z76">
        <v>0</v>
      </c>
      <c r="AA76" t="s">
        <v>41</v>
      </c>
      <c r="AB76">
        <v>213</v>
      </c>
    </row>
    <row r="77" spans="1:31" x14ac:dyDescent="0.25">
      <c r="A77">
        <v>20084</v>
      </c>
      <c r="B77" t="str">
        <f>""</f>
        <v/>
      </c>
      <c r="G77" t="s">
        <v>31</v>
      </c>
      <c r="H77">
        <v>2325</v>
      </c>
      <c r="I77" t="str">
        <f>"06"</f>
        <v>06</v>
      </c>
      <c r="J77" t="s">
        <v>85</v>
      </c>
      <c r="K77" t="s">
        <v>33</v>
      </c>
      <c r="L77" t="s">
        <v>34</v>
      </c>
      <c r="M77" t="s">
        <v>59</v>
      </c>
      <c r="N77" t="s">
        <v>36</v>
      </c>
      <c r="O77" t="str">
        <f t="shared" si="3"/>
        <v>1</v>
      </c>
      <c r="P77">
        <v>2</v>
      </c>
      <c r="Q77">
        <v>4</v>
      </c>
      <c r="R77" t="s">
        <v>37</v>
      </c>
      <c r="T77" t="s">
        <v>38</v>
      </c>
      <c r="U77" t="str">
        <f>"0800"</f>
        <v>0800</v>
      </c>
      <c r="V77" t="str">
        <f>"0950"</f>
        <v>0950</v>
      </c>
      <c r="W77">
        <v>23</v>
      </c>
      <c r="X77">
        <v>0</v>
      </c>
      <c r="Y77">
        <v>10</v>
      </c>
      <c r="Z77">
        <v>0</v>
      </c>
      <c r="AA77" t="s">
        <v>41</v>
      </c>
      <c r="AB77">
        <v>215</v>
      </c>
    </row>
    <row r="78" spans="1:31" x14ac:dyDescent="0.25">
      <c r="A78">
        <v>20177</v>
      </c>
      <c r="B78" t="str">
        <f>""</f>
        <v/>
      </c>
      <c r="G78" t="s">
        <v>31</v>
      </c>
      <c r="H78">
        <v>2325</v>
      </c>
      <c r="I78" t="str">
        <f>"07"</f>
        <v>07</v>
      </c>
      <c r="J78" t="s">
        <v>85</v>
      </c>
      <c r="K78" t="s">
        <v>33</v>
      </c>
      <c r="L78" t="s">
        <v>34</v>
      </c>
      <c r="M78" t="s">
        <v>59</v>
      </c>
      <c r="N78" t="s">
        <v>36</v>
      </c>
      <c r="O78" t="str">
        <f t="shared" si="3"/>
        <v>1</v>
      </c>
      <c r="P78">
        <v>2</v>
      </c>
      <c r="Q78">
        <v>4</v>
      </c>
      <c r="R78" t="s">
        <v>37</v>
      </c>
      <c r="T78" t="s">
        <v>47</v>
      </c>
      <c r="U78" t="str">
        <f>"1000"</f>
        <v>1000</v>
      </c>
      <c r="V78" t="str">
        <f>"1150"</f>
        <v>1150</v>
      </c>
      <c r="W78">
        <v>24</v>
      </c>
      <c r="X78">
        <v>0</v>
      </c>
      <c r="Y78">
        <v>10</v>
      </c>
      <c r="Z78">
        <v>0</v>
      </c>
      <c r="AA78" t="s">
        <v>41</v>
      </c>
      <c r="AB78">
        <v>213</v>
      </c>
    </row>
    <row r="79" spans="1:31" x14ac:dyDescent="0.25">
      <c r="A79">
        <v>20484</v>
      </c>
      <c r="B79" t="str">
        <f>""</f>
        <v/>
      </c>
      <c r="G79" t="s">
        <v>31</v>
      </c>
      <c r="H79">
        <v>2325</v>
      </c>
      <c r="I79" t="str">
        <f>"08"</f>
        <v>08</v>
      </c>
      <c r="J79" t="s">
        <v>85</v>
      </c>
      <c r="K79" t="s">
        <v>33</v>
      </c>
      <c r="L79" t="s">
        <v>34</v>
      </c>
      <c r="M79" t="s">
        <v>59</v>
      </c>
      <c r="N79" t="s">
        <v>36</v>
      </c>
      <c r="O79" t="str">
        <f t="shared" si="3"/>
        <v>1</v>
      </c>
      <c r="P79">
        <v>2</v>
      </c>
      <c r="Q79">
        <v>4</v>
      </c>
      <c r="R79" t="s">
        <v>37</v>
      </c>
      <c r="T79" t="s">
        <v>47</v>
      </c>
      <c r="U79" t="str">
        <f>"1000"</f>
        <v>1000</v>
      </c>
      <c r="V79" t="str">
        <f>"1150"</f>
        <v>1150</v>
      </c>
      <c r="W79">
        <v>24</v>
      </c>
      <c r="X79">
        <v>0</v>
      </c>
      <c r="Y79">
        <v>10</v>
      </c>
      <c r="Z79">
        <v>0</v>
      </c>
      <c r="AA79" t="s">
        <v>41</v>
      </c>
      <c r="AB79">
        <v>215</v>
      </c>
    </row>
    <row r="80" spans="1:31" x14ac:dyDescent="0.25">
      <c r="A80">
        <v>20200</v>
      </c>
      <c r="B80" t="str">
        <f>""</f>
        <v/>
      </c>
      <c r="G80" t="s">
        <v>31</v>
      </c>
      <c r="H80">
        <v>2325</v>
      </c>
      <c r="I80" t="str">
        <f>"09"</f>
        <v>09</v>
      </c>
      <c r="J80" t="s">
        <v>85</v>
      </c>
      <c r="K80" t="s">
        <v>33</v>
      </c>
      <c r="L80" t="s">
        <v>34</v>
      </c>
      <c r="M80" t="s">
        <v>59</v>
      </c>
      <c r="N80" t="s">
        <v>36</v>
      </c>
      <c r="O80" t="str">
        <f t="shared" si="3"/>
        <v>1</v>
      </c>
      <c r="P80">
        <v>2</v>
      </c>
      <c r="Q80">
        <v>4</v>
      </c>
      <c r="R80" t="s">
        <v>37</v>
      </c>
      <c r="T80" t="s">
        <v>38</v>
      </c>
      <c r="U80" t="str">
        <f>"1000"</f>
        <v>1000</v>
      </c>
      <c r="V80" t="str">
        <f>"1150"</f>
        <v>1150</v>
      </c>
      <c r="W80">
        <v>24</v>
      </c>
      <c r="X80">
        <v>0</v>
      </c>
      <c r="Y80">
        <v>10</v>
      </c>
      <c r="Z80">
        <v>0</v>
      </c>
      <c r="AA80" t="s">
        <v>41</v>
      </c>
      <c r="AB80">
        <v>213</v>
      </c>
    </row>
    <row r="81" spans="1:28" x14ac:dyDescent="0.25">
      <c r="A81">
        <v>20221</v>
      </c>
      <c r="B81" t="str">
        <f>""</f>
        <v/>
      </c>
      <c r="G81" t="s">
        <v>31</v>
      </c>
      <c r="H81">
        <v>2325</v>
      </c>
      <c r="I81" t="str">
        <f>"10"</f>
        <v>10</v>
      </c>
      <c r="J81" t="s">
        <v>85</v>
      </c>
      <c r="K81" t="s">
        <v>33</v>
      </c>
      <c r="L81" t="s">
        <v>34</v>
      </c>
      <c r="M81" t="s">
        <v>59</v>
      </c>
      <c r="N81" t="s">
        <v>36</v>
      </c>
      <c r="O81" t="str">
        <f t="shared" si="3"/>
        <v>1</v>
      </c>
      <c r="P81">
        <v>2</v>
      </c>
      <c r="Q81">
        <v>4</v>
      </c>
      <c r="R81" t="s">
        <v>37</v>
      </c>
      <c r="T81" t="s">
        <v>38</v>
      </c>
      <c r="U81" t="str">
        <f>"1000"</f>
        <v>1000</v>
      </c>
      <c r="V81" t="str">
        <f>"1150"</f>
        <v>1150</v>
      </c>
      <c r="W81">
        <v>24</v>
      </c>
      <c r="X81">
        <v>0</v>
      </c>
      <c r="Y81">
        <v>10</v>
      </c>
      <c r="Z81">
        <v>0</v>
      </c>
      <c r="AA81" t="s">
        <v>41</v>
      </c>
      <c r="AB81">
        <v>215</v>
      </c>
    </row>
    <row r="82" spans="1:28" x14ac:dyDescent="0.25">
      <c r="A82">
        <v>20222</v>
      </c>
      <c r="B82" t="str">
        <f>""</f>
        <v/>
      </c>
      <c r="G82" t="s">
        <v>31</v>
      </c>
      <c r="H82">
        <v>2325</v>
      </c>
      <c r="I82" t="str">
        <f>"11"</f>
        <v>11</v>
      </c>
      <c r="J82" t="s">
        <v>85</v>
      </c>
      <c r="K82" t="s">
        <v>33</v>
      </c>
      <c r="L82" t="s">
        <v>34</v>
      </c>
      <c r="M82" t="s">
        <v>59</v>
      </c>
      <c r="N82" t="s">
        <v>36</v>
      </c>
      <c r="O82" t="str">
        <f t="shared" si="3"/>
        <v>1</v>
      </c>
      <c r="P82">
        <v>2</v>
      </c>
      <c r="Q82">
        <v>4</v>
      </c>
      <c r="R82" t="s">
        <v>37</v>
      </c>
      <c r="T82" t="s">
        <v>47</v>
      </c>
      <c r="U82" t="str">
        <f>"1200"</f>
        <v>1200</v>
      </c>
      <c r="V82" t="str">
        <f>"1350"</f>
        <v>1350</v>
      </c>
      <c r="W82">
        <v>24</v>
      </c>
      <c r="X82">
        <v>0</v>
      </c>
      <c r="Y82">
        <v>10</v>
      </c>
      <c r="Z82">
        <v>0</v>
      </c>
      <c r="AA82" t="s">
        <v>41</v>
      </c>
      <c r="AB82">
        <v>213</v>
      </c>
    </row>
    <row r="83" spans="1:28" x14ac:dyDescent="0.25">
      <c r="A83">
        <v>20741</v>
      </c>
      <c r="B83" t="str">
        <f>""</f>
        <v/>
      </c>
      <c r="G83" t="s">
        <v>31</v>
      </c>
      <c r="H83">
        <v>2325</v>
      </c>
      <c r="I83" t="str">
        <f>"12"</f>
        <v>12</v>
      </c>
      <c r="J83" t="s">
        <v>85</v>
      </c>
      <c r="K83" t="s">
        <v>33</v>
      </c>
      <c r="L83" t="s">
        <v>34</v>
      </c>
      <c r="M83" t="s">
        <v>59</v>
      </c>
      <c r="N83" t="s">
        <v>36</v>
      </c>
      <c r="O83" t="str">
        <f t="shared" si="3"/>
        <v>1</v>
      </c>
      <c r="P83">
        <v>2</v>
      </c>
      <c r="Q83">
        <v>4</v>
      </c>
      <c r="R83" t="s">
        <v>37</v>
      </c>
      <c r="T83" t="s">
        <v>47</v>
      </c>
      <c r="U83" t="str">
        <f>"1200"</f>
        <v>1200</v>
      </c>
      <c r="V83" t="str">
        <f>"1350"</f>
        <v>1350</v>
      </c>
      <c r="W83">
        <v>24</v>
      </c>
      <c r="X83">
        <v>0</v>
      </c>
      <c r="Y83">
        <v>10</v>
      </c>
      <c r="Z83">
        <v>0</v>
      </c>
      <c r="AA83" t="s">
        <v>41</v>
      </c>
      <c r="AB83">
        <v>215</v>
      </c>
    </row>
    <row r="84" spans="1:28" x14ac:dyDescent="0.25">
      <c r="A84">
        <v>20822</v>
      </c>
      <c r="B84" t="str">
        <f>""</f>
        <v/>
      </c>
      <c r="G84" t="s">
        <v>31</v>
      </c>
      <c r="H84">
        <v>2325</v>
      </c>
      <c r="I84" t="str">
        <f>"13"</f>
        <v>13</v>
      </c>
      <c r="J84" t="s">
        <v>85</v>
      </c>
      <c r="K84" t="s">
        <v>33</v>
      </c>
      <c r="L84" t="s">
        <v>34</v>
      </c>
      <c r="M84" t="s">
        <v>59</v>
      </c>
      <c r="N84" t="s">
        <v>36</v>
      </c>
      <c r="O84" t="str">
        <f t="shared" si="3"/>
        <v>1</v>
      </c>
      <c r="P84">
        <v>2</v>
      </c>
      <c r="Q84">
        <v>4</v>
      </c>
      <c r="R84" t="s">
        <v>37</v>
      </c>
      <c r="T84" t="s">
        <v>38</v>
      </c>
      <c r="U84" t="str">
        <f>"1200"</f>
        <v>1200</v>
      </c>
      <c r="V84" t="str">
        <f>"1350"</f>
        <v>1350</v>
      </c>
      <c r="W84">
        <v>24</v>
      </c>
      <c r="X84">
        <v>0</v>
      </c>
      <c r="Y84">
        <v>10</v>
      </c>
      <c r="Z84">
        <v>0</v>
      </c>
      <c r="AA84" t="s">
        <v>41</v>
      </c>
      <c r="AB84">
        <v>213</v>
      </c>
    </row>
    <row r="85" spans="1:28" x14ac:dyDescent="0.25">
      <c r="A85">
        <v>20823</v>
      </c>
      <c r="B85" t="str">
        <f>""</f>
        <v/>
      </c>
      <c r="G85" t="s">
        <v>31</v>
      </c>
      <c r="H85">
        <v>2325</v>
      </c>
      <c r="I85" t="str">
        <f>"14"</f>
        <v>14</v>
      </c>
      <c r="J85" t="s">
        <v>85</v>
      </c>
      <c r="K85" t="s">
        <v>33</v>
      </c>
      <c r="L85" t="s">
        <v>34</v>
      </c>
      <c r="M85" t="s">
        <v>59</v>
      </c>
      <c r="N85" t="s">
        <v>36</v>
      </c>
      <c r="O85" t="str">
        <f t="shared" si="3"/>
        <v>1</v>
      </c>
      <c r="P85">
        <v>2</v>
      </c>
      <c r="Q85">
        <v>4</v>
      </c>
      <c r="R85" t="s">
        <v>37</v>
      </c>
      <c r="T85" t="s">
        <v>38</v>
      </c>
      <c r="U85" t="str">
        <f>"1200"</f>
        <v>1200</v>
      </c>
      <c r="V85" t="str">
        <f>"1350"</f>
        <v>1350</v>
      </c>
      <c r="W85">
        <v>24</v>
      </c>
      <c r="X85">
        <v>0</v>
      </c>
      <c r="Y85">
        <v>10</v>
      </c>
      <c r="Z85">
        <v>0</v>
      </c>
      <c r="AA85" t="s">
        <v>41</v>
      </c>
      <c r="AB85">
        <v>215</v>
      </c>
    </row>
    <row r="86" spans="1:28" x14ac:dyDescent="0.25">
      <c r="A86">
        <v>20924</v>
      </c>
      <c r="B86" t="str">
        <f>""</f>
        <v/>
      </c>
      <c r="G86" t="s">
        <v>31</v>
      </c>
      <c r="H86">
        <v>2325</v>
      </c>
      <c r="I86" t="str">
        <f>"15"</f>
        <v>15</v>
      </c>
      <c r="J86" t="s">
        <v>85</v>
      </c>
      <c r="K86" t="s">
        <v>33</v>
      </c>
      <c r="L86" t="s">
        <v>34</v>
      </c>
      <c r="M86" t="s">
        <v>59</v>
      </c>
      <c r="N86" t="s">
        <v>36</v>
      </c>
      <c r="O86" t="str">
        <f t="shared" si="3"/>
        <v>1</v>
      </c>
      <c r="P86">
        <v>2</v>
      </c>
      <c r="Q86">
        <v>4</v>
      </c>
      <c r="R86" t="s">
        <v>37</v>
      </c>
      <c r="T86" t="s">
        <v>47</v>
      </c>
      <c r="U86" t="str">
        <f>"1400"</f>
        <v>1400</v>
      </c>
      <c r="V86" t="str">
        <f>"1550"</f>
        <v>1550</v>
      </c>
      <c r="W86">
        <v>24</v>
      </c>
      <c r="X86">
        <v>0</v>
      </c>
      <c r="Y86">
        <v>10</v>
      </c>
      <c r="Z86">
        <v>0</v>
      </c>
      <c r="AA86" t="s">
        <v>41</v>
      </c>
      <c r="AB86">
        <v>213</v>
      </c>
    </row>
    <row r="87" spans="1:28" x14ac:dyDescent="0.25">
      <c r="A87">
        <v>22323</v>
      </c>
      <c r="B87" t="str">
        <f>""</f>
        <v/>
      </c>
      <c r="G87" t="s">
        <v>31</v>
      </c>
      <c r="H87">
        <v>2325</v>
      </c>
      <c r="I87" t="str">
        <f>"16"</f>
        <v>16</v>
      </c>
      <c r="J87" t="s">
        <v>85</v>
      </c>
      <c r="K87" t="s">
        <v>33</v>
      </c>
      <c r="L87" t="s">
        <v>34</v>
      </c>
      <c r="M87" t="s">
        <v>59</v>
      </c>
      <c r="N87" t="s">
        <v>36</v>
      </c>
      <c r="O87" t="str">
        <f t="shared" si="3"/>
        <v>1</v>
      </c>
      <c r="P87">
        <v>2</v>
      </c>
      <c r="Q87">
        <v>4</v>
      </c>
      <c r="R87" t="s">
        <v>37</v>
      </c>
      <c r="T87" t="s">
        <v>48</v>
      </c>
      <c r="U87" t="str">
        <f>"0800"</f>
        <v>0800</v>
      </c>
      <c r="V87" t="str">
        <f>"1150"</f>
        <v>1150</v>
      </c>
      <c r="W87">
        <v>23</v>
      </c>
      <c r="X87">
        <v>0</v>
      </c>
      <c r="Y87">
        <v>10</v>
      </c>
      <c r="Z87">
        <v>0</v>
      </c>
      <c r="AA87" t="s">
        <v>41</v>
      </c>
      <c r="AB87">
        <v>213</v>
      </c>
    </row>
    <row r="88" spans="1:28" x14ac:dyDescent="0.25">
      <c r="A88">
        <v>20925</v>
      </c>
      <c r="B88" t="str">
        <f>""</f>
        <v/>
      </c>
      <c r="G88" t="s">
        <v>31</v>
      </c>
      <c r="H88">
        <v>2325</v>
      </c>
      <c r="I88" t="str">
        <f>"17"</f>
        <v>17</v>
      </c>
      <c r="J88" t="s">
        <v>85</v>
      </c>
      <c r="K88" t="s">
        <v>33</v>
      </c>
      <c r="L88" t="s">
        <v>34</v>
      </c>
      <c r="M88" t="s">
        <v>59</v>
      </c>
      <c r="N88" t="s">
        <v>36</v>
      </c>
      <c r="O88" t="str">
        <f t="shared" si="3"/>
        <v>1</v>
      </c>
      <c r="P88">
        <v>2</v>
      </c>
      <c r="Q88">
        <v>4</v>
      </c>
      <c r="R88" t="s">
        <v>37</v>
      </c>
      <c r="T88" t="s">
        <v>38</v>
      </c>
      <c r="U88" t="str">
        <f>"1400"</f>
        <v>1400</v>
      </c>
      <c r="V88" t="str">
        <f>"1550"</f>
        <v>1550</v>
      </c>
      <c r="W88">
        <v>24</v>
      </c>
      <c r="X88">
        <v>0</v>
      </c>
      <c r="Y88">
        <v>10</v>
      </c>
      <c r="Z88">
        <v>0</v>
      </c>
      <c r="AA88" t="s">
        <v>41</v>
      </c>
      <c r="AB88">
        <v>213</v>
      </c>
    </row>
    <row r="89" spans="1:28" x14ac:dyDescent="0.25">
      <c r="A89">
        <v>20926</v>
      </c>
      <c r="B89" t="str">
        <f>""</f>
        <v/>
      </c>
      <c r="G89" t="s">
        <v>31</v>
      </c>
      <c r="H89">
        <v>2325</v>
      </c>
      <c r="I89" t="str">
        <f>"18"</f>
        <v>18</v>
      </c>
      <c r="J89" t="s">
        <v>85</v>
      </c>
      <c r="K89" t="s">
        <v>33</v>
      </c>
      <c r="L89" t="s">
        <v>34</v>
      </c>
      <c r="M89" t="s">
        <v>59</v>
      </c>
      <c r="N89" t="s">
        <v>36</v>
      </c>
      <c r="O89" t="str">
        <f t="shared" si="3"/>
        <v>1</v>
      </c>
      <c r="P89">
        <v>2</v>
      </c>
      <c r="Q89">
        <v>4</v>
      </c>
      <c r="R89" t="s">
        <v>37</v>
      </c>
      <c r="T89" t="s">
        <v>47</v>
      </c>
      <c r="U89" t="str">
        <f>"1600"</f>
        <v>1600</v>
      </c>
      <c r="V89" t="str">
        <f>"1750"</f>
        <v>1750</v>
      </c>
      <c r="W89">
        <v>24</v>
      </c>
      <c r="X89">
        <v>0</v>
      </c>
      <c r="Y89">
        <v>10</v>
      </c>
      <c r="Z89">
        <v>0</v>
      </c>
      <c r="AA89" t="s">
        <v>41</v>
      </c>
      <c r="AB89">
        <v>213</v>
      </c>
    </row>
    <row r="90" spans="1:28" x14ac:dyDescent="0.25">
      <c r="A90">
        <v>20927</v>
      </c>
      <c r="B90" t="str">
        <f>""</f>
        <v/>
      </c>
      <c r="G90" t="s">
        <v>31</v>
      </c>
      <c r="H90">
        <v>2325</v>
      </c>
      <c r="I90" t="str">
        <f>"19"</f>
        <v>19</v>
      </c>
      <c r="J90" t="s">
        <v>85</v>
      </c>
      <c r="K90" t="s">
        <v>33</v>
      </c>
      <c r="L90" t="s">
        <v>34</v>
      </c>
      <c r="M90" t="s">
        <v>59</v>
      </c>
      <c r="N90" t="s">
        <v>36</v>
      </c>
      <c r="O90" t="str">
        <f t="shared" si="3"/>
        <v>1</v>
      </c>
      <c r="P90">
        <v>2</v>
      </c>
      <c r="Q90">
        <v>4</v>
      </c>
      <c r="R90" t="s">
        <v>37</v>
      </c>
      <c r="T90" t="s">
        <v>38</v>
      </c>
      <c r="U90" t="str">
        <f>"1600"</f>
        <v>1600</v>
      </c>
      <c r="V90" t="str">
        <f>"1750"</f>
        <v>1750</v>
      </c>
      <c r="W90">
        <v>23</v>
      </c>
      <c r="X90">
        <v>0</v>
      </c>
      <c r="Y90">
        <v>10</v>
      </c>
      <c r="Z90">
        <v>0</v>
      </c>
      <c r="AA90" t="s">
        <v>41</v>
      </c>
      <c r="AB90">
        <v>213</v>
      </c>
    </row>
    <row r="91" spans="1:28" x14ac:dyDescent="0.25">
      <c r="A91">
        <v>20085</v>
      </c>
      <c r="B91" t="str">
        <f>""</f>
        <v/>
      </c>
      <c r="G91" t="s">
        <v>31</v>
      </c>
      <c r="H91">
        <v>2325</v>
      </c>
      <c r="I91" t="str">
        <f>"50"</f>
        <v>50</v>
      </c>
      <c r="J91" t="s">
        <v>85</v>
      </c>
      <c r="K91" t="s">
        <v>33</v>
      </c>
      <c r="L91" t="s">
        <v>34</v>
      </c>
      <c r="M91" t="s">
        <v>59</v>
      </c>
      <c r="N91" t="s">
        <v>36</v>
      </c>
      <c r="O91" t="str">
        <f t="shared" si="3"/>
        <v>1</v>
      </c>
      <c r="P91">
        <v>2</v>
      </c>
      <c r="Q91">
        <v>4</v>
      </c>
      <c r="R91" t="s">
        <v>37</v>
      </c>
      <c r="T91" t="s">
        <v>47</v>
      </c>
      <c r="U91" t="str">
        <f>"1800"</f>
        <v>1800</v>
      </c>
      <c r="V91" t="str">
        <f>"1950"</f>
        <v>1950</v>
      </c>
      <c r="W91">
        <v>24</v>
      </c>
      <c r="X91">
        <v>0</v>
      </c>
      <c r="Y91">
        <v>10</v>
      </c>
      <c r="Z91">
        <v>0</v>
      </c>
      <c r="AA91" t="s">
        <v>41</v>
      </c>
      <c r="AB91">
        <v>213</v>
      </c>
    </row>
    <row r="92" spans="1:28" x14ac:dyDescent="0.25">
      <c r="A92">
        <v>20928</v>
      </c>
      <c r="B92" t="str">
        <f>""</f>
        <v/>
      </c>
      <c r="G92" t="s">
        <v>31</v>
      </c>
      <c r="H92">
        <v>2325</v>
      </c>
      <c r="I92" t="str">
        <f>"51"</f>
        <v>51</v>
      </c>
      <c r="J92" t="s">
        <v>85</v>
      </c>
      <c r="K92" t="s">
        <v>33</v>
      </c>
      <c r="L92" t="s">
        <v>34</v>
      </c>
      <c r="M92" t="s">
        <v>59</v>
      </c>
      <c r="N92" t="s">
        <v>36</v>
      </c>
      <c r="O92" t="str">
        <f t="shared" si="3"/>
        <v>1</v>
      </c>
      <c r="P92">
        <v>2</v>
      </c>
      <c r="Q92">
        <v>4</v>
      </c>
      <c r="R92" t="s">
        <v>37</v>
      </c>
      <c r="T92" t="s">
        <v>38</v>
      </c>
      <c r="U92" t="str">
        <f>"1800"</f>
        <v>1800</v>
      </c>
      <c r="V92" t="str">
        <f>"1950"</f>
        <v>1950</v>
      </c>
      <c r="W92">
        <v>24</v>
      </c>
      <c r="X92">
        <v>0</v>
      </c>
      <c r="Y92">
        <v>10</v>
      </c>
      <c r="Z92">
        <v>0</v>
      </c>
      <c r="AA92" t="s">
        <v>41</v>
      </c>
      <c r="AB92">
        <v>213</v>
      </c>
    </row>
    <row r="93" spans="1:28" x14ac:dyDescent="0.25">
      <c r="A93">
        <v>20201</v>
      </c>
      <c r="B93" t="str">
        <f>""</f>
        <v/>
      </c>
      <c r="G93" t="s">
        <v>31</v>
      </c>
      <c r="H93">
        <v>2420</v>
      </c>
      <c r="I93" t="str">
        <f>"01"</f>
        <v>01</v>
      </c>
      <c r="J93" t="s">
        <v>86</v>
      </c>
      <c r="K93" t="s">
        <v>33</v>
      </c>
      <c r="L93" t="s">
        <v>34</v>
      </c>
      <c r="M93" t="s">
        <v>35</v>
      </c>
      <c r="N93" t="s">
        <v>36</v>
      </c>
      <c r="O93" t="str">
        <f t="shared" si="3"/>
        <v>1</v>
      </c>
      <c r="P93">
        <v>3</v>
      </c>
      <c r="Q93">
        <v>3</v>
      </c>
      <c r="R93" t="s">
        <v>37</v>
      </c>
      <c r="T93" t="s">
        <v>40</v>
      </c>
      <c r="U93" t="str">
        <f>"0900"</f>
        <v>0900</v>
      </c>
      <c r="V93" t="str">
        <f>"0950"</f>
        <v>0950</v>
      </c>
      <c r="W93">
        <v>60</v>
      </c>
      <c r="X93">
        <v>0</v>
      </c>
      <c r="Y93">
        <v>10</v>
      </c>
      <c r="Z93">
        <v>0</v>
      </c>
      <c r="AA93" t="s">
        <v>41</v>
      </c>
      <c r="AB93">
        <v>106</v>
      </c>
    </row>
    <row r="94" spans="1:28" x14ac:dyDescent="0.25">
      <c r="A94">
        <v>20258</v>
      </c>
      <c r="B94" t="str">
        <f>""</f>
        <v/>
      </c>
      <c r="G94" t="s">
        <v>31</v>
      </c>
      <c r="H94">
        <v>2420</v>
      </c>
      <c r="I94" t="str">
        <f>"02"</f>
        <v>02</v>
      </c>
      <c r="J94" t="s">
        <v>86</v>
      </c>
      <c r="K94" t="s">
        <v>33</v>
      </c>
      <c r="L94" t="s">
        <v>34</v>
      </c>
      <c r="M94" t="s">
        <v>35</v>
      </c>
      <c r="N94" t="s">
        <v>36</v>
      </c>
      <c r="O94" t="str">
        <f t="shared" si="3"/>
        <v>1</v>
      </c>
      <c r="P94">
        <v>3</v>
      </c>
      <c r="Q94">
        <v>3</v>
      </c>
      <c r="R94" t="s">
        <v>37</v>
      </c>
      <c r="T94" t="s">
        <v>40</v>
      </c>
      <c r="U94" t="str">
        <f>"1000"</f>
        <v>1000</v>
      </c>
      <c r="V94" t="str">
        <f>"1050"</f>
        <v>1050</v>
      </c>
      <c r="W94">
        <v>60</v>
      </c>
      <c r="X94">
        <v>0</v>
      </c>
      <c r="Y94">
        <v>10</v>
      </c>
      <c r="Z94">
        <v>0</v>
      </c>
      <c r="AA94" t="s">
        <v>41</v>
      </c>
      <c r="AB94">
        <v>106</v>
      </c>
    </row>
    <row r="95" spans="1:28" x14ac:dyDescent="0.25">
      <c r="A95">
        <v>20599</v>
      </c>
      <c r="B95" t="str">
        <f>""</f>
        <v/>
      </c>
      <c r="G95" t="s">
        <v>31</v>
      </c>
      <c r="H95">
        <v>2420</v>
      </c>
      <c r="I95" t="str">
        <f>"03"</f>
        <v>03</v>
      </c>
      <c r="J95" t="s">
        <v>86</v>
      </c>
      <c r="K95" t="s">
        <v>33</v>
      </c>
      <c r="L95" t="s">
        <v>34</v>
      </c>
      <c r="M95" t="s">
        <v>35</v>
      </c>
      <c r="N95" t="s">
        <v>36</v>
      </c>
      <c r="O95" t="str">
        <f t="shared" si="3"/>
        <v>1</v>
      </c>
      <c r="P95">
        <v>3</v>
      </c>
      <c r="Q95">
        <v>3</v>
      </c>
      <c r="R95" t="s">
        <v>37</v>
      </c>
      <c r="T95" t="s">
        <v>40</v>
      </c>
      <c r="U95" t="str">
        <f>"1100"</f>
        <v>1100</v>
      </c>
      <c r="V95" t="str">
        <f>"1150"</f>
        <v>1150</v>
      </c>
      <c r="W95">
        <v>60</v>
      </c>
      <c r="X95">
        <v>0</v>
      </c>
      <c r="Y95">
        <v>10</v>
      </c>
      <c r="Z95">
        <v>0</v>
      </c>
      <c r="AA95" t="s">
        <v>41</v>
      </c>
      <c r="AB95">
        <v>106</v>
      </c>
    </row>
    <row r="96" spans="1:28" x14ac:dyDescent="0.25">
      <c r="A96">
        <v>20804</v>
      </c>
      <c r="B96" t="str">
        <f>""</f>
        <v/>
      </c>
      <c r="G96" t="s">
        <v>31</v>
      </c>
      <c r="H96">
        <v>2420</v>
      </c>
      <c r="I96" t="str">
        <f>"04"</f>
        <v>04</v>
      </c>
      <c r="J96" t="s">
        <v>86</v>
      </c>
      <c r="K96" t="s">
        <v>33</v>
      </c>
      <c r="L96" t="s">
        <v>34</v>
      </c>
      <c r="M96" t="s">
        <v>35</v>
      </c>
      <c r="N96" t="s">
        <v>36</v>
      </c>
      <c r="O96" t="str">
        <f t="shared" si="3"/>
        <v>1</v>
      </c>
      <c r="P96">
        <v>3</v>
      </c>
      <c r="Q96">
        <v>3</v>
      </c>
      <c r="R96" t="s">
        <v>37</v>
      </c>
      <c r="T96" t="s">
        <v>47</v>
      </c>
      <c r="U96" t="str">
        <f>"1500"</f>
        <v>1500</v>
      </c>
      <c r="V96" t="str">
        <f>"1615"</f>
        <v>1615</v>
      </c>
      <c r="W96">
        <v>60</v>
      </c>
      <c r="X96">
        <v>0</v>
      </c>
      <c r="Y96">
        <v>10</v>
      </c>
      <c r="Z96">
        <v>0</v>
      </c>
      <c r="AA96" t="s">
        <v>41</v>
      </c>
      <c r="AB96">
        <v>301</v>
      </c>
    </row>
    <row r="97" spans="1:31" x14ac:dyDescent="0.25">
      <c r="A97">
        <v>21391</v>
      </c>
      <c r="B97" t="str">
        <f>""</f>
        <v/>
      </c>
      <c r="G97" t="s">
        <v>31</v>
      </c>
      <c r="H97">
        <v>2420</v>
      </c>
      <c r="I97" t="str">
        <f>"05"</f>
        <v>05</v>
      </c>
      <c r="J97" t="s">
        <v>86</v>
      </c>
      <c r="K97" t="s">
        <v>33</v>
      </c>
      <c r="L97" t="s">
        <v>34</v>
      </c>
      <c r="M97" t="s">
        <v>35</v>
      </c>
      <c r="N97" t="s">
        <v>36</v>
      </c>
      <c r="O97" t="str">
        <f t="shared" ref="O97:O115" si="4">"1"</f>
        <v>1</v>
      </c>
      <c r="P97">
        <v>3</v>
      </c>
      <c r="Q97">
        <v>3</v>
      </c>
      <c r="R97" t="s">
        <v>37</v>
      </c>
      <c r="T97" t="s">
        <v>38</v>
      </c>
      <c r="U97" t="str">
        <f>"1500"</f>
        <v>1500</v>
      </c>
      <c r="V97" t="str">
        <f>"1615"</f>
        <v>1615</v>
      </c>
      <c r="W97">
        <v>59</v>
      </c>
      <c r="X97">
        <v>0</v>
      </c>
      <c r="Y97">
        <v>10</v>
      </c>
      <c r="Z97">
        <v>0</v>
      </c>
      <c r="AA97" t="s">
        <v>41</v>
      </c>
      <c r="AB97">
        <v>301</v>
      </c>
    </row>
    <row r="98" spans="1:31" x14ac:dyDescent="0.25">
      <c r="A98">
        <v>22324</v>
      </c>
      <c r="B98" t="str">
        <f>""</f>
        <v/>
      </c>
      <c r="G98" t="s">
        <v>31</v>
      </c>
      <c r="H98">
        <v>2420</v>
      </c>
      <c r="I98" t="str">
        <f>"06"</f>
        <v>06</v>
      </c>
      <c r="J98" t="s">
        <v>86</v>
      </c>
      <c r="K98" t="s">
        <v>33</v>
      </c>
      <c r="L98" t="s">
        <v>34</v>
      </c>
      <c r="M98" t="s">
        <v>35</v>
      </c>
      <c r="N98" t="s">
        <v>36</v>
      </c>
      <c r="O98" t="str">
        <f t="shared" si="4"/>
        <v>1</v>
      </c>
      <c r="P98">
        <v>3</v>
      </c>
      <c r="Q98">
        <v>3</v>
      </c>
      <c r="R98" t="s">
        <v>37</v>
      </c>
      <c r="T98" t="s">
        <v>38</v>
      </c>
      <c r="U98" t="str">
        <f>"1200"</f>
        <v>1200</v>
      </c>
      <c r="V98" t="str">
        <f>"1315"</f>
        <v>1315</v>
      </c>
      <c r="W98">
        <v>60</v>
      </c>
      <c r="X98">
        <v>0</v>
      </c>
      <c r="Y98">
        <v>10</v>
      </c>
      <c r="Z98">
        <v>0</v>
      </c>
      <c r="AA98" t="s">
        <v>42</v>
      </c>
      <c r="AB98">
        <v>121</v>
      </c>
    </row>
    <row r="99" spans="1:31" x14ac:dyDescent="0.25">
      <c r="A99">
        <v>21345</v>
      </c>
      <c r="B99" t="str">
        <f>""</f>
        <v/>
      </c>
      <c r="G99" t="s">
        <v>31</v>
      </c>
      <c r="H99">
        <v>2420</v>
      </c>
      <c r="I99" t="str">
        <f>"40"</f>
        <v>40</v>
      </c>
      <c r="J99" t="s">
        <v>86</v>
      </c>
      <c r="K99" t="s">
        <v>49</v>
      </c>
      <c r="L99" t="s">
        <v>34</v>
      </c>
      <c r="M99" t="s">
        <v>35</v>
      </c>
      <c r="N99" t="s">
        <v>50</v>
      </c>
      <c r="O99" t="str">
        <f t="shared" si="4"/>
        <v>1</v>
      </c>
      <c r="P99">
        <v>3</v>
      </c>
      <c r="Q99">
        <v>3</v>
      </c>
      <c r="R99" t="s">
        <v>37</v>
      </c>
      <c r="U99" t="str">
        <f>""</f>
        <v/>
      </c>
      <c r="V99" t="str">
        <f>""</f>
        <v/>
      </c>
      <c r="W99">
        <v>50</v>
      </c>
      <c r="X99">
        <v>0</v>
      </c>
      <c r="Y99">
        <v>10</v>
      </c>
      <c r="Z99">
        <v>0</v>
      </c>
      <c r="AA99" t="s">
        <v>51</v>
      </c>
      <c r="AE99" s="1" t="s">
        <v>84</v>
      </c>
    </row>
    <row r="100" spans="1:31" x14ac:dyDescent="0.25">
      <c r="A100">
        <v>20074</v>
      </c>
      <c r="B100" t="str">
        <f>""</f>
        <v/>
      </c>
      <c r="G100" t="s">
        <v>31</v>
      </c>
      <c r="H100">
        <v>2425</v>
      </c>
      <c r="I100" t="str">
        <f>"01"</f>
        <v>01</v>
      </c>
      <c r="J100" t="s">
        <v>87</v>
      </c>
      <c r="K100" t="s">
        <v>33</v>
      </c>
      <c r="L100" t="s">
        <v>34</v>
      </c>
      <c r="M100" t="s">
        <v>59</v>
      </c>
      <c r="N100" t="s">
        <v>36</v>
      </c>
      <c r="O100" t="str">
        <f t="shared" si="4"/>
        <v>1</v>
      </c>
      <c r="P100">
        <v>1</v>
      </c>
      <c r="Q100">
        <v>2</v>
      </c>
      <c r="R100" t="s">
        <v>37</v>
      </c>
      <c r="T100" t="s">
        <v>60</v>
      </c>
      <c r="U100" t="str">
        <f>"0900"</f>
        <v>0900</v>
      </c>
      <c r="V100" t="str">
        <f>"1050"</f>
        <v>1050</v>
      </c>
      <c r="W100">
        <v>24</v>
      </c>
      <c r="X100">
        <v>0</v>
      </c>
      <c r="Y100">
        <v>10</v>
      </c>
      <c r="Z100">
        <v>0</v>
      </c>
      <c r="AA100" t="s">
        <v>41</v>
      </c>
      <c r="AB100">
        <v>214</v>
      </c>
    </row>
    <row r="101" spans="1:31" x14ac:dyDescent="0.25">
      <c r="A101">
        <v>20604</v>
      </c>
      <c r="B101" t="str">
        <f>""</f>
        <v/>
      </c>
      <c r="G101" t="s">
        <v>31</v>
      </c>
      <c r="H101">
        <v>2425</v>
      </c>
      <c r="I101" t="str">
        <f>"02"</f>
        <v>02</v>
      </c>
      <c r="J101" t="s">
        <v>87</v>
      </c>
      <c r="K101" t="s">
        <v>33</v>
      </c>
      <c r="L101" t="s">
        <v>34</v>
      </c>
      <c r="M101" t="s">
        <v>59</v>
      </c>
      <c r="N101" t="s">
        <v>36</v>
      </c>
      <c r="O101" t="str">
        <f t="shared" si="4"/>
        <v>1</v>
      </c>
      <c r="P101">
        <v>1</v>
      </c>
      <c r="Q101">
        <v>2</v>
      </c>
      <c r="R101" t="s">
        <v>37</v>
      </c>
      <c r="T101" t="s">
        <v>43</v>
      </c>
      <c r="U101" t="str">
        <f>"0900"</f>
        <v>0900</v>
      </c>
      <c r="V101" t="str">
        <f>"1050"</f>
        <v>1050</v>
      </c>
      <c r="W101">
        <v>24</v>
      </c>
      <c r="X101">
        <v>0</v>
      </c>
      <c r="Y101">
        <v>10</v>
      </c>
      <c r="Z101">
        <v>0</v>
      </c>
      <c r="AA101" t="s">
        <v>41</v>
      </c>
      <c r="AB101">
        <v>214</v>
      </c>
    </row>
    <row r="102" spans="1:31" x14ac:dyDescent="0.25">
      <c r="A102">
        <v>20073</v>
      </c>
      <c r="B102" t="str">
        <f>""</f>
        <v/>
      </c>
      <c r="G102" t="s">
        <v>31</v>
      </c>
      <c r="H102">
        <v>2425</v>
      </c>
      <c r="I102" t="str">
        <f>"03"</f>
        <v>03</v>
      </c>
      <c r="J102" t="s">
        <v>87</v>
      </c>
      <c r="K102" t="s">
        <v>33</v>
      </c>
      <c r="L102" t="s">
        <v>34</v>
      </c>
      <c r="M102" t="s">
        <v>59</v>
      </c>
      <c r="N102" t="s">
        <v>36</v>
      </c>
      <c r="O102" t="str">
        <f t="shared" si="4"/>
        <v>1</v>
      </c>
      <c r="P102">
        <v>1</v>
      </c>
      <c r="Q102">
        <v>2</v>
      </c>
      <c r="R102" t="s">
        <v>37</v>
      </c>
      <c r="T102" t="s">
        <v>62</v>
      </c>
      <c r="U102" t="str">
        <f>"0900"</f>
        <v>0900</v>
      </c>
      <c r="V102" t="str">
        <f>"1050"</f>
        <v>1050</v>
      </c>
      <c r="W102">
        <v>24</v>
      </c>
      <c r="X102">
        <v>0</v>
      </c>
      <c r="Y102">
        <v>10</v>
      </c>
      <c r="Z102">
        <v>0</v>
      </c>
      <c r="AA102" t="s">
        <v>41</v>
      </c>
      <c r="AB102">
        <v>214</v>
      </c>
    </row>
    <row r="103" spans="1:31" x14ac:dyDescent="0.25">
      <c r="A103">
        <v>20075</v>
      </c>
      <c r="B103" t="str">
        <f>""</f>
        <v/>
      </c>
      <c r="G103" t="s">
        <v>31</v>
      </c>
      <c r="H103">
        <v>2425</v>
      </c>
      <c r="I103" t="str">
        <f>"04"</f>
        <v>04</v>
      </c>
      <c r="J103" t="s">
        <v>87</v>
      </c>
      <c r="K103" t="s">
        <v>33</v>
      </c>
      <c r="L103" t="s">
        <v>34</v>
      </c>
      <c r="M103" t="s">
        <v>59</v>
      </c>
      <c r="N103" t="s">
        <v>36</v>
      </c>
      <c r="O103" t="str">
        <f t="shared" si="4"/>
        <v>1</v>
      </c>
      <c r="P103">
        <v>1</v>
      </c>
      <c r="Q103">
        <v>2</v>
      </c>
      <c r="R103" t="s">
        <v>37</v>
      </c>
      <c r="T103" t="s">
        <v>60</v>
      </c>
      <c r="U103" t="str">
        <f>"1100"</f>
        <v>1100</v>
      </c>
      <c r="V103" t="str">
        <f>"1250"</f>
        <v>1250</v>
      </c>
      <c r="W103">
        <v>24</v>
      </c>
      <c r="X103">
        <v>0</v>
      </c>
      <c r="Y103">
        <v>10</v>
      </c>
      <c r="Z103">
        <v>0</v>
      </c>
      <c r="AA103" t="s">
        <v>41</v>
      </c>
      <c r="AB103">
        <v>214</v>
      </c>
    </row>
    <row r="104" spans="1:31" x14ac:dyDescent="0.25">
      <c r="A104">
        <v>20076</v>
      </c>
      <c r="B104" t="str">
        <f>""</f>
        <v/>
      </c>
      <c r="G104" t="s">
        <v>31</v>
      </c>
      <c r="H104">
        <v>2425</v>
      </c>
      <c r="I104" t="str">
        <f>"05"</f>
        <v>05</v>
      </c>
      <c r="J104" t="s">
        <v>87</v>
      </c>
      <c r="K104" t="s">
        <v>33</v>
      </c>
      <c r="L104" t="s">
        <v>34</v>
      </c>
      <c r="M104" t="s">
        <v>59</v>
      </c>
      <c r="N104" t="s">
        <v>36</v>
      </c>
      <c r="O104" t="str">
        <f t="shared" si="4"/>
        <v>1</v>
      </c>
      <c r="P104">
        <v>1</v>
      </c>
      <c r="Q104">
        <v>2</v>
      </c>
      <c r="R104" t="s">
        <v>37</v>
      </c>
      <c r="T104" t="s">
        <v>43</v>
      </c>
      <c r="U104" t="str">
        <f>"1100"</f>
        <v>1100</v>
      </c>
      <c r="V104" t="str">
        <f>"1250"</f>
        <v>1250</v>
      </c>
      <c r="W104">
        <v>24</v>
      </c>
      <c r="X104">
        <v>0</v>
      </c>
      <c r="Y104">
        <v>10</v>
      </c>
      <c r="Z104">
        <v>0</v>
      </c>
      <c r="AA104" t="s">
        <v>41</v>
      </c>
      <c r="AB104">
        <v>214</v>
      </c>
    </row>
    <row r="105" spans="1:31" x14ac:dyDescent="0.25">
      <c r="A105">
        <v>20176</v>
      </c>
      <c r="B105" t="str">
        <f>""</f>
        <v/>
      </c>
      <c r="G105" t="s">
        <v>31</v>
      </c>
      <c r="H105">
        <v>2425</v>
      </c>
      <c r="I105" t="str">
        <f>"06"</f>
        <v>06</v>
      </c>
      <c r="J105" t="s">
        <v>87</v>
      </c>
      <c r="K105" t="s">
        <v>33</v>
      </c>
      <c r="L105" t="s">
        <v>34</v>
      </c>
      <c r="M105" t="s">
        <v>59</v>
      </c>
      <c r="N105" t="s">
        <v>36</v>
      </c>
      <c r="O105" t="str">
        <f t="shared" si="4"/>
        <v>1</v>
      </c>
      <c r="P105">
        <v>1</v>
      </c>
      <c r="Q105">
        <v>2</v>
      </c>
      <c r="R105" t="s">
        <v>37</v>
      </c>
      <c r="T105" t="s">
        <v>62</v>
      </c>
      <c r="U105" t="str">
        <f>"1100"</f>
        <v>1100</v>
      </c>
      <c r="V105" t="str">
        <f>"1250"</f>
        <v>1250</v>
      </c>
      <c r="W105">
        <v>24</v>
      </c>
      <c r="X105">
        <v>0</v>
      </c>
      <c r="Y105">
        <v>10</v>
      </c>
      <c r="Z105">
        <v>0</v>
      </c>
      <c r="AA105" t="s">
        <v>41</v>
      </c>
      <c r="AB105">
        <v>214</v>
      </c>
    </row>
    <row r="106" spans="1:31" x14ac:dyDescent="0.25">
      <c r="A106">
        <v>20202</v>
      </c>
      <c r="B106" t="str">
        <f>""</f>
        <v/>
      </c>
      <c r="G106" t="s">
        <v>31</v>
      </c>
      <c r="H106">
        <v>2425</v>
      </c>
      <c r="I106" t="str">
        <f>"07"</f>
        <v>07</v>
      </c>
      <c r="J106" t="s">
        <v>87</v>
      </c>
      <c r="K106" t="s">
        <v>33</v>
      </c>
      <c r="L106" t="s">
        <v>34</v>
      </c>
      <c r="M106" t="s">
        <v>59</v>
      </c>
      <c r="N106" t="s">
        <v>36</v>
      </c>
      <c r="O106" t="str">
        <f t="shared" si="4"/>
        <v>1</v>
      </c>
      <c r="P106">
        <v>1</v>
      </c>
      <c r="Q106">
        <v>2</v>
      </c>
      <c r="R106" t="s">
        <v>37</v>
      </c>
      <c r="T106" t="s">
        <v>48</v>
      </c>
      <c r="U106" t="str">
        <f>"1100"</f>
        <v>1100</v>
      </c>
      <c r="V106" t="str">
        <f>"1250"</f>
        <v>1250</v>
      </c>
      <c r="W106">
        <v>24</v>
      </c>
      <c r="X106">
        <v>0</v>
      </c>
      <c r="Y106">
        <v>10</v>
      </c>
      <c r="Z106">
        <v>0</v>
      </c>
      <c r="AA106" t="s">
        <v>41</v>
      </c>
      <c r="AB106">
        <v>214</v>
      </c>
    </row>
    <row r="107" spans="1:31" x14ac:dyDescent="0.25">
      <c r="A107">
        <v>20533</v>
      </c>
      <c r="B107" t="str">
        <f>""</f>
        <v/>
      </c>
      <c r="G107" t="s">
        <v>31</v>
      </c>
      <c r="H107">
        <v>2425</v>
      </c>
      <c r="I107" t="str">
        <f>"08"</f>
        <v>08</v>
      </c>
      <c r="J107" t="s">
        <v>87</v>
      </c>
      <c r="K107" t="s">
        <v>33</v>
      </c>
      <c r="L107" t="s">
        <v>34</v>
      </c>
      <c r="M107" t="s">
        <v>59</v>
      </c>
      <c r="N107" t="s">
        <v>36</v>
      </c>
      <c r="O107" t="str">
        <f t="shared" si="4"/>
        <v>1</v>
      </c>
      <c r="P107">
        <v>1</v>
      </c>
      <c r="Q107">
        <v>2</v>
      </c>
      <c r="R107" t="s">
        <v>37</v>
      </c>
      <c r="T107" t="s">
        <v>60</v>
      </c>
      <c r="U107" t="str">
        <f>"1300"</f>
        <v>1300</v>
      </c>
      <c r="V107" t="str">
        <f>"1450"</f>
        <v>1450</v>
      </c>
      <c r="W107">
        <v>23</v>
      </c>
      <c r="X107">
        <v>0</v>
      </c>
      <c r="Y107">
        <v>10</v>
      </c>
      <c r="Z107">
        <v>0</v>
      </c>
      <c r="AA107" t="s">
        <v>41</v>
      </c>
      <c r="AB107">
        <v>214</v>
      </c>
    </row>
    <row r="108" spans="1:31" x14ac:dyDescent="0.25">
      <c r="A108">
        <v>20534</v>
      </c>
      <c r="B108" t="str">
        <f>""</f>
        <v/>
      </c>
      <c r="G108" t="s">
        <v>31</v>
      </c>
      <c r="H108">
        <v>2425</v>
      </c>
      <c r="I108" t="str">
        <f>"09"</f>
        <v>09</v>
      </c>
      <c r="J108" t="s">
        <v>87</v>
      </c>
      <c r="K108" t="s">
        <v>33</v>
      </c>
      <c r="L108" t="s">
        <v>34</v>
      </c>
      <c r="M108" t="s">
        <v>59</v>
      </c>
      <c r="N108" t="s">
        <v>36</v>
      </c>
      <c r="O108" t="str">
        <f t="shared" si="4"/>
        <v>1</v>
      </c>
      <c r="P108">
        <v>1</v>
      </c>
      <c r="Q108">
        <v>2</v>
      </c>
      <c r="R108" t="s">
        <v>37</v>
      </c>
      <c r="T108" t="s">
        <v>43</v>
      </c>
      <c r="U108" t="str">
        <f>"1300"</f>
        <v>1300</v>
      </c>
      <c r="V108" t="str">
        <f>"1450"</f>
        <v>1450</v>
      </c>
      <c r="W108">
        <v>24</v>
      </c>
      <c r="X108">
        <v>0</v>
      </c>
      <c r="Y108">
        <v>10</v>
      </c>
      <c r="Z108">
        <v>0</v>
      </c>
      <c r="AA108" t="s">
        <v>41</v>
      </c>
      <c r="AB108">
        <v>214</v>
      </c>
    </row>
    <row r="109" spans="1:31" x14ac:dyDescent="0.25">
      <c r="A109">
        <v>20077</v>
      </c>
      <c r="B109" t="str">
        <f>""</f>
        <v/>
      </c>
      <c r="G109" t="s">
        <v>31</v>
      </c>
      <c r="H109">
        <v>2425</v>
      </c>
      <c r="I109" t="str">
        <f>"10"</f>
        <v>10</v>
      </c>
      <c r="J109" t="s">
        <v>87</v>
      </c>
      <c r="K109" t="s">
        <v>33</v>
      </c>
      <c r="L109" t="s">
        <v>34</v>
      </c>
      <c r="M109" t="s">
        <v>59</v>
      </c>
      <c r="N109" t="s">
        <v>36</v>
      </c>
      <c r="O109" t="str">
        <f t="shared" si="4"/>
        <v>1</v>
      </c>
      <c r="P109">
        <v>1</v>
      </c>
      <c r="Q109">
        <v>2</v>
      </c>
      <c r="R109" t="s">
        <v>37</v>
      </c>
      <c r="T109" t="s">
        <v>62</v>
      </c>
      <c r="U109" t="str">
        <f>"1300"</f>
        <v>1300</v>
      </c>
      <c r="V109" t="str">
        <f>"1450"</f>
        <v>1450</v>
      </c>
      <c r="W109">
        <v>24</v>
      </c>
      <c r="X109">
        <v>0</v>
      </c>
      <c r="Y109">
        <v>10</v>
      </c>
      <c r="Z109">
        <v>0</v>
      </c>
      <c r="AA109" t="s">
        <v>41</v>
      </c>
      <c r="AB109">
        <v>214</v>
      </c>
    </row>
    <row r="110" spans="1:31" x14ac:dyDescent="0.25">
      <c r="A110">
        <v>20224</v>
      </c>
      <c r="B110" t="str">
        <f>""</f>
        <v/>
      </c>
      <c r="G110" t="s">
        <v>31</v>
      </c>
      <c r="H110">
        <v>2425</v>
      </c>
      <c r="I110" t="str">
        <f>"11"</f>
        <v>11</v>
      </c>
      <c r="J110" t="s">
        <v>87</v>
      </c>
      <c r="K110" t="s">
        <v>33</v>
      </c>
      <c r="L110" t="s">
        <v>34</v>
      </c>
      <c r="M110" t="s">
        <v>59</v>
      </c>
      <c r="N110" t="s">
        <v>36</v>
      </c>
      <c r="O110" t="str">
        <f t="shared" si="4"/>
        <v>1</v>
      </c>
      <c r="P110">
        <v>1</v>
      </c>
      <c r="Q110">
        <v>2</v>
      </c>
      <c r="R110" t="s">
        <v>37</v>
      </c>
      <c r="T110" t="s">
        <v>48</v>
      </c>
      <c r="U110" t="str">
        <f>"1300"</f>
        <v>1300</v>
      </c>
      <c r="V110" t="str">
        <f>"1450"</f>
        <v>1450</v>
      </c>
      <c r="W110">
        <v>24</v>
      </c>
      <c r="X110">
        <v>0</v>
      </c>
      <c r="Y110">
        <v>10</v>
      </c>
      <c r="Z110">
        <v>0</v>
      </c>
      <c r="AA110" t="s">
        <v>41</v>
      </c>
      <c r="AB110">
        <v>214</v>
      </c>
    </row>
    <row r="111" spans="1:31" x14ac:dyDescent="0.25">
      <c r="A111">
        <v>20600</v>
      </c>
      <c r="B111" t="str">
        <f>""</f>
        <v/>
      </c>
      <c r="G111" t="s">
        <v>31</v>
      </c>
      <c r="H111">
        <v>2425</v>
      </c>
      <c r="I111" t="str">
        <f>"12"</f>
        <v>12</v>
      </c>
      <c r="J111" t="s">
        <v>87</v>
      </c>
      <c r="K111" t="s">
        <v>33</v>
      </c>
      <c r="L111" t="s">
        <v>34</v>
      </c>
      <c r="M111" t="s">
        <v>59</v>
      </c>
      <c r="N111" t="s">
        <v>36</v>
      </c>
      <c r="O111" t="str">
        <f t="shared" si="4"/>
        <v>1</v>
      </c>
      <c r="P111">
        <v>1</v>
      </c>
      <c r="Q111">
        <v>2</v>
      </c>
      <c r="R111" t="s">
        <v>37</v>
      </c>
      <c r="T111" t="s">
        <v>60</v>
      </c>
      <c r="U111" t="str">
        <f>"1500"</f>
        <v>1500</v>
      </c>
      <c r="V111" t="str">
        <f>"1650"</f>
        <v>1650</v>
      </c>
      <c r="W111">
        <v>24</v>
      </c>
      <c r="X111">
        <v>0</v>
      </c>
      <c r="Y111">
        <v>10</v>
      </c>
      <c r="Z111">
        <v>0</v>
      </c>
      <c r="AA111" t="s">
        <v>41</v>
      </c>
      <c r="AB111">
        <v>214</v>
      </c>
    </row>
    <row r="112" spans="1:31" x14ac:dyDescent="0.25">
      <c r="A112">
        <v>20681</v>
      </c>
      <c r="B112" t="str">
        <f>""</f>
        <v/>
      </c>
      <c r="G112" t="s">
        <v>31</v>
      </c>
      <c r="H112">
        <v>2425</v>
      </c>
      <c r="I112" t="str">
        <f>"13"</f>
        <v>13</v>
      </c>
      <c r="J112" t="s">
        <v>87</v>
      </c>
      <c r="K112" t="s">
        <v>33</v>
      </c>
      <c r="L112" t="s">
        <v>34</v>
      </c>
      <c r="M112" t="s">
        <v>59</v>
      </c>
      <c r="N112" t="s">
        <v>36</v>
      </c>
      <c r="O112" t="str">
        <f t="shared" si="4"/>
        <v>1</v>
      </c>
      <c r="P112">
        <v>1</v>
      </c>
      <c r="Q112">
        <v>2</v>
      </c>
      <c r="R112" t="s">
        <v>37</v>
      </c>
      <c r="T112" t="s">
        <v>43</v>
      </c>
      <c r="U112" t="str">
        <f>"1500"</f>
        <v>1500</v>
      </c>
      <c r="V112" t="str">
        <f>"1650"</f>
        <v>1650</v>
      </c>
      <c r="W112">
        <v>24</v>
      </c>
      <c r="X112">
        <v>0</v>
      </c>
      <c r="Y112">
        <v>10</v>
      </c>
      <c r="Z112">
        <v>0</v>
      </c>
      <c r="AA112" t="s">
        <v>41</v>
      </c>
      <c r="AB112">
        <v>214</v>
      </c>
    </row>
    <row r="113" spans="1:31" x14ac:dyDescent="0.25">
      <c r="A113">
        <v>20682</v>
      </c>
      <c r="B113" t="str">
        <f>""</f>
        <v/>
      </c>
      <c r="G113" t="s">
        <v>31</v>
      </c>
      <c r="H113">
        <v>2425</v>
      </c>
      <c r="I113" t="str">
        <f>"14"</f>
        <v>14</v>
      </c>
      <c r="J113" t="s">
        <v>87</v>
      </c>
      <c r="K113" t="s">
        <v>33</v>
      </c>
      <c r="L113" t="s">
        <v>34</v>
      </c>
      <c r="M113" t="s">
        <v>59</v>
      </c>
      <c r="N113" t="s">
        <v>36</v>
      </c>
      <c r="O113" t="str">
        <f t="shared" si="4"/>
        <v>1</v>
      </c>
      <c r="P113">
        <v>1</v>
      </c>
      <c r="Q113">
        <v>2</v>
      </c>
      <c r="R113" t="s">
        <v>37</v>
      </c>
      <c r="T113" t="s">
        <v>62</v>
      </c>
      <c r="U113" t="str">
        <f>"1500"</f>
        <v>1500</v>
      </c>
      <c r="V113" t="str">
        <f>"1650"</f>
        <v>1650</v>
      </c>
      <c r="W113">
        <v>24</v>
      </c>
      <c r="X113">
        <v>0</v>
      </c>
      <c r="Y113">
        <v>10</v>
      </c>
      <c r="Z113">
        <v>0</v>
      </c>
      <c r="AA113" t="s">
        <v>41</v>
      </c>
      <c r="AB113">
        <v>214</v>
      </c>
    </row>
    <row r="114" spans="1:31" x14ac:dyDescent="0.25">
      <c r="A114">
        <v>20683</v>
      </c>
      <c r="B114" t="str">
        <f>""</f>
        <v/>
      </c>
      <c r="G114" t="s">
        <v>31</v>
      </c>
      <c r="H114">
        <v>2425</v>
      </c>
      <c r="I114" t="str">
        <f>"50"</f>
        <v>50</v>
      </c>
      <c r="J114" t="s">
        <v>87</v>
      </c>
      <c r="K114" t="s">
        <v>33</v>
      </c>
      <c r="L114" t="s">
        <v>34</v>
      </c>
      <c r="M114" t="s">
        <v>59</v>
      </c>
      <c r="N114" t="s">
        <v>36</v>
      </c>
      <c r="O114" t="str">
        <f t="shared" si="4"/>
        <v>1</v>
      </c>
      <c r="P114">
        <v>1</v>
      </c>
      <c r="Q114">
        <v>2</v>
      </c>
      <c r="R114" t="s">
        <v>37</v>
      </c>
      <c r="T114" t="s">
        <v>60</v>
      </c>
      <c r="U114" t="str">
        <f>"1700"</f>
        <v>1700</v>
      </c>
      <c r="V114" t="str">
        <f>"1850"</f>
        <v>1850</v>
      </c>
      <c r="W114">
        <v>24</v>
      </c>
      <c r="X114">
        <v>0</v>
      </c>
      <c r="Y114">
        <v>10</v>
      </c>
      <c r="Z114">
        <v>0</v>
      </c>
      <c r="AA114" t="s">
        <v>41</v>
      </c>
      <c r="AB114">
        <v>214</v>
      </c>
    </row>
    <row r="115" spans="1:31" x14ac:dyDescent="0.25">
      <c r="A115">
        <v>21831</v>
      </c>
      <c r="B115" t="str">
        <f>""</f>
        <v/>
      </c>
      <c r="G115" t="s">
        <v>31</v>
      </c>
      <c r="H115" t="s">
        <v>88</v>
      </c>
      <c r="I115" t="str">
        <f>"01"</f>
        <v>01</v>
      </c>
      <c r="J115" t="s">
        <v>89</v>
      </c>
      <c r="K115" t="s">
        <v>33</v>
      </c>
      <c r="L115" t="s">
        <v>34</v>
      </c>
      <c r="M115" t="s">
        <v>35</v>
      </c>
      <c r="N115" t="s">
        <v>36</v>
      </c>
      <c r="O115" t="str">
        <f t="shared" si="4"/>
        <v>1</v>
      </c>
      <c r="P115">
        <v>1</v>
      </c>
      <c r="Q115">
        <v>1</v>
      </c>
      <c r="R115" t="s">
        <v>37</v>
      </c>
      <c r="T115" t="s">
        <v>62</v>
      </c>
      <c r="U115" t="str">
        <f>"1300"</f>
        <v>1300</v>
      </c>
      <c r="V115" t="str">
        <f>"1350"</f>
        <v>1350</v>
      </c>
      <c r="W115">
        <v>10</v>
      </c>
      <c r="X115">
        <v>0</v>
      </c>
      <c r="Y115">
        <v>0</v>
      </c>
      <c r="Z115">
        <v>0</v>
      </c>
      <c r="AA115" t="s">
        <v>41</v>
      </c>
      <c r="AB115">
        <v>418</v>
      </c>
    </row>
    <row r="116" spans="1:31" x14ac:dyDescent="0.25">
      <c r="A116">
        <v>21820</v>
      </c>
      <c r="B116" t="str">
        <f>""</f>
        <v/>
      </c>
      <c r="G116" t="s">
        <v>31</v>
      </c>
      <c r="H116" t="s">
        <v>88</v>
      </c>
      <c r="I116" t="str">
        <f>"02A"</f>
        <v>02A</v>
      </c>
      <c r="J116" t="s">
        <v>89</v>
      </c>
      <c r="K116" t="s">
        <v>33</v>
      </c>
      <c r="L116" t="s">
        <v>34</v>
      </c>
      <c r="M116" t="s">
        <v>35</v>
      </c>
      <c r="N116" t="s">
        <v>36</v>
      </c>
      <c r="O116" t="str">
        <f>"2"</f>
        <v>2</v>
      </c>
      <c r="P116">
        <v>1</v>
      </c>
      <c r="Q116">
        <v>1</v>
      </c>
      <c r="R116" t="s">
        <v>37</v>
      </c>
      <c r="T116" t="s">
        <v>90</v>
      </c>
      <c r="U116" t="str">
        <f>"0800"</f>
        <v>0800</v>
      </c>
      <c r="V116" t="str">
        <f>"0850"</f>
        <v>0850</v>
      </c>
      <c r="W116">
        <v>40</v>
      </c>
      <c r="X116">
        <v>0</v>
      </c>
      <c r="Y116">
        <v>0</v>
      </c>
      <c r="Z116">
        <v>0</v>
      </c>
      <c r="AA116" t="s">
        <v>91</v>
      </c>
      <c r="AB116">
        <v>156</v>
      </c>
    </row>
    <row r="117" spans="1:31" x14ac:dyDescent="0.25">
      <c r="A117">
        <v>21159</v>
      </c>
      <c r="B117" t="str">
        <f>""</f>
        <v/>
      </c>
      <c r="G117" t="s">
        <v>31</v>
      </c>
      <c r="H117" t="s">
        <v>88</v>
      </c>
      <c r="I117" t="str">
        <f>"40"</f>
        <v>40</v>
      </c>
      <c r="J117" t="s">
        <v>89</v>
      </c>
      <c r="K117" t="s">
        <v>49</v>
      </c>
      <c r="L117" t="s">
        <v>34</v>
      </c>
      <c r="M117" t="s">
        <v>35</v>
      </c>
      <c r="N117" t="s">
        <v>50</v>
      </c>
      <c r="O117" t="str">
        <f>"1"</f>
        <v>1</v>
      </c>
      <c r="P117">
        <v>1</v>
      </c>
      <c r="Q117">
        <v>1</v>
      </c>
      <c r="R117" t="s">
        <v>37</v>
      </c>
      <c r="U117" t="str">
        <f>""</f>
        <v/>
      </c>
      <c r="V117" t="str">
        <f>""</f>
        <v/>
      </c>
      <c r="W117">
        <v>5</v>
      </c>
      <c r="X117">
        <v>0</v>
      </c>
      <c r="Y117">
        <v>10</v>
      </c>
      <c r="Z117">
        <v>0</v>
      </c>
      <c r="AA117" t="s">
        <v>51</v>
      </c>
      <c r="AE117" t="s">
        <v>92</v>
      </c>
    </row>
    <row r="118" spans="1:31" x14ac:dyDescent="0.25">
      <c r="A118">
        <v>21160</v>
      </c>
      <c r="B118" t="str">
        <f>""</f>
        <v/>
      </c>
      <c r="G118" t="s">
        <v>31</v>
      </c>
      <c r="H118" t="s">
        <v>88</v>
      </c>
      <c r="I118" t="str">
        <f>"41"</f>
        <v>41</v>
      </c>
      <c r="J118" t="s">
        <v>89</v>
      </c>
      <c r="K118" t="s">
        <v>49</v>
      </c>
      <c r="L118" t="s">
        <v>34</v>
      </c>
      <c r="M118" t="s">
        <v>35</v>
      </c>
      <c r="N118" t="s">
        <v>50</v>
      </c>
      <c r="O118" t="str">
        <f>"1"</f>
        <v>1</v>
      </c>
      <c r="P118">
        <v>1</v>
      </c>
      <c r="Q118">
        <v>1</v>
      </c>
      <c r="R118" t="s">
        <v>37</v>
      </c>
      <c r="U118" t="str">
        <f>""</f>
        <v/>
      </c>
      <c r="V118" t="str">
        <f>""</f>
        <v/>
      </c>
      <c r="W118">
        <v>5</v>
      </c>
      <c r="X118">
        <v>0</v>
      </c>
      <c r="Y118">
        <v>10</v>
      </c>
      <c r="Z118">
        <v>0</v>
      </c>
      <c r="AA118" t="s">
        <v>51</v>
      </c>
      <c r="AE118" s="1" t="s">
        <v>52</v>
      </c>
    </row>
    <row r="119" spans="1:31" x14ac:dyDescent="0.25">
      <c r="A119">
        <v>21821</v>
      </c>
      <c r="B119" t="str">
        <f>""</f>
        <v/>
      </c>
      <c r="G119" t="s">
        <v>31</v>
      </c>
      <c r="H119" t="s">
        <v>88</v>
      </c>
      <c r="I119" t="str">
        <f>"42"</f>
        <v>42</v>
      </c>
      <c r="J119" t="s">
        <v>89</v>
      </c>
      <c r="K119" t="s">
        <v>49</v>
      </c>
      <c r="L119" t="s">
        <v>34</v>
      </c>
      <c r="M119" t="s">
        <v>35</v>
      </c>
      <c r="N119" t="s">
        <v>50</v>
      </c>
      <c r="O119" t="str">
        <f>"1"</f>
        <v>1</v>
      </c>
      <c r="P119">
        <v>1</v>
      </c>
      <c r="Q119">
        <v>1</v>
      </c>
      <c r="R119" t="s">
        <v>37</v>
      </c>
      <c r="U119" t="str">
        <f>""</f>
        <v/>
      </c>
      <c r="V119" t="str">
        <f>""</f>
        <v/>
      </c>
      <c r="W119">
        <v>5</v>
      </c>
      <c r="X119">
        <v>0</v>
      </c>
      <c r="Y119">
        <v>10</v>
      </c>
      <c r="Z119">
        <v>0</v>
      </c>
      <c r="AA119" t="s">
        <v>51</v>
      </c>
      <c r="AE119" t="s">
        <v>92</v>
      </c>
    </row>
    <row r="120" spans="1:31" x14ac:dyDescent="0.25">
      <c r="A120">
        <v>21162</v>
      </c>
      <c r="B120" t="str">
        <f>""</f>
        <v/>
      </c>
      <c r="G120" t="s">
        <v>31</v>
      </c>
      <c r="H120" t="s">
        <v>88</v>
      </c>
      <c r="I120" t="str">
        <f>"43"</f>
        <v>43</v>
      </c>
      <c r="J120" t="s">
        <v>89</v>
      </c>
      <c r="K120" t="s">
        <v>49</v>
      </c>
      <c r="L120" t="s">
        <v>34</v>
      </c>
      <c r="M120" t="s">
        <v>35</v>
      </c>
      <c r="N120" t="s">
        <v>50</v>
      </c>
      <c r="O120" t="str">
        <f>"1"</f>
        <v>1</v>
      </c>
      <c r="P120">
        <v>1</v>
      </c>
      <c r="Q120">
        <v>1</v>
      </c>
      <c r="R120" t="s">
        <v>37</v>
      </c>
      <c r="U120" t="str">
        <f>""</f>
        <v/>
      </c>
      <c r="V120" t="str">
        <f>""</f>
        <v/>
      </c>
      <c r="W120">
        <v>10</v>
      </c>
      <c r="X120">
        <v>0</v>
      </c>
      <c r="Y120">
        <v>10</v>
      </c>
      <c r="Z120">
        <v>0</v>
      </c>
      <c r="AA120" t="s">
        <v>51</v>
      </c>
      <c r="AE120" t="s">
        <v>92</v>
      </c>
    </row>
    <row r="121" spans="1:31" x14ac:dyDescent="0.25">
      <c r="A121">
        <v>21164</v>
      </c>
      <c r="B121" t="str">
        <f>""</f>
        <v/>
      </c>
      <c r="G121" t="s">
        <v>31</v>
      </c>
      <c r="H121" t="s">
        <v>88</v>
      </c>
      <c r="I121" t="str">
        <f>"43A"</f>
        <v>43A</v>
      </c>
      <c r="J121" t="s">
        <v>89</v>
      </c>
      <c r="K121" t="s">
        <v>49</v>
      </c>
      <c r="L121" t="s">
        <v>34</v>
      </c>
      <c r="M121" t="s">
        <v>35</v>
      </c>
      <c r="N121" t="s">
        <v>50</v>
      </c>
      <c r="O121" t="str">
        <f>"2"</f>
        <v>2</v>
      </c>
      <c r="P121">
        <v>1</v>
      </c>
      <c r="Q121">
        <v>1</v>
      </c>
      <c r="R121" t="s">
        <v>37</v>
      </c>
      <c r="U121" t="str">
        <f>""</f>
        <v/>
      </c>
      <c r="V121" t="str">
        <f>""</f>
        <v/>
      </c>
      <c r="W121">
        <v>25</v>
      </c>
      <c r="X121">
        <v>0</v>
      </c>
      <c r="Y121">
        <v>25</v>
      </c>
      <c r="Z121">
        <v>0</v>
      </c>
      <c r="AA121" t="s">
        <v>51</v>
      </c>
      <c r="AE121" t="s">
        <v>92</v>
      </c>
    </row>
    <row r="122" spans="1:31" x14ac:dyDescent="0.25">
      <c r="A122">
        <v>21832</v>
      </c>
      <c r="B122" t="str">
        <f>""</f>
        <v/>
      </c>
      <c r="G122" t="s">
        <v>31</v>
      </c>
      <c r="H122" t="s">
        <v>88</v>
      </c>
      <c r="I122" t="str">
        <f>"44"</f>
        <v>44</v>
      </c>
      <c r="J122" t="s">
        <v>89</v>
      </c>
      <c r="K122" t="s">
        <v>49</v>
      </c>
      <c r="L122" t="s">
        <v>34</v>
      </c>
      <c r="M122" t="s">
        <v>35</v>
      </c>
      <c r="N122" t="s">
        <v>50</v>
      </c>
      <c r="O122" t="str">
        <f>"1"</f>
        <v>1</v>
      </c>
      <c r="P122">
        <v>1</v>
      </c>
      <c r="Q122">
        <v>1</v>
      </c>
      <c r="R122" t="s">
        <v>37</v>
      </c>
      <c r="U122" t="str">
        <f>""</f>
        <v/>
      </c>
      <c r="V122" t="str">
        <f>""</f>
        <v/>
      </c>
      <c r="W122">
        <v>10</v>
      </c>
      <c r="X122">
        <v>0</v>
      </c>
      <c r="Y122">
        <v>0</v>
      </c>
      <c r="Z122">
        <v>0</v>
      </c>
      <c r="AA122" t="s">
        <v>51</v>
      </c>
      <c r="AE122" t="s">
        <v>92</v>
      </c>
    </row>
    <row r="123" spans="1:31" x14ac:dyDescent="0.25">
      <c r="A123">
        <v>21822</v>
      </c>
      <c r="B123" t="str">
        <f>""</f>
        <v/>
      </c>
      <c r="G123" t="s">
        <v>31</v>
      </c>
      <c r="H123" t="s">
        <v>88</v>
      </c>
      <c r="I123" t="str">
        <f>"45"</f>
        <v>45</v>
      </c>
      <c r="J123" t="s">
        <v>89</v>
      </c>
      <c r="K123" t="s">
        <v>49</v>
      </c>
      <c r="L123" t="s">
        <v>34</v>
      </c>
      <c r="M123" t="s">
        <v>35</v>
      </c>
      <c r="N123" t="s">
        <v>50</v>
      </c>
      <c r="O123" t="str">
        <f>"1"</f>
        <v>1</v>
      </c>
      <c r="P123">
        <v>1</v>
      </c>
      <c r="Q123">
        <v>1</v>
      </c>
      <c r="R123" t="s">
        <v>37</v>
      </c>
      <c r="U123" t="str">
        <f>""</f>
        <v/>
      </c>
      <c r="V123" t="str">
        <f>""</f>
        <v/>
      </c>
      <c r="W123">
        <v>5</v>
      </c>
      <c r="X123">
        <v>0</v>
      </c>
      <c r="Y123">
        <v>5</v>
      </c>
      <c r="Z123">
        <v>0</v>
      </c>
      <c r="AA123" t="s">
        <v>51</v>
      </c>
      <c r="AE123" t="s">
        <v>92</v>
      </c>
    </row>
    <row r="124" spans="1:31" x14ac:dyDescent="0.25">
      <c r="A124">
        <v>21823</v>
      </c>
      <c r="B124" t="str">
        <f>""</f>
        <v/>
      </c>
      <c r="G124" t="s">
        <v>31</v>
      </c>
      <c r="H124" t="s">
        <v>88</v>
      </c>
      <c r="I124" t="str">
        <f>"46"</f>
        <v>46</v>
      </c>
      <c r="J124" t="s">
        <v>89</v>
      </c>
      <c r="K124" t="s">
        <v>49</v>
      </c>
      <c r="L124" t="s">
        <v>34</v>
      </c>
      <c r="M124" t="s">
        <v>35</v>
      </c>
      <c r="N124" t="s">
        <v>50</v>
      </c>
      <c r="O124" t="str">
        <f>"1"</f>
        <v>1</v>
      </c>
      <c r="P124">
        <v>1</v>
      </c>
      <c r="Q124">
        <v>1</v>
      </c>
      <c r="R124" t="s">
        <v>37</v>
      </c>
      <c r="U124" t="str">
        <f>""</f>
        <v/>
      </c>
      <c r="V124" t="str">
        <f>""</f>
        <v/>
      </c>
      <c r="W124">
        <v>5</v>
      </c>
      <c r="X124">
        <v>0</v>
      </c>
      <c r="Y124">
        <v>5</v>
      </c>
      <c r="Z124">
        <v>0</v>
      </c>
      <c r="AA124" t="s">
        <v>51</v>
      </c>
      <c r="AE124" t="s">
        <v>92</v>
      </c>
    </row>
    <row r="125" spans="1:31" x14ac:dyDescent="0.25">
      <c r="A125">
        <v>21824</v>
      </c>
      <c r="B125" t="str">
        <f>""</f>
        <v/>
      </c>
      <c r="G125" t="s">
        <v>31</v>
      </c>
      <c r="H125" t="s">
        <v>88</v>
      </c>
      <c r="I125" t="str">
        <f>"46B"</f>
        <v>46B</v>
      </c>
      <c r="J125" t="s">
        <v>89</v>
      </c>
      <c r="K125" t="s">
        <v>49</v>
      </c>
      <c r="L125" t="s">
        <v>34</v>
      </c>
      <c r="M125" t="s">
        <v>35</v>
      </c>
      <c r="N125" t="s">
        <v>50</v>
      </c>
      <c r="O125" t="str">
        <f>"3"</f>
        <v>3</v>
      </c>
      <c r="P125">
        <v>1</v>
      </c>
      <c r="Q125">
        <v>1</v>
      </c>
      <c r="R125" t="s">
        <v>37</v>
      </c>
      <c r="U125" t="str">
        <f>""</f>
        <v/>
      </c>
      <c r="V125" t="str">
        <f>""</f>
        <v/>
      </c>
      <c r="W125">
        <v>5</v>
      </c>
      <c r="X125">
        <v>0</v>
      </c>
      <c r="Y125">
        <v>5</v>
      </c>
      <c r="Z125">
        <v>0</v>
      </c>
      <c r="AA125" t="s">
        <v>51</v>
      </c>
      <c r="AE125" t="s">
        <v>92</v>
      </c>
    </row>
    <row r="126" spans="1:31" x14ac:dyDescent="0.25">
      <c r="A126">
        <v>21833</v>
      </c>
      <c r="B126" t="str">
        <f>""</f>
        <v/>
      </c>
      <c r="G126" t="s">
        <v>31</v>
      </c>
      <c r="H126" t="s">
        <v>88</v>
      </c>
      <c r="I126" t="str">
        <f>"47"</f>
        <v>47</v>
      </c>
      <c r="J126" t="s">
        <v>89</v>
      </c>
      <c r="K126" t="s">
        <v>49</v>
      </c>
      <c r="L126" t="s">
        <v>34</v>
      </c>
      <c r="M126" t="s">
        <v>35</v>
      </c>
      <c r="N126" t="s">
        <v>50</v>
      </c>
      <c r="O126" t="str">
        <f t="shared" ref="O126:O153" si="5">"1"</f>
        <v>1</v>
      </c>
      <c r="P126">
        <v>1</v>
      </c>
      <c r="Q126">
        <v>1</v>
      </c>
      <c r="R126" t="s">
        <v>37</v>
      </c>
      <c r="U126" t="str">
        <f>""</f>
        <v/>
      </c>
      <c r="V126" t="str">
        <f>""</f>
        <v/>
      </c>
      <c r="W126">
        <v>5</v>
      </c>
      <c r="X126">
        <v>0</v>
      </c>
      <c r="Y126">
        <v>5</v>
      </c>
      <c r="Z126">
        <v>0</v>
      </c>
      <c r="AA126" t="s">
        <v>51</v>
      </c>
      <c r="AE126" t="s">
        <v>92</v>
      </c>
    </row>
    <row r="127" spans="1:31" x14ac:dyDescent="0.25">
      <c r="A127">
        <v>21944</v>
      </c>
      <c r="B127" t="str">
        <f>""</f>
        <v/>
      </c>
      <c r="G127" t="s">
        <v>31</v>
      </c>
      <c r="H127" t="s">
        <v>88</v>
      </c>
      <c r="I127" t="str">
        <f>"48"</f>
        <v>48</v>
      </c>
      <c r="J127" t="s">
        <v>89</v>
      </c>
      <c r="K127" t="s">
        <v>49</v>
      </c>
      <c r="L127" t="s">
        <v>34</v>
      </c>
      <c r="M127" t="s">
        <v>35</v>
      </c>
      <c r="N127" t="s">
        <v>50</v>
      </c>
      <c r="O127" t="str">
        <f t="shared" si="5"/>
        <v>1</v>
      </c>
      <c r="P127">
        <v>1</v>
      </c>
      <c r="Q127">
        <v>1</v>
      </c>
      <c r="R127" t="s">
        <v>37</v>
      </c>
      <c r="U127" t="str">
        <f>""</f>
        <v/>
      </c>
      <c r="V127" t="str">
        <f>""</f>
        <v/>
      </c>
      <c r="W127">
        <v>10</v>
      </c>
      <c r="X127">
        <v>0</v>
      </c>
      <c r="Y127">
        <v>5</v>
      </c>
      <c r="Z127">
        <v>0</v>
      </c>
      <c r="AA127" t="s">
        <v>51</v>
      </c>
      <c r="AE127" t="s">
        <v>92</v>
      </c>
    </row>
    <row r="128" spans="1:31" x14ac:dyDescent="0.25">
      <c r="A128">
        <v>20168</v>
      </c>
      <c r="B128" t="str">
        <f>""</f>
        <v/>
      </c>
      <c r="G128" t="s">
        <v>31</v>
      </c>
      <c r="H128">
        <v>3010</v>
      </c>
      <c r="I128" t="str">
        <f t="shared" ref="I128:I138" si="6">"01"</f>
        <v>01</v>
      </c>
      <c r="J128" t="s">
        <v>93</v>
      </c>
      <c r="K128" t="s">
        <v>33</v>
      </c>
      <c r="L128" t="s">
        <v>34</v>
      </c>
      <c r="M128" t="s">
        <v>35</v>
      </c>
      <c r="N128" t="s">
        <v>36</v>
      </c>
      <c r="O128" t="str">
        <f t="shared" si="5"/>
        <v>1</v>
      </c>
      <c r="P128">
        <v>3</v>
      </c>
      <c r="Q128">
        <v>3</v>
      </c>
      <c r="R128" t="s">
        <v>37</v>
      </c>
      <c r="T128" t="s">
        <v>40</v>
      </c>
      <c r="U128" t="str">
        <f>"1100"</f>
        <v>1100</v>
      </c>
      <c r="V128" t="str">
        <f>"1150"</f>
        <v>1150</v>
      </c>
      <c r="W128">
        <v>50</v>
      </c>
      <c r="X128">
        <v>0</v>
      </c>
      <c r="Y128">
        <v>10</v>
      </c>
      <c r="Z128">
        <v>0</v>
      </c>
      <c r="AA128" t="s">
        <v>41</v>
      </c>
      <c r="AB128">
        <v>301</v>
      </c>
    </row>
    <row r="129" spans="1:31" x14ac:dyDescent="0.25">
      <c r="A129">
        <v>20458</v>
      </c>
      <c r="B129" t="str">
        <f>""</f>
        <v/>
      </c>
      <c r="G129" t="s">
        <v>31</v>
      </c>
      <c r="H129">
        <v>3030</v>
      </c>
      <c r="I129" t="str">
        <f t="shared" si="6"/>
        <v>01</v>
      </c>
      <c r="J129" t="s">
        <v>94</v>
      </c>
      <c r="K129" t="s">
        <v>33</v>
      </c>
      <c r="L129" t="s">
        <v>34</v>
      </c>
      <c r="M129" t="s">
        <v>35</v>
      </c>
      <c r="N129" t="s">
        <v>36</v>
      </c>
      <c r="O129" t="str">
        <f t="shared" si="5"/>
        <v>1</v>
      </c>
      <c r="P129">
        <v>3</v>
      </c>
      <c r="Q129">
        <v>3</v>
      </c>
      <c r="R129" t="s">
        <v>37</v>
      </c>
      <c r="T129" t="s">
        <v>38</v>
      </c>
      <c r="U129" t="str">
        <f>"1200"</f>
        <v>1200</v>
      </c>
      <c r="V129" t="str">
        <f>"1315"</f>
        <v>1315</v>
      </c>
      <c r="W129">
        <v>50</v>
      </c>
      <c r="X129">
        <v>0</v>
      </c>
      <c r="Y129">
        <v>10</v>
      </c>
      <c r="Z129">
        <v>0</v>
      </c>
      <c r="AA129" t="s">
        <v>41</v>
      </c>
      <c r="AB129">
        <v>301</v>
      </c>
    </row>
    <row r="130" spans="1:31" x14ac:dyDescent="0.25">
      <c r="A130">
        <v>20459</v>
      </c>
      <c r="B130" t="str">
        <f>""</f>
        <v/>
      </c>
      <c r="G130" t="s">
        <v>31</v>
      </c>
      <c r="H130">
        <v>3040</v>
      </c>
      <c r="I130" t="str">
        <f t="shared" si="6"/>
        <v>01</v>
      </c>
      <c r="J130" t="s">
        <v>95</v>
      </c>
      <c r="K130" t="s">
        <v>33</v>
      </c>
      <c r="L130" t="s">
        <v>34</v>
      </c>
      <c r="M130" t="s">
        <v>35</v>
      </c>
      <c r="N130" t="s">
        <v>36</v>
      </c>
      <c r="O130" t="str">
        <f t="shared" si="5"/>
        <v>1</v>
      </c>
      <c r="P130">
        <v>3</v>
      </c>
      <c r="Q130">
        <v>3</v>
      </c>
      <c r="R130" t="s">
        <v>37</v>
      </c>
      <c r="T130" t="s">
        <v>40</v>
      </c>
      <c r="U130" t="str">
        <f>"1000"</f>
        <v>1000</v>
      </c>
      <c r="V130" t="str">
        <f>"1050"</f>
        <v>1050</v>
      </c>
      <c r="W130">
        <v>40</v>
      </c>
      <c r="X130">
        <v>0</v>
      </c>
      <c r="Y130">
        <v>10</v>
      </c>
      <c r="Z130">
        <v>0</v>
      </c>
      <c r="AA130" t="s">
        <v>41</v>
      </c>
      <c r="AB130">
        <v>301</v>
      </c>
    </row>
    <row r="131" spans="1:31" x14ac:dyDescent="0.25">
      <c r="A131">
        <v>20460</v>
      </c>
      <c r="B131" t="str">
        <f>""</f>
        <v/>
      </c>
      <c r="G131" t="s">
        <v>31</v>
      </c>
      <c r="H131">
        <v>3045</v>
      </c>
      <c r="I131" t="str">
        <f t="shared" si="6"/>
        <v>01</v>
      </c>
      <c r="J131" t="s">
        <v>96</v>
      </c>
      <c r="K131" t="s">
        <v>33</v>
      </c>
      <c r="L131" t="s">
        <v>34</v>
      </c>
      <c r="M131" t="s">
        <v>59</v>
      </c>
      <c r="N131" t="s">
        <v>36</v>
      </c>
      <c r="O131" t="str">
        <f t="shared" si="5"/>
        <v>1</v>
      </c>
      <c r="P131">
        <v>1</v>
      </c>
      <c r="Q131">
        <v>3</v>
      </c>
      <c r="R131" t="s">
        <v>37</v>
      </c>
      <c r="T131" t="s">
        <v>60</v>
      </c>
      <c r="U131" t="str">
        <f>"1200"</f>
        <v>1200</v>
      </c>
      <c r="V131" t="str">
        <f>"1450"</f>
        <v>1450</v>
      </c>
      <c r="W131">
        <v>28</v>
      </c>
      <c r="X131">
        <v>0</v>
      </c>
      <c r="Y131">
        <v>10</v>
      </c>
      <c r="Z131">
        <v>0</v>
      </c>
      <c r="AA131" t="s">
        <v>41</v>
      </c>
      <c r="AB131">
        <v>501</v>
      </c>
    </row>
    <row r="132" spans="1:31" x14ac:dyDescent="0.25">
      <c r="A132">
        <v>20985</v>
      </c>
      <c r="B132" t="str">
        <f>""</f>
        <v/>
      </c>
      <c r="G132" t="s">
        <v>31</v>
      </c>
      <c r="H132">
        <v>3100</v>
      </c>
      <c r="I132" t="str">
        <f t="shared" si="6"/>
        <v>01</v>
      </c>
      <c r="J132" t="s">
        <v>97</v>
      </c>
      <c r="K132" t="s">
        <v>33</v>
      </c>
      <c r="L132" t="s">
        <v>34</v>
      </c>
      <c r="M132" t="s">
        <v>35</v>
      </c>
      <c r="N132" t="s">
        <v>36</v>
      </c>
      <c r="O132" t="str">
        <f t="shared" si="5"/>
        <v>1</v>
      </c>
      <c r="P132">
        <v>3</v>
      </c>
      <c r="Q132">
        <v>3</v>
      </c>
      <c r="R132" t="s">
        <v>37</v>
      </c>
      <c r="T132" t="s">
        <v>38</v>
      </c>
      <c r="U132" t="str">
        <f>"1330"</f>
        <v>1330</v>
      </c>
      <c r="V132" t="str">
        <f>"1445"</f>
        <v>1445</v>
      </c>
      <c r="W132">
        <v>12</v>
      </c>
      <c r="X132">
        <v>0</v>
      </c>
      <c r="Y132">
        <v>10</v>
      </c>
      <c r="Z132">
        <v>0</v>
      </c>
      <c r="AA132" t="s">
        <v>98</v>
      </c>
      <c r="AB132" t="s">
        <v>99</v>
      </c>
    </row>
    <row r="133" spans="1:31" x14ac:dyDescent="0.25">
      <c r="A133">
        <v>20485</v>
      </c>
      <c r="B133" t="str">
        <f>""</f>
        <v/>
      </c>
      <c r="G133" t="s">
        <v>31</v>
      </c>
      <c r="H133">
        <v>3110</v>
      </c>
      <c r="I133" t="str">
        <f t="shared" si="6"/>
        <v>01</v>
      </c>
      <c r="J133" t="s">
        <v>100</v>
      </c>
      <c r="K133" t="s">
        <v>33</v>
      </c>
      <c r="L133" t="s">
        <v>34</v>
      </c>
      <c r="M133" t="s">
        <v>35</v>
      </c>
      <c r="N133" t="s">
        <v>36</v>
      </c>
      <c r="O133" t="str">
        <f t="shared" si="5"/>
        <v>1</v>
      </c>
      <c r="P133">
        <v>3</v>
      </c>
      <c r="Q133">
        <v>3</v>
      </c>
      <c r="R133" t="s">
        <v>37</v>
      </c>
      <c r="T133" t="s">
        <v>38</v>
      </c>
      <c r="U133" t="str">
        <f>"0900"</f>
        <v>0900</v>
      </c>
      <c r="V133" t="str">
        <f>"1015"</f>
        <v>1015</v>
      </c>
      <c r="W133">
        <v>20</v>
      </c>
      <c r="X133">
        <v>0</v>
      </c>
      <c r="Y133">
        <v>10</v>
      </c>
      <c r="Z133">
        <v>0</v>
      </c>
      <c r="AA133" t="s">
        <v>41</v>
      </c>
      <c r="AB133">
        <v>408</v>
      </c>
      <c r="AE133" t="s">
        <v>81</v>
      </c>
    </row>
    <row r="134" spans="1:31" x14ac:dyDescent="0.25">
      <c r="A134">
        <v>22488</v>
      </c>
      <c r="B134" t="str">
        <f>""</f>
        <v/>
      </c>
      <c r="G134" t="s">
        <v>31</v>
      </c>
      <c r="H134">
        <v>3140</v>
      </c>
      <c r="I134" t="str">
        <f t="shared" si="6"/>
        <v>01</v>
      </c>
      <c r="J134" t="s">
        <v>101</v>
      </c>
      <c r="K134" t="s">
        <v>33</v>
      </c>
      <c r="L134" t="s">
        <v>34</v>
      </c>
      <c r="M134" t="s">
        <v>35</v>
      </c>
      <c r="N134" t="s">
        <v>36</v>
      </c>
      <c r="O134" t="str">
        <f t="shared" si="5"/>
        <v>1</v>
      </c>
      <c r="P134">
        <v>3</v>
      </c>
      <c r="Q134">
        <v>3</v>
      </c>
      <c r="R134" t="s">
        <v>37</v>
      </c>
      <c r="T134" t="s">
        <v>40</v>
      </c>
      <c r="U134" t="str">
        <f>"1000"</f>
        <v>1000</v>
      </c>
      <c r="V134" t="str">
        <f>"1050"</f>
        <v>1050</v>
      </c>
      <c r="W134">
        <v>24</v>
      </c>
      <c r="X134">
        <v>0</v>
      </c>
      <c r="Y134">
        <v>10</v>
      </c>
      <c r="Z134">
        <v>0</v>
      </c>
      <c r="AA134" t="s">
        <v>41</v>
      </c>
      <c r="AB134">
        <v>319</v>
      </c>
    </row>
    <row r="135" spans="1:31" x14ac:dyDescent="0.25">
      <c r="A135">
        <v>22489</v>
      </c>
      <c r="B135" t="str">
        <f>""</f>
        <v/>
      </c>
      <c r="G135" t="s">
        <v>31</v>
      </c>
      <c r="H135">
        <v>3145</v>
      </c>
      <c r="I135" t="str">
        <f t="shared" si="6"/>
        <v>01</v>
      </c>
      <c r="J135" t="s">
        <v>102</v>
      </c>
      <c r="K135" t="s">
        <v>33</v>
      </c>
      <c r="L135" t="s">
        <v>34</v>
      </c>
      <c r="M135" t="s">
        <v>59</v>
      </c>
      <c r="N135" t="s">
        <v>36</v>
      </c>
      <c r="O135" t="str">
        <f t="shared" si="5"/>
        <v>1</v>
      </c>
      <c r="P135">
        <v>1</v>
      </c>
      <c r="Q135">
        <v>3</v>
      </c>
      <c r="R135" t="s">
        <v>37</v>
      </c>
      <c r="T135" t="s">
        <v>60</v>
      </c>
      <c r="U135" t="str">
        <f>"0900"</f>
        <v>0900</v>
      </c>
      <c r="V135" t="str">
        <f>"1150"</f>
        <v>1150</v>
      </c>
      <c r="W135">
        <v>24</v>
      </c>
      <c r="X135">
        <v>0</v>
      </c>
      <c r="Y135">
        <v>10</v>
      </c>
      <c r="Z135">
        <v>0</v>
      </c>
      <c r="AA135" t="s">
        <v>41</v>
      </c>
      <c r="AB135">
        <v>319</v>
      </c>
    </row>
    <row r="136" spans="1:31" x14ac:dyDescent="0.25">
      <c r="A136">
        <v>21999</v>
      </c>
      <c r="B136" t="str">
        <f>""</f>
        <v/>
      </c>
      <c r="G136" t="s">
        <v>31</v>
      </c>
      <c r="H136">
        <v>3150</v>
      </c>
      <c r="I136" t="str">
        <f t="shared" si="6"/>
        <v>01</v>
      </c>
      <c r="J136" t="s">
        <v>103</v>
      </c>
      <c r="K136" t="s">
        <v>33</v>
      </c>
      <c r="L136" t="s">
        <v>34</v>
      </c>
      <c r="M136" t="s">
        <v>35</v>
      </c>
      <c r="N136" t="s">
        <v>36</v>
      </c>
      <c r="O136" t="str">
        <f t="shared" si="5"/>
        <v>1</v>
      </c>
      <c r="P136">
        <v>3</v>
      </c>
      <c r="Q136">
        <v>3</v>
      </c>
      <c r="R136" t="s">
        <v>37</v>
      </c>
      <c r="T136" t="s">
        <v>47</v>
      </c>
      <c r="U136" t="str">
        <f>"1330"</f>
        <v>1330</v>
      </c>
      <c r="V136" t="str">
        <f>"1445"</f>
        <v>1445</v>
      </c>
      <c r="W136">
        <v>30</v>
      </c>
      <c r="X136">
        <v>0</v>
      </c>
      <c r="Y136">
        <v>10</v>
      </c>
      <c r="Z136">
        <v>0</v>
      </c>
      <c r="AA136" t="s">
        <v>41</v>
      </c>
      <c r="AB136">
        <v>106</v>
      </c>
    </row>
    <row r="137" spans="1:31" x14ac:dyDescent="0.25">
      <c r="A137">
        <v>20203</v>
      </c>
      <c r="B137" t="str">
        <f>""</f>
        <v/>
      </c>
      <c r="G137" t="s">
        <v>31</v>
      </c>
      <c r="H137">
        <v>3155</v>
      </c>
      <c r="I137" t="str">
        <f t="shared" si="6"/>
        <v>01</v>
      </c>
      <c r="J137" t="s">
        <v>104</v>
      </c>
      <c r="K137" t="s">
        <v>33</v>
      </c>
      <c r="L137" t="s">
        <v>34</v>
      </c>
      <c r="M137" t="s">
        <v>59</v>
      </c>
      <c r="N137" t="s">
        <v>36</v>
      </c>
      <c r="O137" t="str">
        <f t="shared" si="5"/>
        <v>1</v>
      </c>
      <c r="P137">
        <v>1</v>
      </c>
      <c r="Q137">
        <v>3</v>
      </c>
      <c r="R137" t="s">
        <v>37</v>
      </c>
      <c r="T137" t="s">
        <v>62</v>
      </c>
      <c r="U137" t="str">
        <f>"1200"</f>
        <v>1200</v>
      </c>
      <c r="V137" t="str">
        <f>"1415"</f>
        <v>1415</v>
      </c>
      <c r="W137">
        <v>30</v>
      </c>
      <c r="X137">
        <v>0</v>
      </c>
      <c r="Y137">
        <v>10</v>
      </c>
      <c r="Z137">
        <v>0</v>
      </c>
      <c r="AA137" t="s">
        <v>41</v>
      </c>
      <c r="AB137">
        <v>216</v>
      </c>
    </row>
    <row r="138" spans="1:31" x14ac:dyDescent="0.25">
      <c r="A138">
        <v>22293</v>
      </c>
      <c r="B138" t="str">
        <f>""</f>
        <v/>
      </c>
      <c r="G138" t="s">
        <v>31</v>
      </c>
      <c r="H138" t="s">
        <v>105</v>
      </c>
      <c r="I138" t="str">
        <f t="shared" si="6"/>
        <v>01</v>
      </c>
      <c r="J138" t="s">
        <v>106</v>
      </c>
      <c r="K138" t="s">
        <v>33</v>
      </c>
      <c r="L138" t="s">
        <v>34</v>
      </c>
      <c r="M138" t="s">
        <v>59</v>
      </c>
      <c r="N138" t="s">
        <v>36</v>
      </c>
      <c r="O138" t="str">
        <f t="shared" si="5"/>
        <v>1</v>
      </c>
      <c r="P138">
        <v>2</v>
      </c>
      <c r="Q138">
        <v>3</v>
      </c>
      <c r="R138" t="s">
        <v>37</v>
      </c>
      <c r="T138" t="s">
        <v>48</v>
      </c>
      <c r="U138" t="str">
        <f>"1330"</f>
        <v>1330</v>
      </c>
      <c r="V138" t="str">
        <f>"1620"</f>
        <v>1620</v>
      </c>
      <c r="W138">
        <v>0</v>
      </c>
      <c r="X138">
        <v>0</v>
      </c>
      <c r="Y138">
        <v>0</v>
      </c>
      <c r="Z138">
        <v>0</v>
      </c>
      <c r="AA138" t="s">
        <v>41</v>
      </c>
      <c r="AB138">
        <v>213</v>
      </c>
    </row>
    <row r="139" spans="1:31" x14ac:dyDescent="0.25">
      <c r="A139">
        <v>22297</v>
      </c>
      <c r="B139" t="str">
        <f>""</f>
        <v/>
      </c>
      <c r="G139" t="s">
        <v>31</v>
      </c>
      <c r="H139" t="s">
        <v>105</v>
      </c>
      <c r="I139" t="str">
        <f>"02"</f>
        <v>02</v>
      </c>
      <c r="J139" t="s">
        <v>106</v>
      </c>
      <c r="K139" t="s">
        <v>33</v>
      </c>
      <c r="L139" t="s">
        <v>34</v>
      </c>
      <c r="M139" t="s">
        <v>59</v>
      </c>
      <c r="N139" t="s">
        <v>36</v>
      </c>
      <c r="O139" t="str">
        <f t="shared" si="5"/>
        <v>1</v>
      </c>
      <c r="P139">
        <v>2</v>
      </c>
      <c r="Q139">
        <v>3</v>
      </c>
      <c r="R139" t="s">
        <v>37</v>
      </c>
      <c r="T139" t="s">
        <v>48</v>
      </c>
      <c r="U139" t="str">
        <f>"1330"</f>
        <v>1330</v>
      </c>
      <c r="V139" t="str">
        <f>"1630"</f>
        <v>1630</v>
      </c>
      <c r="W139">
        <v>0</v>
      </c>
      <c r="X139">
        <v>0</v>
      </c>
      <c r="Y139">
        <v>0</v>
      </c>
      <c r="Z139">
        <v>0</v>
      </c>
      <c r="AA139" t="s">
        <v>41</v>
      </c>
      <c r="AB139">
        <v>215</v>
      </c>
    </row>
    <row r="140" spans="1:31" x14ac:dyDescent="0.25">
      <c r="A140">
        <v>21700</v>
      </c>
      <c r="B140" t="str">
        <f>""</f>
        <v/>
      </c>
      <c r="G140" t="s">
        <v>31</v>
      </c>
      <c r="H140">
        <v>3300</v>
      </c>
      <c r="I140" t="str">
        <f>"01"</f>
        <v>01</v>
      </c>
      <c r="J140" t="s">
        <v>107</v>
      </c>
      <c r="K140" t="s">
        <v>33</v>
      </c>
      <c r="L140" t="s">
        <v>34</v>
      </c>
      <c r="M140" t="s">
        <v>35</v>
      </c>
      <c r="N140" t="s">
        <v>36</v>
      </c>
      <c r="O140" t="str">
        <f t="shared" si="5"/>
        <v>1</v>
      </c>
      <c r="P140">
        <v>3</v>
      </c>
      <c r="Q140">
        <v>3</v>
      </c>
      <c r="R140" t="s">
        <v>37</v>
      </c>
      <c r="T140" t="s">
        <v>38</v>
      </c>
      <c r="U140" t="str">
        <f>"1500"</f>
        <v>1500</v>
      </c>
      <c r="V140" t="str">
        <f>"1615"</f>
        <v>1615</v>
      </c>
      <c r="W140">
        <v>10</v>
      </c>
      <c r="X140">
        <v>0</v>
      </c>
      <c r="Y140">
        <v>10</v>
      </c>
      <c r="Z140">
        <v>0</v>
      </c>
      <c r="AA140" t="s">
        <v>41</v>
      </c>
      <c r="AB140">
        <v>501</v>
      </c>
    </row>
    <row r="141" spans="1:31" x14ac:dyDescent="0.25">
      <c r="A141">
        <v>21635</v>
      </c>
      <c r="B141" t="str">
        <f>""</f>
        <v/>
      </c>
      <c r="G141" t="s">
        <v>31</v>
      </c>
      <c r="H141">
        <v>3420</v>
      </c>
      <c r="I141" t="str">
        <f>"01"</f>
        <v>01</v>
      </c>
      <c r="J141" t="s">
        <v>108</v>
      </c>
      <c r="K141" t="s">
        <v>33</v>
      </c>
      <c r="L141" t="s">
        <v>34</v>
      </c>
      <c r="M141" t="s">
        <v>35</v>
      </c>
      <c r="N141" t="s">
        <v>36</v>
      </c>
      <c r="O141" t="str">
        <f t="shared" si="5"/>
        <v>1</v>
      </c>
      <c r="P141">
        <v>3</v>
      </c>
      <c r="Q141">
        <v>3</v>
      </c>
      <c r="R141" t="s">
        <v>37</v>
      </c>
      <c r="T141" t="s">
        <v>38</v>
      </c>
      <c r="U141" t="str">
        <f>"0900"</f>
        <v>0900</v>
      </c>
      <c r="V141" t="str">
        <f>"1015"</f>
        <v>1015</v>
      </c>
      <c r="W141">
        <v>60</v>
      </c>
      <c r="X141">
        <v>0</v>
      </c>
      <c r="Y141">
        <v>10</v>
      </c>
      <c r="Z141">
        <v>0</v>
      </c>
      <c r="AA141" t="s">
        <v>41</v>
      </c>
      <c r="AB141">
        <v>106</v>
      </c>
    </row>
    <row r="142" spans="1:31" x14ac:dyDescent="0.25">
      <c r="A142">
        <v>20278</v>
      </c>
      <c r="B142" t="str">
        <f>""</f>
        <v/>
      </c>
      <c r="G142" t="s">
        <v>31</v>
      </c>
      <c r="H142">
        <v>3450</v>
      </c>
      <c r="I142" t="str">
        <f>"01"</f>
        <v>01</v>
      </c>
      <c r="J142" t="s">
        <v>109</v>
      </c>
      <c r="K142" t="s">
        <v>33</v>
      </c>
      <c r="L142" t="s">
        <v>34</v>
      </c>
      <c r="M142" t="s">
        <v>35</v>
      </c>
      <c r="N142" t="s">
        <v>36</v>
      </c>
      <c r="O142" t="str">
        <f t="shared" si="5"/>
        <v>1</v>
      </c>
      <c r="P142">
        <v>3</v>
      </c>
      <c r="Q142">
        <v>3</v>
      </c>
      <c r="R142" t="s">
        <v>37</v>
      </c>
      <c r="T142" t="s">
        <v>40</v>
      </c>
      <c r="U142" t="str">
        <f>"1100"</f>
        <v>1100</v>
      </c>
      <c r="V142" t="str">
        <f>"1150"</f>
        <v>1150</v>
      </c>
      <c r="W142">
        <v>36</v>
      </c>
      <c r="X142">
        <v>0</v>
      </c>
      <c r="Y142">
        <v>10</v>
      </c>
      <c r="Z142">
        <v>0</v>
      </c>
      <c r="AA142" t="s">
        <v>41</v>
      </c>
      <c r="AB142">
        <v>524</v>
      </c>
    </row>
    <row r="143" spans="1:31" x14ac:dyDescent="0.25">
      <c r="A143">
        <v>20279</v>
      </c>
      <c r="B143" t="str">
        <f>""</f>
        <v/>
      </c>
      <c r="G143" t="s">
        <v>31</v>
      </c>
      <c r="H143">
        <v>3455</v>
      </c>
      <c r="I143" t="str">
        <f>"01"</f>
        <v>01</v>
      </c>
      <c r="J143" t="s">
        <v>110</v>
      </c>
      <c r="K143" t="s">
        <v>33</v>
      </c>
      <c r="L143" t="s">
        <v>34</v>
      </c>
      <c r="M143" t="s">
        <v>59</v>
      </c>
      <c r="N143" t="s">
        <v>36</v>
      </c>
      <c r="O143" t="str">
        <f t="shared" si="5"/>
        <v>1</v>
      </c>
      <c r="P143">
        <v>1</v>
      </c>
      <c r="Q143">
        <v>3</v>
      </c>
      <c r="R143" t="s">
        <v>37</v>
      </c>
      <c r="T143" t="s">
        <v>60</v>
      </c>
      <c r="U143" t="str">
        <f>"0900"</f>
        <v>0900</v>
      </c>
      <c r="V143" t="str">
        <f>"1150"</f>
        <v>1150</v>
      </c>
      <c r="W143">
        <v>18</v>
      </c>
      <c r="X143">
        <v>0</v>
      </c>
      <c r="Y143">
        <v>10</v>
      </c>
      <c r="Z143">
        <v>0</v>
      </c>
      <c r="AA143" t="s">
        <v>41</v>
      </c>
      <c r="AB143">
        <v>304</v>
      </c>
    </row>
    <row r="144" spans="1:31" x14ac:dyDescent="0.25">
      <c r="A144">
        <v>20805</v>
      </c>
      <c r="B144" t="str">
        <f>""</f>
        <v/>
      </c>
      <c r="G144" t="s">
        <v>31</v>
      </c>
      <c r="H144">
        <v>3455</v>
      </c>
      <c r="I144" t="str">
        <f>"02"</f>
        <v>02</v>
      </c>
      <c r="J144" t="s">
        <v>110</v>
      </c>
      <c r="K144" t="s">
        <v>33</v>
      </c>
      <c r="L144" t="s">
        <v>34</v>
      </c>
      <c r="M144" t="s">
        <v>59</v>
      </c>
      <c r="N144" t="s">
        <v>36</v>
      </c>
      <c r="O144" t="str">
        <f t="shared" si="5"/>
        <v>1</v>
      </c>
      <c r="P144">
        <v>1</v>
      </c>
      <c r="Q144">
        <v>3</v>
      </c>
      <c r="R144" t="s">
        <v>37</v>
      </c>
      <c r="T144" t="s">
        <v>60</v>
      </c>
      <c r="U144" t="str">
        <f>"1500"</f>
        <v>1500</v>
      </c>
      <c r="V144" t="str">
        <f>"1750"</f>
        <v>1750</v>
      </c>
      <c r="W144">
        <v>18</v>
      </c>
      <c r="X144">
        <v>0</v>
      </c>
      <c r="Y144">
        <v>10</v>
      </c>
      <c r="Z144">
        <v>0</v>
      </c>
      <c r="AA144" t="s">
        <v>41</v>
      </c>
      <c r="AB144">
        <v>304</v>
      </c>
    </row>
    <row r="145" spans="1:28" x14ac:dyDescent="0.25">
      <c r="A145">
        <v>22032</v>
      </c>
      <c r="B145" t="str">
        <f>""</f>
        <v/>
      </c>
      <c r="G145" t="s">
        <v>31</v>
      </c>
      <c r="H145">
        <v>3460</v>
      </c>
      <c r="I145" t="str">
        <f t="shared" ref="I145:I153" si="7">"01"</f>
        <v>01</v>
      </c>
      <c r="J145" t="s">
        <v>111</v>
      </c>
      <c r="K145" t="s">
        <v>33</v>
      </c>
      <c r="L145" t="s">
        <v>34</v>
      </c>
      <c r="M145" t="s">
        <v>35</v>
      </c>
      <c r="N145" t="s">
        <v>36</v>
      </c>
      <c r="O145" t="str">
        <f t="shared" si="5"/>
        <v>1</v>
      </c>
      <c r="P145">
        <v>3</v>
      </c>
      <c r="Q145">
        <v>3</v>
      </c>
      <c r="R145" t="s">
        <v>37</v>
      </c>
      <c r="T145" t="s">
        <v>47</v>
      </c>
      <c r="U145" t="str">
        <f>"1500"</f>
        <v>1500</v>
      </c>
      <c r="V145" t="str">
        <f>"1615"</f>
        <v>1615</v>
      </c>
      <c r="W145">
        <v>50</v>
      </c>
      <c r="X145">
        <v>0</v>
      </c>
      <c r="Y145">
        <v>10</v>
      </c>
      <c r="Z145">
        <v>0</v>
      </c>
      <c r="AA145" t="s">
        <v>41</v>
      </c>
      <c r="AB145">
        <v>201</v>
      </c>
    </row>
    <row r="146" spans="1:28" x14ac:dyDescent="0.25">
      <c r="A146">
        <v>22353</v>
      </c>
      <c r="B146" t="str">
        <f>""</f>
        <v/>
      </c>
      <c r="G146" t="s">
        <v>31</v>
      </c>
      <c r="H146">
        <v>3800</v>
      </c>
      <c r="I146" t="str">
        <f t="shared" si="7"/>
        <v>01</v>
      </c>
      <c r="J146" t="s">
        <v>112</v>
      </c>
      <c r="K146" t="s">
        <v>33</v>
      </c>
      <c r="L146" t="s">
        <v>34</v>
      </c>
      <c r="M146" t="s">
        <v>35</v>
      </c>
      <c r="N146" t="s">
        <v>36</v>
      </c>
      <c r="O146" t="str">
        <f t="shared" si="5"/>
        <v>1</v>
      </c>
      <c r="P146">
        <v>3</v>
      </c>
      <c r="Q146">
        <v>3</v>
      </c>
      <c r="R146" t="s">
        <v>37</v>
      </c>
      <c r="T146" t="s">
        <v>38</v>
      </c>
      <c r="U146" t="str">
        <f>"0900"</f>
        <v>0900</v>
      </c>
      <c r="V146" t="str">
        <f>"1015"</f>
        <v>1015</v>
      </c>
      <c r="W146">
        <v>24</v>
      </c>
      <c r="X146">
        <v>0</v>
      </c>
      <c r="Y146">
        <v>10</v>
      </c>
      <c r="Z146">
        <v>0</v>
      </c>
      <c r="AA146" t="s">
        <v>41</v>
      </c>
      <c r="AB146">
        <v>216</v>
      </c>
    </row>
    <row r="147" spans="1:28" x14ac:dyDescent="0.25">
      <c r="A147">
        <v>20204</v>
      </c>
      <c r="B147" t="str">
        <f>""</f>
        <v/>
      </c>
      <c r="G147" t="s">
        <v>31</v>
      </c>
      <c r="H147">
        <v>4200</v>
      </c>
      <c r="I147" t="str">
        <f t="shared" si="7"/>
        <v>01</v>
      </c>
      <c r="J147" t="s">
        <v>113</v>
      </c>
      <c r="K147" t="s">
        <v>33</v>
      </c>
      <c r="L147" t="s">
        <v>34</v>
      </c>
      <c r="M147" t="s">
        <v>35</v>
      </c>
      <c r="N147" t="s">
        <v>36</v>
      </c>
      <c r="O147" t="str">
        <f t="shared" si="5"/>
        <v>1</v>
      </c>
      <c r="P147">
        <v>2</v>
      </c>
      <c r="Q147">
        <v>2</v>
      </c>
      <c r="R147" t="s">
        <v>37</v>
      </c>
      <c r="T147" t="s">
        <v>38</v>
      </c>
      <c r="U147" t="str">
        <f>"1500"</f>
        <v>1500</v>
      </c>
      <c r="V147" t="str">
        <f>"1550"</f>
        <v>1550</v>
      </c>
      <c r="W147">
        <v>30</v>
      </c>
      <c r="X147">
        <v>0</v>
      </c>
      <c r="Y147">
        <v>10</v>
      </c>
      <c r="Z147">
        <v>0</v>
      </c>
      <c r="AA147" t="s">
        <v>44</v>
      </c>
      <c r="AB147">
        <v>208</v>
      </c>
    </row>
    <row r="148" spans="1:28" x14ac:dyDescent="0.25">
      <c r="A148">
        <v>20205</v>
      </c>
      <c r="B148" t="str">
        <f>""</f>
        <v/>
      </c>
      <c r="G148" t="s">
        <v>31</v>
      </c>
      <c r="H148">
        <v>4205</v>
      </c>
      <c r="I148" t="str">
        <f t="shared" si="7"/>
        <v>01</v>
      </c>
      <c r="J148" t="s">
        <v>114</v>
      </c>
      <c r="K148" t="s">
        <v>33</v>
      </c>
      <c r="L148" t="s">
        <v>34</v>
      </c>
      <c r="M148" t="s">
        <v>59</v>
      </c>
      <c r="N148" t="s">
        <v>36</v>
      </c>
      <c r="O148" t="str">
        <f t="shared" si="5"/>
        <v>1</v>
      </c>
      <c r="P148">
        <v>2</v>
      </c>
      <c r="Q148">
        <v>6</v>
      </c>
      <c r="R148" t="s">
        <v>37</v>
      </c>
      <c r="T148" t="s">
        <v>38</v>
      </c>
      <c r="U148" t="str">
        <f>"1600"</f>
        <v>1600</v>
      </c>
      <c r="V148" t="str">
        <f>"1850"</f>
        <v>1850</v>
      </c>
      <c r="W148">
        <v>30</v>
      </c>
      <c r="X148">
        <v>0</v>
      </c>
      <c r="Y148">
        <v>10</v>
      </c>
      <c r="Z148">
        <v>0</v>
      </c>
      <c r="AA148" t="s">
        <v>44</v>
      </c>
      <c r="AB148">
        <v>208</v>
      </c>
    </row>
    <row r="149" spans="1:28" x14ac:dyDescent="0.25">
      <c r="A149">
        <v>20280</v>
      </c>
      <c r="B149" t="str">
        <f>""</f>
        <v/>
      </c>
      <c r="G149" t="s">
        <v>31</v>
      </c>
      <c r="H149">
        <v>4280</v>
      </c>
      <c r="I149" t="str">
        <f t="shared" si="7"/>
        <v>01</v>
      </c>
      <c r="J149" t="s">
        <v>115</v>
      </c>
      <c r="K149" t="s">
        <v>33</v>
      </c>
      <c r="L149" t="s">
        <v>34</v>
      </c>
      <c r="M149" t="s">
        <v>35</v>
      </c>
      <c r="N149" t="s">
        <v>36</v>
      </c>
      <c r="O149" t="str">
        <f t="shared" si="5"/>
        <v>1</v>
      </c>
      <c r="P149">
        <v>3</v>
      </c>
      <c r="Q149">
        <v>3</v>
      </c>
      <c r="R149" t="s">
        <v>37</v>
      </c>
      <c r="T149" t="s">
        <v>40</v>
      </c>
      <c r="U149" t="str">
        <f>"0900"</f>
        <v>0900</v>
      </c>
      <c r="V149" t="str">
        <f>"0950"</f>
        <v>0950</v>
      </c>
      <c r="W149">
        <v>24</v>
      </c>
      <c r="X149">
        <v>0</v>
      </c>
      <c r="Y149">
        <v>10</v>
      </c>
      <c r="Z149">
        <v>0</v>
      </c>
      <c r="AA149" t="s">
        <v>41</v>
      </c>
      <c r="AB149">
        <v>318</v>
      </c>
    </row>
    <row r="150" spans="1:28" x14ac:dyDescent="0.25">
      <c r="A150">
        <v>21760</v>
      </c>
      <c r="B150" t="str">
        <f>""</f>
        <v/>
      </c>
      <c r="G150" t="s">
        <v>31</v>
      </c>
      <c r="H150">
        <v>4440</v>
      </c>
      <c r="I150" t="str">
        <f t="shared" si="7"/>
        <v>01</v>
      </c>
      <c r="J150" t="s">
        <v>116</v>
      </c>
      <c r="K150" t="s">
        <v>33</v>
      </c>
      <c r="L150" t="s">
        <v>34</v>
      </c>
      <c r="M150" t="s">
        <v>35</v>
      </c>
      <c r="N150" t="s">
        <v>36</v>
      </c>
      <c r="O150" t="str">
        <f t="shared" si="5"/>
        <v>1</v>
      </c>
      <c r="P150">
        <v>3</v>
      </c>
      <c r="Q150">
        <v>3</v>
      </c>
      <c r="R150" t="s">
        <v>37</v>
      </c>
      <c r="T150" t="s">
        <v>38</v>
      </c>
      <c r="U150" t="str">
        <f>"1030"</f>
        <v>1030</v>
      </c>
      <c r="V150" t="str">
        <f>"1145"</f>
        <v>1145</v>
      </c>
      <c r="W150">
        <v>32</v>
      </c>
      <c r="X150">
        <v>0</v>
      </c>
      <c r="Y150">
        <v>10</v>
      </c>
      <c r="Z150">
        <v>0</v>
      </c>
      <c r="AA150" t="s">
        <v>44</v>
      </c>
      <c r="AB150">
        <v>208</v>
      </c>
    </row>
    <row r="151" spans="1:28" x14ac:dyDescent="0.25">
      <c r="A151">
        <v>22000</v>
      </c>
      <c r="B151" t="str">
        <f>""</f>
        <v/>
      </c>
      <c r="G151" t="s">
        <v>31</v>
      </c>
      <c r="H151">
        <v>4600</v>
      </c>
      <c r="I151" t="str">
        <f t="shared" si="7"/>
        <v>01</v>
      </c>
      <c r="J151" t="s">
        <v>117</v>
      </c>
      <c r="K151" t="s">
        <v>33</v>
      </c>
      <c r="L151" t="s">
        <v>34</v>
      </c>
      <c r="M151" t="s">
        <v>35</v>
      </c>
      <c r="N151" t="s">
        <v>36</v>
      </c>
      <c r="O151" t="str">
        <f t="shared" si="5"/>
        <v>1</v>
      </c>
      <c r="P151">
        <v>3</v>
      </c>
      <c r="Q151">
        <v>3</v>
      </c>
      <c r="R151" t="s">
        <v>37</v>
      </c>
      <c r="T151" t="s">
        <v>47</v>
      </c>
      <c r="U151" t="str">
        <f>"1200"</f>
        <v>1200</v>
      </c>
      <c r="V151" t="str">
        <f>"1315"</f>
        <v>1315</v>
      </c>
      <c r="W151">
        <v>0</v>
      </c>
      <c r="X151">
        <v>0</v>
      </c>
      <c r="Y151">
        <v>10</v>
      </c>
      <c r="Z151">
        <v>0</v>
      </c>
      <c r="AA151" t="s">
        <v>41</v>
      </c>
      <c r="AB151">
        <v>216</v>
      </c>
    </row>
    <row r="152" spans="1:28" x14ac:dyDescent="0.25">
      <c r="A152">
        <v>22001</v>
      </c>
      <c r="B152" t="str">
        <f>""</f>
        <v/>
      </c>
      <c r="G152" t="s">
        <v>31</v>
      </c>
      <c r="H152">
        <v>4605</v>
      </c>
      <c r="I152" t="str">
        <f t="shared" si="7"/>
        <v>01</v>
      </c>
      <c r="J152" t="s">
        <v>118</v>
      </c>
      <c r="K152" t="s">
        <v>33</v>
      </c>
      <c r="L152" t="s">
        <v>34</v>
      </c>
      <c r="M152" t="s">
        <v>59</v>
      </c>
      <c r="N152" t="s">
        <v>36</v>
      </c>
      <c r="O152" t="str">
        <f t="shared" si="5"/>
        <v>1</v>
      </c>
      <c r="P152">
        <v>1</v>
      </c>
      <c r="Q152">
        <v>3</v>
      </c>
      <c r="R152" t="s">
        <v>37</v>
      </c>
      <c r="T152" t="s">
        <v>48</v>
      </c>
      <c r="U152" t="str">
        <f>"1100"</f>
        <v>1100</v>
      </c>
      <c r="V152" t="str">
        <f>"1350"</f>
        <v>1350</v>
      </c>
      <c r="W152">
        <v>0</v>
      </c>
      <c r="X152">
        <v>0</v>
      </c>
      <c r="Y152">
        <v>10</v>
      </c>
      <c r="Z152">
        <v>0</v>
      </c>
      <c r="AA152" t="s">
        <v>41</v>
      </c>
      <c r="AB152">
        <v>216</v>
      </c>
    </row>
    <row r="153" spans="1:28" x14ac:dyDescent="0.25">
      <c r="A153">
        <v>22214</v>
      </c>
      <c r="B153" t="str">
        <f>""</f>
        <v/>
      </c>
      <c r="G153" t="s">
        <v>31</v>
      </c>
      <c r="H153" t="s">
        <v>119</v>
      </c>
      <c r="I153" t="str">
        <f t="shared" si="7"/>
        <v>01</v>
      </c>
      <c r="J153" t="s">
        <v>120</v>
      </c>
      <c r="K153" t="s">
        <v>33</v>
      </c>
      <c r="L153" t="s">
        <v>34</v>
      </c>
      <c r="M153" t="s">
        <v>121</v>
      </c>
      <c r="N153" t="s">
        <v>36</v>
      </c>
      <c r="O153" t="str">
        <f t="shared" si="5"/>
        <v>1</v>
      </c>
      <c r="P153">
        <v>1</v>
      </c>
      <c r="Q153">
        <v>0</v>
      </c>
      <c r="R153" t="s">
        <v>37</v>
      </c>
      <c r="U153" t="str">
        <f>""</f>
        <v/>
      </c>
      <c r="V153" t="str">
        <f>""</f>
        <v/>
      </c>
      <c r="W153">
        <v>0</v>
      </c>
      <c r="X153">
        <v>0</v>
      </c>
      <c r="Y153">
        <v>0</v>
      </c>
      <c r="Z153">
        <v>0</v>
      </c>
    </row>
    <row r="154" spans="1:28" x14ac:dyDescent="0.25">
      <c r="A154">
        <v>22228</v>
      </c>
      <c r="B154" t="str">
        <f>""</f>
        <v/>
      </c>
      <c r="G154" t="s">
        <v>31</v>
      </c>
      <c r="H154" t="s">
        <v>119</v>
      </c>
      <c r="I154" t="str">
        <f>"01B"</f>
        <v>01B</v>
      </c>
      <c r="J154" t="s">
        <v>120</v>
      </c>
      <c r="K154" t="s">
        <v>33</v>
      </c>
      <c r="L154" t="s">
        <v>34</v>
      </c>
      <c r="M154" t="s">
        <v>121</v>
      </c>
      <c r="N154" t="s">
        <v>36</v>
      </c>
      <c r="O154" t="str">
        <f>"3"</f>
        <v>3</v>
      </c>
      <c r="P154">
        <v>1</v>
      </c>
      <c r="Q154">
        <v>0</v>
      </c>
      <c r="R154" t="s">
        <v>37</v>
      </c>
      <c r="U154" t="str">
        <f>""</f>
        <v/>
      </c>
      <c r="V154" t="str">
        <f>""</f>
        <v/>
      </c>
      <c r="W154">
        <v>0</v>
      </c>
      <c r="X154">
        <v>0</v>
      </c>
      <c r="Y154">
        <v>0</v>
      </c>
      <c r="Z154">
        <v>0</v>
      </c>
    </row>
    <row r="155" spans="1:28" x14ac:dyDescent="0.25">
      <c r="A155">
        <v>22215</v>
      </c>
      <c r="B155" t="str">
        <f>""</f>
        <v/>
      </c>
      <c r="G155" t="s">
        <v>31</v>
      </c>
      <c r="H155" t="s">
        <v>119</v>
      </c>
      <c r="I155" t="str">
        <f>"02"</f>
        <v>02</v>
      </c>
      <c r="J155" t="s">
        <v>120</v>
      </c>
      <c r="K155" t="s">
        <v>33</v>
      </c>
      <c r="L155" t="s">
        <v>34</v>
      </c>
      <c r="M155" t="s">
        <v>121</v>
      </c>
      <c r="N155" t="s">
        <v>36</v>
      </c>
      <c r="O155" t="str">
        <f t="shared" ref="O155:O161" si="8">"1"</f>
        <v>1</v>
      </c>
      <c r="P155">
        <v>1</v>
      </c>
      <c r="Q155">
        <v>0</v>
      </c>
      <c r="R155" t="s">
        <v>37</v>
      </c>
      <c r="U155" t="str">
        <f>""</f>
        <v/>
      </c>
      <c r="V155" t="str">
        <f>""</f>
        <v/>
      </c>
      <c r="W155">
        <v>0</v>
      </c>
      <c r="X155">
        <v>0</v>
      </c>
      <c r="Y155">
        <v>0</v>
      </c>
      <c r="Z155">
        <v>0</v>
      </c>
    </row>
    <row r="156" spans="1:28" x14ac:dyDescent="0.25">
      <c r="A156">
        <v>22216</v>
      </c>
      <c r="B156" t="str">
        <f>""</f>
        <v/>
      </c>
      <c r="G156" t="s">
        <v>31</v>
      </c>
      <c r="H156" t="s">
        <v>119</v>
      </c>
      <c r="I156" t="str">
        <f>"03"</f>
        <v>03</v>
      </c>
      <c r="J156" t="s">
        <v>120</v>
      </c>
      <c r="K156" t="s">
        <v>33</v>
      </c>
      <c r="L156" t="s">
        <v>34</v>
      </c>
      <c r="M156" t="s">
        <v>121</v>
      </c>
      <c r="N156" t="s">
        <v>36</v>
      </c>
      <c r="O156" t="str">
        <f t="shared" si="8"/>
        <v>1</v>
      </c>
      <c r="P156">
        <v>1</v>
      </c>
      <c r="Q156">
        <v>0</v>
      </c>
      <c r="R156" t="s">
        <v>37</v>
      </c>
      <c r="U156" t="str">
        <f>""</f>
        <v/>
      </c>
      <c r="V156" t="str">
        <f>""</f>
        <v/>
      </c>
      <c r="W156">
        <v>0</v>
      </c>
      <c r="X156">
        <v>0</v>
      </c>
      <c r="Y156">
        <v>0</v>
      </c>
      <c r="Z156">
        <v>0</v>
      </c>
    </row>
    <row r="157" spans="1:28" x14ac:dyDescent="0.25">
      <c r="A157">
        <v>22217</v>
      </c>
      <c r="B157" t="str">
        <f>""</f>
        <v/>
      </c>
      <c r="G157" t="s">
        <v>31</v>
      </c>
      <c r="H157" t="s">
        <v>119</v>
      </c>
      <c r="I157" t="str">
        <f>"04"</f>
        <v>04</v>
      </c>
      <c r="J157" t="s">
        <v>120</v>
      </c>
      <c r="K157" t="s">
        <v>33</v>
      </c>
      <c r="L157" t="s">
        <v>34</v>
      </c>
      <c r="M157" t="s">
        <v>121</v>
      </c>
      <c r="N157" t="s">
        <v>36</v>
      </c>
      <c r="O157" t="str">
        <f t="shared" si="8"/>
        <v>1</v>
      </c>
      <c r="P157">
        <v>1</v>
      </c>
      <c r="Q157">
        <v>0</v>
      </c>
      <c r="R157" t="s">
        <v>37</v>
      </c>
      <c r="U157" t="str">
        <f>""</f>
        <v/>
      </c>
      <c r="V157" t="str">
        <f>""</f>
        <v/>
      </c>
      <c r="W157">
        <v>0</v>
      </c>
      <c r="X157">
        <v>0</v>
      </c>
      <c r="Y157">
        <v>0</v>
      </c>
      <c r="Z157">
        <v>0</v>
      </c>
    </row>
    <row r="158" spans="1:28" x14ac:dyDescent="0.25">
      <c r="A158">
        <v>22220</v>
      </c>
      <c r="B158" t="str">
        <f>""</f>
        <v/>
      </c>
      <c r="G158" t="s">
        <v>31</v>
      </c>
      <c r="H158" t="s">
        <v>119</v>
      </c>
      <c r="I158" t="str">
        <f>"05"</f>
        <v>05</v>
      </c>
      <c r="J158" t="s">
        <v>120</v>
      </c>
      <c r="K158" t="s">
        <v>33</v>
      </c>
      <c r="L158" t="s">
        <v>34</v>
      </c>
      <c r="M158" t="s">
        <v>121</v>
      </c>
      <c r="N158" t="s">
        <v>36</v>
      </c>
      <c r="O158" t="str">
        <f t="shared" si="8"/>
        <v>1</v>
      </c>
      <c r="P158">
        <v>1</v>
      </c>
      <c r="Q158">
        <v>0</v>
      </c>
      <c r="R158" t="s">
        <v>37</v>
      </c>
      <c r="U158" t="str">
        <f>""</f>
        <v/>
      </c>
      <c r="V158" t="str">
        <f>""</f>
        <v/>
      </c>
      <c r="W158">
        <v>0</v>
      </c>
      <c r="X158">
        <v>0</v>
      </c>
      <c r="Y158">
        <v>0</v>
      </c>
      <c r="Z158">
        <v>0</v>
      </c>
    </row>
    <row r="159" spans="1:28" x14ac:dyDescent="0.25">
      <c r="A159">
        <v>22221</v>
      </c>
      <c r="B159" t="str">
        <f>""</f>
        <v/>
      </c>
      <c r="G159" t="s">
        <v>31</v>
      </c>
      <c r="H159" t="s">
        <v>119</v>
      </c>
      <c r="I159" t="str">
        <f>"06"</f>
        <v>06</v>
      </c>
      <c r="J159" t="s">
        <v>120</v>
      </c>
      <c r="K159" t="s">
        <v>33</v>
      </c>
      <c r="L159" t="s">
        <v>34</v>
      </c>
      <c r="M159" t="s">
        <v>121</v>
      </c>
      <c r="N159" t="s">
        <v>36</v>
      </c>
      <c r="O159" t="str">
        <f t="shared" si="8"/>
        <v>1</v>
      </c>
      <c r="P159">
        <v>1</v>
      </c>
      <c r="Q159">
        <v>0</v>
      </c>
      <c r="R159" t="s">
        <v>37</v>
      </c>
      <c r="U159" t="str">
        <f>""</f>
        <v/>
      </c>
      <c r="V159" t="str">
        <f>""</f>
        <v/>
      </c>
      <c r="W159">
        <v>0</v>
      </c>
      <c r="X159">
        <v>0</v>
      </c>
      <c r="Y159">
        <v>0</v>
      </c>
      <c r="Z159">
        <v>0</v>
      </c>
    </row>
    <row r="160" spans="1:28" x14ac:dyDescent="0.25">
      <c r="A160">
        <v>23095</v>
      </c>
      <c r="B160" t="str">
        <f>""</f>
        <v/>
      </c>
      <c r="G160" t="s">
        <v>31</v>
      </c>
      <c r="H160" t="s">
        <v>119</v>
      </c>
      <c r="I160" t="str">
        <f>"07"</f>
        <v>07</v>
      </c>
      <c r="J160" t="s">
        <v>120</v>
      </c>
      <c r="K160" t="s">
        <v>33</v>
      </c>
      <c r="L160" t="s">
        <v>34</v>
      </c>
      <c r="M160" t="s">
        <v>121</v>
      </c>
      <c r="N160" t="s">
        <v>36</v>
      </c>
      <c r="O160" t="str">
        <f t="shared" si="8"/>
        <v>1</v>
      </c>
      <c r="P160">
        <v>1</v>
      </c>
      <c r="Q160">
        <v>0</v>
      </c>
      <c r="R160" t="s">
        <v>37</v>
      </c>
      <c r="U160" t="str">
        <f>""</f>
        <v/>
      </c>
      <c r="V160" t="str">
        <f>""</f>
        <v/>
      </c>
      <c r="W160">
        <v>10</v>
      </c>
      <c r="X160">
        <v>0</v>
      </c>
      <c r="Y160">
        <v>0</v>
      </c>
      <c r="Z160">
        <v>0</v>
      </c>
    </row>
    <row r="161" spans="1:28" x14ac:dyDescent="0.25">
      <c r="A161">
        <v>20322</v>
      </c>
      <c r="B161" t="str">
        <f>""</f>
        <v/>
      </c>
      <c r="G161" t="s">
        <v>31</v>
      </c>
      <c r="H161" t="s">
        <v>122</v>
      </c>
      <c r="I161" t="str">
        <f>"01"</f>
        <v>01</v>
      </c>
      <c r="J161" t="s">
        <v>123</v>
      </c>
      <c r="K161" t="s">
        <v>33</v>
      </c>
      <c r="L161" t="s">
        <v>34</v>
      </c>
      <c r="M161" t="s">
        <v>124</v>
      </c>
      <c r="N161" t="s">
        <v>36</v>
      </c>
      <c r="O161" t="str">
        <f t="shared" si="8"/>
        <v>1</v>
      </c>
      <c r="P161">
        <v>1</v>
      </c>
      <c r="Q161">
        <v>0</v>
      </c>
      <c r="R161" t="s">
        <v>37</v>
      </c>
      <c r="U161" t="str">
        <f>""</f>
        <v/>
      </c>
      <c r="V161" t="str">
        <f>""</f>
        <v/>
      </c>
      <c r="W161">
        <v>1</v>
      </c>
      <c r="X161">
        <v>0</v>
      </c>
      <c r="Y161">
        <v>0</v>
      </c>
      <c r="Z161">
        <v>0</v>
      </c>
    </row>
    <row r="162" spans="1:28" x14ac:dyDescent="0.25">
      <c r="A162">
        <v>21488</v>
      </c>
      <c r="B162" t="str">
        <f>""</f>
        <v/>
      </c>
      <c r="G162" t="s">
        <v>31</v>
      </c>
      <c r="H162" t="s">
        <v>122</v>
      </c>
      <c r="I162" t="str">
        <f>"01B"</f>
        <v>01B</v>
      </c>
      <c r="J162" t="s">
        <v>123</v>
      </c>
      <c r="K162" t="s">
        <v>33</v>
      </c>
      <c r="L162" t="s">
        <v>34</v>
      </c>
      <c r="M162" t="s">
        <v>124</v>
      </c>
      <c r="N162" t="s">
        <v>36</v>
      </c>
      <c r="O162" t="str">
        <f>"3"</f>
        <v>3</v>
      </c>
      <c r="P162">
        <v>1</v>
      </c>
      <c r="Q162">
        <v>0</v>
      </c>
      <c r="R162" t="s">
        <v>37</v>
      </c>
      <c r="U162" t="str">
        <f>""</f>
        <v/>
      </c>
      <c r="V162" t="str">
        <f>""</f>
        <v/>
      </c>
      <c r="W162">
        <v>0</v>
      </c>
      <c r="X162">
        <v>0</v>
      </c>
      <c r="Y162">
        <v>0</v>
      </c>
      <c r="Z162">
        <v>0</v>
      </c>
    </row>
    <row r="163" spans="1:28" x14ac:dyDescent="0.25">
      <c r="A163">
        <v>20323</v>
      </c>
      <c r="B163" t="str">
        <f>""</f>
        <v/>
      </c>
      <c r="G163" t="s">
        <v>31</v>
      </c>
      <c r="H163" t="s">
        <v>122</v>
      </c>
      <c r="I163" t="str">
        <f>"02"</f>
        <v>02</v>
      </c>
      <c r="J163" t="s">
        <v>123</v>
      </c>
      <c r="K163" t="s">
        <v>33</v>
      </c>
      <c r="L163" t="s">
        <v>34</v>
      </c>
      <c r="M163" t="s">
        <v>124</v>
      </c>
      <c r="N163" t="s">
        <v>36</v>
      </c>
      <c r="O163" t="str">
        <f t="shared" ref="O163:O181" si="9">"1"</f>
        <v>1</v>
      </c>
      <c r="P163">
        <v>1</v>
      </c>
      <c r="Q163">
        <v>0</v>
      </c>
      <c r="R163" t="s">
        <v>37</v>
      </c>
      <c r="U163" t="str">
        <f>""</f>
        <v/>
      </c>
      <c r="V163" t="str">
        <f>""</f>
        <v/>
      </c>
      <c r="W163">
        <v>12</v>
      </c>
      <c r="X163">
        <v>0</v>
      </c>
      <c r="Y163">
        <v>0</v>
      </c>
      <c r="Z163">
        <v>0</v>
      </c>
    </row>
    <row r="164" spans="1:28" x14ac:dyDescent="0.25">
      <c r="A164">
        <v>20324</v>
      </c>
      <c r="B164" t="str">
        <f>""</f>
        <v/>
      </c>
      <c r="G164" t="s">
        <v>31</v>
      </c>
      <c r="H164" t="s">
        <v>122</v>
      </c>
      <c r="I164" t="str">
        <f>"03"</f>
        <v>03</v>
      </c>
      <c r="J164" t="s">
        <v>123</v>
      </c>
      <c r="K164" t="s">
        <v>33</v>
      </c>
      <c r="L164" t="s">
        <v>34</v>
      </c>
      <c r="M164" t="s">
        <v>124</v>
      </c>
      <c r="N164" t="s">
        <v>36</v>
      </c>
      <c r="O164" t="str">
        <f t="shared" si="9"/>
        <v>1</v>
      </c>
      <c r="P164">
        <v>1</v>
      </c>
      <c r="Q164">
        <v>0</v>
      </c>
      <c r="R164" t="s">
        <v>37</v>
      </c>
      <c r="U164" t="str">
        <f>""</f>
        <v/>
      </c>
      <c r="V164" t="str">
        <f>""</f>
        <v/>
      </c>
      <c r="W164">
        <v>10</v>
      </c>
      <c r="X164">
        <v>0</v>
      </c>
      <c r="Y164">
        <v>0</v>
      </c>
      <c r="Z164">
        <v>0</v>
      </c>
    </row>
    <row r="165" spans="1:28" x14ac:dyDescent="0.25">
      <c r="A165">
        <v>21718</v>
      </c>
      <c r="B165" t="str">
        <f>""</f>
        <v/>
      </c>
      <c r="G165" t="s">
        <v>31</v>
      </c>
      <c r="H165" t="s">
        <v>122</v>
      </c>
      <c r="I165" t="str">
        <f>"04"</f>
        <v>04</v>
      </c>
      <c r="J165" t="s">
        <v>123</v>
      </c>
      <c r="K165" t="s">
        <v>33</v>
      </c>
      <c r="L165" t="s">
        <v>34</v>
      </c>
      <c r="M165" t="s">
        <v>124</v>
      </c>
      <c r="N165" t="s">
        <v>36</v>
      </c>
      <c r="O165" t="str">
        <f t="shared" si="9"/>
        <v>1</v>
      </c>
      <c r="P165">
        <v>1</v>
      </c>
      <c r="Q165">
        <v>0</v>
      </c>
      <c r="R165" t="s">
        <v>37</v>
      </c>
      <c r="U165" t="str">
        <f>""</f>
        <v/>
      </c>
      <c r="V165" t="str">
        <f>""</f>
        <v/>
      </c>
      <c r="W165">
        <v>0</v>
      </c>
      <c r="X165">
        <v>0</v>
      </c>
      <c r="Y165">
        <v>0</v>
      </c>
      <c r="Z165">
        <v>0</v>
      </c>
    </row>
    <row r="166" spans="1:28" x14ac:dyDescent="0.25">
      <c r="A166">
        <v>20522</v>
      </c>
      <c r="B166" t="str">
        <f>""</f>
        <v/>
      </c>
      <c r="G166" t="s">
        <v>31</v>
      </c>
      <c r="H166" t="s">
        <v>122</v>
      </c>
      <c r="I166" t="str">
        <f>"50"</f>
        <v>50</v>
      </c>
      <c r="J166" t="s">
        <v>123</v>
      </c>
      <c r="K166" t="s">
        <v>33</v>
      </c>
      <c r="L166" t="s">
        <v>34</v>
      </c>
      <c r="M166" t="s">
        <v>124</v>
      </c>
      <c r="N166" t="s">
        <v>36</v>
      </c>
      <c r="O166" t="str">
        <f t="shared" si="9"/>
        <v>1</v>
      </c>
      <c r="P166">
        <v>1</v>
      </c>
      <c r="Q166">
        <v>0</v>
      </c>
      <c r="R166" t="s">
        <v>37</v>
      </c>
      <c r="T166" t="s">
        <v>43</v>
      </c>
      <c r="U166" t="str">
        <f>"1715"</f>
        <v>1715</v>
      </c>
      <c r="V166" t="str">
        <f>"1905"</f>
        <v>1905</v>
      </c>
      <c r="W166">
        <v>0</v>
      </c>
      <c r="X166">
        <v>0</v>
      </c>
      <c r="Y166">
        <v>0</v>
      </c>
      <c r="Z166">
        <v>0</v>
      </c>
      <c r="AA166" t="s">
        <v>41</v>
      </c>
      <c r="AB166">
        <v>501</v>
      </c>
    </row>
    <row r="167" spans="1:28" x14ac:dyDescent="0.25">
      <c r="A167">
        <v>21002</v>
      </c>
      <c r="B167" t="str">
        <f>""</f>
        <v/>
      </c>
      <c r="G167" t="s">
        <v>31</v>
      </c>
      <c r="H167" t="s">
        <v>122</v>
      </c>
      <c r="I167" t="str">
        <f>"51"</f>
        <v>51</v>
      </c>
      <c r="J167" t="s">
        <v>123</v>
      </c>
      <c r="K167" t="s">
        <v>33</v>
      </c>
      <c r="L167" t="s">
        <v>34</v>
      </c>
      <c r="M167" t="s">
        <v>124</v>
      </c>
      <c r="N167" t="s">
        <v>36</v>
      </c>
      <c r="O167" t="str">
        <f t="shared" si="9"/>
        <v>1</v>
      </c>
      <c r="P167">
        <v>1</v>
      </c>
      <c r="Q167">
        <v>0</v>
      </c>
      <c r="R167" t="s">
        <v>37</v>
      </c>
      <c r="T167" t="s">
        <v>62</v>
      </c>
      <c r="U167" t="str">
        <f>"1715"</f>
        <v>1715</v>
      </c>
      <c r="V167" t="str">
        <f>"1905"</f>
        <v>1905</v>
      </c>
      <c r="W167">
        <v>0</v>
      </c>
      <c r="X167">
        <v>0</v>
      </c>
      <c r="Y167">
        <v>0</v>
      </c>
      <c r="Z167">
        <v>0</v>
      </c>
      <c r="AA167" t="s">
        <v>41</v>
      </c>
      <c r="AB167">
        <v>501</v>
      </c>
    </row>
    <row r="168" spans="1:28" x14ac:dyDescent="0.25">
      <c r="A168">
        <v>21576</v>
      </c>
      <c r="B168" t="str">
        <f>""</f>
        <v/>
      </c>
      <c r="G168" t="s">
        <v>31</v>
      </c>
      <c r="H168">
        <v>4910</v>
      </c>
      <c r="I168" t="str">
        <f>"01"</f>
        <v>01</v>
      </c>
      <c r="J168" t="s">
        <v>125</v>
      </c>
      <c r="K168" t="s">
        <v>33</v>
      </c>
      <c r="L168" t="s">
        <v>34</v>
      </c>
      <c r="M168" t="s">
        <v>35</v>
      </c>
      <c r="N168" t="s">
        <v>36</v>
      </c>
      <c r="O168" t="str">
        <f t="shared" si="9"/>
        <v>1</v>
      </c>
      <c r="P168">
        <v>1</v>
      </c>
      <c r="Q168">
        <v>1</v>
      </c>
      <c r="R168" t="s">
        <v>37</v>
      </c>
      <c r="T168" t="s">
        <v>90</v>
      </c>
      <c r="U168" t="str">
        <f>"0800"</f>
        <v>0800</v>
      </c>
      <c r="V168" t="str">
        <f>"0850"</f>
        <v>0850</v>
      </c>
      <c r="W168">
        <v>12</v>
      </c>
      <c r="X168">
        <v>0</v>
      </c>
      <c r="Y168">
        <v>10</v>
      </c>
      <c r="Z168">
        <v>0</v>
      </c>
      <c r="AA168" t="s">
        <v>41</v>
      </c>
      <c r="AB168">
        <v>501</v>
      </c>
    </row>
    <row r="169" spans="1:28" x14ac:dyDescent="0.25">
      <c r="A169">
        <v>21577</v>
      </c>
      <c r="B169" t="str">
        <f>""</f>
        <v/>
      </c>
      <c r="G169" t="s">
        <v>31</v>
      </c>
      <c r="H169">
        <v>4910</v>
      </c>
      <c r="I169" t="str">
        <f>"02"</f>
        <v>02</v>
      </c>
      <c r="J169" t="s">
        <v>125</v>
      </c>
      <c r="K169" t="s">
        <v>33</v>
      </c>
      <c r="L169" t="s">
        <v>34</v>
      </c>
      <c r="M169" t="s">
        <v>35</v>
      </c>
      <c r="N169" t="s">
        <v>36</v>
      </c>
      <c r="O169" t="str">
        <f t="shared" si="9"/>
        <v>1</v>
      </c>
      <c r="P169">
        <v>1</v>
      </c>
      <c r="Q169">
        <v>1</v>
      </c>
      <c r="R169" t="s">
        <v>37</v>
      </c>
      <c r="T169" t="s">
        <v>62</v>
      </c>
      <c r="U169" t="str">
        <f>"1100"</f>
        <v>1100</v>
      </c>
      <c r="V169" t="str">
        <f>"1150"</f>
        <v>1150</v>
      </c>
      <c r="W169">
        <v>12</v>
      </c>
      <c r="X169">
        <v>0</v>
      </c>
      <c r="Y169">
        <v>10</v>
      </c>
      <c r="Z169">
        <v>0</v>
      </c>
      <c r="AA169" t="s">
        <v>41</v>
      </c>
      <c r="AB169">
        <v>501</v>
      </c>
    </row>
    <row r="170" spans="1:28" x14ac:dyDescent="0.25">
      <c r="A170">
        <v>21578</v>
      </c>
      <c r="B170" t="str">
        <f>""</f>
        <v/>
      </c>
      <c r="G170" t="s">
        <v>31</v>
      </c>
      <c r="H170">
        <v>4910</v>
      </c>
      <c r="I170" t="str">
        <f>"03"</f>
        <v>03</v>
      </c>
      <c r="J170" t="s">
        <v>125</v>
      </c>
      <c r="K170" t="s">
        <v>33</v>
      </c>
      <c r="L170" t="s">
        <v>34</v>
      </c>
      <c r="M170" t="s">
        <v>35</v>
      </c>
      <c r="N170" t="s">
        <v>36</v>
      </c>
      <c r="O170" t="str">
        <f t="shared" si="9"/>
        <v>1</v>
      </c>
      <c r="P170">
        <v>1</v>
      </c>
      <c r="Q170">
        <v>1</v>
      </c>
      <c r="R170" t="s">
        <v>37</v>
      </c>
      <c r="T170" t="s">
        <v>60</v>
      </c>
      <c r="U170" t="str">
        <f>"1030"</f>
        <v>1030</v>
      </c>
      <c r="V170" t="str">
        <f>"1120"</f>
        <v>1120</v>
      </c>
      <c r="W170">
        <v>12</v>
      </c>
      <c r="X170">
        <v>0</v>
      </c>
      <c r="Y170">
        <v>0</v>
      </c>
      <c r="Z170">
        <v>0</v>
      </c>
      <c r="AA170" t="s">
        <v>41</v>
      </c>
      <c r="AB170">
        <v>501</v>
      </c>
    </row>
    <row r="171" spans="1:28" x14ac:dyDescent="0.25">
      <c r="A171">
        <v>22206</v>
      </c>
      <c r="B171" t="str">
        <f>""</f>
        <v/>
      </c>
      <c r="G171" t="s">
        <v>31</v>
      </c>
      <c r="H171" t="s">
        <v>126</v>
      </c>
      <c r="I171" t="str">
        <f>"01"</f>
        <v>01</v>
      </c>
      <c r="J171" t="s">
        <v>127</v>
      </c>
      <c r="K171" t="s">
        <v>33</v>
      </c>
      <c r="L171" t="s">
        <v>34</v>
      </c>
      <c r="M171" t="s">
        <v>121</v>
      </c>
      <c r="N171" t="s">
        <v>36</v>
      </c>
      <c r="O171" t="str">
        <f t="shared" si="9"/>
        <v>1</v>
      </c>
      <c r="P171">
        <v>1</v>
      </c>
      <c r="Q171">
        <v>0</v>
      </c>
      <c r="R171" t="s">
        <v>37</v>
      </c>
      <c r="U171" t="str">
        <f>""</f>
        <v/>
      </c>
      <c r="V171" t="str">
        <f>""</f>
        <v/>
      </c>
      <c r="W171">
        <v>0</v>
      </c>
      <c r="X171">
        <v>0</v>
      </c>
      <c r="Y171">
        <v>0</v>
      </c>
      <c r="Z171">
        <v>0</v>
      </c>
    </row>
    <row r="172" spans="1:28" x14ac:dyDescent="0.25">
      <c r="A172">
        <v>22218</v>
      </c>
      <c r="B172" t="str">
        <f>""</f>
        <v/>
      </c>
      <c r="G172" t="s">
        <v>31</v>
      </c>
      <c r="H172" t="s">
        <v>126</v>
      </c>
      <c r="I172" t="str">
        <f>"02"</f>
        <v>02</v>
      </c>
      <c r="J172" t="s">
        <v>127</v>
      </c>
      <c r="K172" t="s">
        <v>33</v>
      </c>
      <c r="L172" t="s">
        <v>34</v>
      </c>
      <c r="M172" t="s">
        <v>121</v>
      </c>
      <c r="N172" t="s">
        <v>36</v>
      </c>
      <c r="O172" t="str">
        <f t="shared" si="9"/>
        <v>1</v>
      </c>
      <c r="P172">
        <v>1</v>
      </c>
      <c r="Q172">
        <v>0</v>
      </c>
      <c r="R172" t="s">
        <v>37</v>
      </c>
      <c r="U172" t="str">
        <f>""</f>
        <v/>
      </c>
      <c r="V172" t="str">
        <f>""</f>
        <v/>
      </c>
      <c r="W172">
        <v>0</v>
      </c>
      <c r="X172">
        <v>0</v>
      </c>
      <c r="Y172">
        <v>0</v>
      </c>
      <c r="Z172">
        <v>0</v>
      </c>
    </row>
    <row r="173" spans="1:28" x14ac:dyDescent="0.25">
      <c r="A173">
        <v>22219</v>
      </c>
      <c r="B173" t="str">
        <f>""</f>
        <v/>
      </c>
      <c r="G173" t="s">
        <v>31</v>
      </c>
      <c r="H173" t="s">
        <v>126</v>
      </c>
      <c r="I173" t="str">
        <f>"03"</f>
        <v>03</v>
      </c>
      <c r="J173" t="s">
        <v>127</v>
      </c>
      <c r="K173" t="s">
        <v>33</v>
      </c>
      <c r="L173" t="s">
        <v>34</v>
      </c>
      <c r="M173" t="s">
        <v>121</v>
      </c>
      <c r="N173" t="s">
        <v>36</v>
      </c>
      <c r="O173" t="str">
        <f t="shared" si="9"/>
        <v>1</v>
      </c>
      <c r="P173">
        <v>1</v>
      </c>
      <c r="Q173">
        <v>0</v>
      </c>
      <c r="R173" t="s">
        <v>37</v>
      </c>
      <c r="U173" t="str">
        <f>""</f>
        <v/>
      </c>
      <c r="V173" t="str">
        <f>""</f>
        <v/>
      </c>
      <c r="W173">
        <v>0</v>
      </c>
      <c r="X173">
        <v>0</v>
      </c>
      <c r="Y173">
        <v>0</v>
      </c>
      <c r="Z173">
        <v>0</v>
      </c>
    </row>
    <row r="174" spans="1:28" x14ac:dyDescent="0.25">
      <c r="A174">
        <v>21856</v>
      </c>
      <c r="B174" t="str">
        <f>""</f>
        <v/>
      </c>
      <c r="G174" t="s">
        <v>31</v>
      </c>
      <c r="H174" t="s">
        <v>128</v>
      </c>
      <c r="I174" t="str">
        <f>"01"</f>
        <v>01</v>
      </c>
      <c r="J174" t="s">
        <v>129</v>
      </c>
      <c r="K174" t="s">
        <v>33</v>
      </c>
      <c r="L174" t="s">
        <v>34</v>
      </c>
      <c r="M174" t="s">
        <v>35</v>
      </c>
      <c r="N174" t="s">
        <v>36</v>
      </c>
      <c r="O174" t="str">
        <f t="shared" si="9"/>
        <v>1</v>
      </c>
      <c r="P174">
        <v>0.5</v>
      </c>
      <c r="Q174">
        <v>0</v>
      </c>
      <c r="R174" t="s">
        <v>37</v>
      </c>
      <c r="S174">
        <v>3</v>
      </c>
      <c r="T174" t="s">
        <v>40</v>
      </c>
      <c r="U174" t="str">
        <f>"0900"</f>
        <v>0900</v>
      </c>
      <c r="V174" t="str">
        <f>"0950"</f>
        <v>0950</v>
      </c>
      <c r="W174">
        <v>0</v>
      </c>
      <c r="X174">
        <v>0</v>
      </c>
      <c r="Y174">
        <v>3</v>
      </c>
      <c r="Z174">
        <v>0</v>
      </c>
      <c r="AA174" t="s">
        <v>41</v>
      </c>
      <c r="AB174">
        <v>216</v>
      </c>
    </row>
    <row r="175" spans="1:28" x14ac:dyDescent="0.25">
      <c r="A175">
        <v>21859</v>
      </c>
      <c r="B175" t="str">
        <f>""</f>
        <v/>
      </c>
      <c r="G175" t="s">
        <v>31</v>
      </c>
      <c r="H175" t="s">
        <v>128</v>
      </c>
      <c r="I175" t="str">
        <f>"50"</f>
        <v>50</v>
      </c>
      <c r="J175" t="s">
        <v>129</v>
      </c>
      <c r="K175" t="s">
        <v>33</v>
      </c>
      <c r="L175" t="s">
        <v>34</v>
      </c>
      <c r="M175" t="s">
        <v>35</v>
      </c>
      <c r="N175" t="s">
        <v>36</v>
      </c>
      <c r="O175" t="str">
        <f t="shared" si="9"/>
        <v>1</v>
      </c>
      <c r="P175">
        <v>0.5</v>
      </c>
      <c r="Q175">
        <v>0</v>
      </c>
      <c r="R175" t="s">
        <v>37</v>
      </c>
      <c r="S175">
        <v>1</v>
      </c>
      <c r="T175" t="s">
        <v>43</v>
      </c>
      <c r="U175" t="str">
        <f>"1800"</f>
        <v>1800</v>
      </c>
      <c r="V175" t="str">
        <f>"1850"</f>
        <v>1850</v>
      </c>
      <c r="W175">
        <v>10</v>
      </c>
      <c r="X175">
        <v>0</v>
      </c>
      <c r="Y175">
        <v>1</v>
      </c>
      <c r="Z175">
        <v>0</v>
      </c>
      <c r="AA175" t="s">
        <v>41</v>
      </c>
      <c r="AB175">
        <v>216</v>
      </c>
    </row>
    <row r="176" spans="1:28" x14ac:dyDescent="0.25">
      <c r="A176">
        <v>22284</v>
      </c>
      <c r="B176" t="str">
        <f>""</f>
        <v/>
      </c>
      <c r="G176" t="s">
        <v>130</v>
      </c>
      <c r="H176">
        <v>1010</v>
      </c>
      <c r="I176" t="str">
        <f>"01"</f>
        <v>01</v>
      </c>
      <c r="J176" t="s">
        <v>131</v>
      </c>
      <c r="K176" t="s">
        <v>33</v>
      </c>
      <c r="L176" t="s">
        <v>34</v>
      </c>
      <c r="M176" t="s">
        <v>35</v>
      </c>
      <c r="N176" t="s">
        <v>36</v>
      </c>
      <c r="O176" t="str">
        <f t="shared" si="9"/>
        <v>1</v>
      </c>
      <c r="P176">
        <v>3</v>
      </c>
      <c r="Q176">
        <v>3</v>
      </c>
      <c r="R176" t="s">
        <v>37</v>
      </c>
      <c r="T176" t="s">
        <v>38</v>
      </c>
      <c r="U176" t="str">
        <f>"1200"</f>
        <v>1200</v>
      </c>
      <c r="V176" t="str">
        <f>"1315"</f>
        <v>1315</v>
      </c>
      <c r="W176">
        <v>23</v>
      </c>
      <c r="X176">
        <v>0</v>
      </c>
      <c r="Y176">
        <v>10</v>
      </c>
      <c r="Z176">
        <v>0</v>
      </c>
      <c r="AA176" t="s">
        <v>41</v>
      </c>
      <c r="AB176">
        <v>310</v>
      </c>
    </row>
    <row r="177" spans="1:31" x14ac:dyDescent="0.25">
      <c r="A177">
        <v>21846</v>
      </c>
      <c r="B177" t="str">
        <f>""</f>
        <v/>
      </c>
      <c r="G177" t="s">
        <v>130</v>
      </c>
      <c r="H177">
        <v>2020</v>
      </c>
      <c r="I177" t="str">
        <f>"01"</f>
        <v>01</v>
      </c>
      <c r="J177" t="s">
        <v>132</v>
      </c>
      <c r="K177" t="s">
        <v>33</v>
      </c>
      <c r="L177" t="s">
        <v>34</v>
      </c>
      <c r="M177" t="s">
        <v>133</v>
      </c>
      <c r="N177" t="s">
        <v>36</v>
      </c>
      <c r="O177" t="str">
        <f t="shared" si="9"/>
        <v>1</v>
      </c>
      <c r="P177">
        <v>2</v>
      </c>
      <c r="Q177">
        <v>4</v>
      </c>
      <c r="R177" t="s">
        <v>37</v>
      </c>
      <c r="T177" t="s">
        <v>38</v>
      </c>
      <c r="U177" t="str">
        <f>"1300"</f>
        <v>1300</v>
      </c>
      <c r="V177" t="str">
        <f>"1450"</f>
        <v>1450</v>
      </c>
      <c r="W177">
        <v>12</v>
      </c>
      <c r="X177">
        <v>0</v>
      </c>
      <c r="Y177">
        <v>10</v>
      </c>
      <c r="Z177">
        <v>0</v>
      </c>
      <c r="AA177" t="s">
        <v>41</v>
      </c>
      <c r="AB177">
        <v>304</v>
      </c>
    </row>
    <row r="178" spans="1:31" x14ac:dyDescent="0.25">
      <c r="A178">
        <v>22002</v>
      </c>
      <c r="B178" t="str">
        <f>""</f>
        <v/>
      </c>
      <c r="G178" t="s">
        <v>130</v>
      </c>
      <c r="H178">
        <v>2050</v>
      </c>
      <c r="I178" t="str">
        <f>"01"</f>
        <v>01</v>
      </c>
      <c r="J178" t="s">
        <v>134</v>
      </c>
      <c r="K178" t="s">
        <v>33</v>
      </c>
      <c r="L178" t="s">
        <v>34</v>
      </c>
      <c r="M178" t="s">
        <v>133</v>
      </c>
      <c r="N178" t="s">
        <v>36</v>
      </c>
      <c r="O178" t="str">
        <f t="shared" si="9"/>
        <v>1</v>
      </c>
      <c r="P178">
        <v>2</v>
      </c>
      <c r="Q178">
        <v>4</v>
      </c>
      <c r="R178" t="s">
        <v>37</v>
      </c>
      <c r="T178" t="s">
        <v>60</v>
      </c>
      <c r="U178" t="str">
        <f>"1500"</f>
        <v>1500</v>
      </c>
      <c r="V178" t="str">
        <f>"1650"</f>
        <v>1650</v>
      </c>
      <c r="W178">
        <v>6</v>
      </c>
      <c r="X178">
        <v>0</v>
      </c>
      <c r="Y178">
        <v>5</v>
      </c>
      <c r="Z178">
        <v>0</v>
      </c>
      <c r="AA178" t="s">
        <v>41</v>
      </c>
      <c r="AB178">
        <v>303</v>
      </c>
    </row>
    <row r="179" spans="1:31" x14ac:dyDescent="0.25">
      <c r="A179">
        <v>22002</v>
      </c>
      <c r="B179" t="str">
        <f>""</f>
        <v/>
      </c>
      <c r="G179" t="s">
        <v>130</v>
      </c>
      <c r="H179">
        <v>2050</v>
      </c>
      <c r="I179" t="str">
        <f>"01"</f>
        <v>01</v>
      </c>
      <c r="J179" t="s">
        <v>134</v>
      </c>
      <c r="K179" t="s">
        <v>33</v>
      </c>
      <c r="L179" t="s">
        <v>34</v>
      </c>
      <c r="M179" t="s">
        <v>133</v>
      </c>
      <c r="N179" t="s">
        <v>36</v>
      </c>
      <c r="O179" t="str">
        <f t="shared" si="9"/>
        <v>1</v>
      </c>
      <c r="P179">
        <v>2</v>
      </c>
      <c r="Q179">
        <v>4</v>
      </c>
      <c r="R179" t="s">
        <v>37</v>
      </c>
      <c r="T179" t="s">
        <v>60</v>
      </c>
      <c r="U179" t="str">
        <f>"1300"</f>
        <v>1300</v>
      </c>
      <c r="V179" t="str">
        <f>"1350"</f>
        <v>1350</v>
      </c>
      <c r="W179">
        <v>6</v>
      </c>
      <c r="X179">
        <v>0</v>
      </c>
      <c r="Y179">
        <v>5</v>
      </c>
      <c r="Z179">
        <v>0</v>
      </c>
      <c r="AA179" t="s">
        <v>41</v>
      </c>
      <c r="AB179">
        <v>303</v>
      </c>
    </row>
    <row r="180" spans="1:31" x14ac:dyDescent="0.25">
      <c r="A180">
        <v>22050</v>
      </c>
      <c r="B180" t="str">
        <f>""</f>
        <v/>
      </c>
      <c r="G180" t="s">
        <v>130</v>
      </c>
      <c r="H180">
        <v>2050</v>
      </c>
      <c r="I180" t="str">
        <f>"02"</f>
        <v>02</v>
      </c>
      <c r="J180" t="s">
        <v>134</v>
      </c>
      <c r="K180" t="s">
        <v>33</v>
      </c>
      <c r="L180" t="s">
        <v>34</v>
      </c>
      <c r="M180" t="s">
        <v>133</v>
      </c>
      <c r="N180" t="s">
        <v>36</v>
      </c>
      <c r="O180" t="str">
        <f t="shared" si="9"/>
        <v>1</v>
      </c>
      <c r="P180">
        <v>2</v>
      </c>
      <c r="Q180">
        <v>4</v>
      </c>
      <c r="R180" t="s">
        <v>37</v>
      </c>
      <c r="T180" t="s">
        <v>60</v>
      </c>
      <c r="U180" t="str">
        <f>"1400"</f>
        <v>1400</v>
      </c>
      <c r="V180" t="str">
        <f>"1450"</f>
        <v>1450</v>
      </c>
      <c r="W180">
        <v>6</v>
      </c>
      <c r="X180">
        <v>0</v>
      </c>
      <c r="Y180">
        <v>5</v>
      </c>
      <c r="Z180">
        <v>0</v>
      </c>
      <c r="AA180" t="s">
        <v>41</v>
      </c>
      <c r="AB180">
        <v>303</v>
      </c>
    </row>
    <row r="181" spans="1:31" x14ac:dyDescent="0.25">
      <c r="A181">
        <v>22050</v>
      </c>
      <c r="B181" t="str">
        <f>""</f>
        <v/>
      </c>
      <c r="G181" t="s">
        <v>130</v>
      </c>
      <c r="H181">
        <v>2050</v>
      </c>
      <c r="I181" t="str">
        <f>"02"</f>
        <v>02</v>
      </c>
      <c r="J181" t="s">
        <v>134</v>
      </c>
      <c r="K181" t="s">
        <v>33</v>
      </c>
      <c r="L181" t="s">
        <v>34</v>
      </c>
      <c r="M181" t="s">
        <v>133</v>
      </c>
      <c r="N181" t="s">
        <v>36</v>
      </c>
      <c r="O181" t="str">
        <f t="shared" si="9"/>
        <v>1</v>
      </c>
      <c r="P181">
        <v>2</v>
      </c>
      <c r="Q181">
        <v>4</v>
      </c>
      <c r="R181" t="s">
        <v>37</v>
      </c>
      <c r="T181" t="s">
        <v>60</v>
      </c>
      <c r="U181" t="str">
        <f>"1500"</f>
        <v>1500</v>
      </c>
      <c r="V181" t="str">
        <f>"1650"</f>
        <v>1650</v>
      </c>
      <c r="W181">
        <v>6</v>
      </c>
      <c r="X181">
        <v>0</v>
      </c>
      <c r="Y181">
        <v>5</v>
      </c>
      <c r="Z181">
        <v>0</v>
      </c>
      <c r="AA181" t="s">
        <v>41</v>
      </c>
      <c r="AB181">
        <v>303</v>
      </c>
    </row>
    <row r="182" spans="1:31" x14ac:dyDescent="0.25">
      <c r="A182">
        <v>22595</v>
      </c>
      <c r="B182" t="str">
        <f>""</f>
        <v/>
      </c>
      <c r="G182" t="s">
        <v>130</v>
      </c>
      <c r="H182">
        <v>4040</v>
      </c>
      <c r="I182" t="str">
        <f>"01B"</f>
        <v>01B</v>
      </c>
      <c r="J182" t="s">
        <v>135</v>
      </c>
      <c r="K182" t="s">
        <v>33</v>
      </c>
      <c r="L182" t="s">
        <v>34</v>
      </c>
      <c r="M182" t="s">
        <v>59</v>
      </c>
      <c r="N182" t="s">
        <v>36</v>
      </c>
      <c r="O182" t="str">
        <f>"3"</f>
        <v>3</v>
      </c>
      <c r="P182">
        <v>1</v>
      </c>
      <c r="Q182">
        <v>3</v>
      </c>
      <c r="R182" t="s">
        <v>37</v>
      </c>
      <c r="T182" t="s">
        <v>48</v>
      </c>
      <c r="U182" t="str">
        <f>"1300"</f>
        <v>1300</v>
      </c>
      <c r="V182" t="str">
        <f>"1630"</f>
        <v>1630</v>
      </c>
      <c r="W182">
        <v>12</v>
      </c>
      <c r="X182">
        <v>0</v>
      </c>
      <c r="Y182">
        <v>0</v>
      </c>
      <c r="Z182">
        <v>0</v>
      </c>
      <c r="AA182" t="s">
        <v>41</v>
      </c>
      <c r="AB182">
        <v>303</v>
      </c>
    </row>
    <row r="183" spans="1:31" x14ac:dyDescent="0.25">
      <c r="A183">
        <v>22287</v>
      </c>
      <c r="B183" t="str">
        <f>""</f>
        <v/>
      </c>
      <c r="G183" t="s">
        <v>130</v>
      </c>
      <c r="H183">
        <v>4050</v>
      </c>
      <c r="I183" t="str">
        <f>"01A"</f>
        <v>01A</v>
      </c>
      <c r="J183" t="s">
        <v>136</v>
      </c>
      <c r="K183" t="s">
        <v>33</v>
      </c>
      <c r="L183" t="s">
        <v>34</v>
      </c>
      <c r="M183" t="s">
        <v>59</v>
      </c>
      <c r="N183" t="s">
        <v>36</v>
      </c>
      <c r="O183" t="str">
        <f>"2"</f>
        <v>2</v>
      </c>
      <c r="P183">
        <v>1</v>
      </c>
      <c r="Q183">
        <v>3</v>
      </c>
      <c r="R183" t="s">
        <v>37</v>
      </c>
      <c r="T183" t="s">
        <v>48</v>
      </c>
      <c r="U183" t="str">
        <f>"1300"</f>
        <v>1300</v>
      </c>
      <c r="V183" t="str">
        <f>"1630"</f>
        <v>1630</v>
      </c>
      <c r="W183">
        <v>12</v>
      </c>
      <c r="X183">
        <v>0</v>
      </c>
      <c r="Y183">
        <v>0</v>
      </c>
      <c r="Z183">
        <v>0</v>
      </c>
      <c r="AA183" t="s">
        <v>41</v>
      </c>
      <c r="AB183">
        <v>303</v>
      </c>
    </row>
    <row r="184" spans="1:31" x14ac:dyDescent="0.25">
      <c r="A184">
        <v>20142</v>
      </c>
      <c r="B184" t="str">
        <f>""</f>
        <v/>
      </c>
      <c r="G184" t="s">
        <v>137</v>
      </c>
      <c r="H184">
        <v>1010</v>
      </c>
      <c r="I184" t="str">
        <f>"01"</f>
        <v>01</v>
      </c>
      <c r="J184" t="s">
        <v>138</v>
      </c>
      <c r="K184" t="s">
        <v>33</v>
      </c>
      <c r="L184" t="s">
        <v>34</v>
      </c>
      <c r="M184" t="s">
        <v>35</v>
      </c>
      <c r="N184" t="s">
        <v>36</v>
      </c>
      <c r="O184" t="str">
        <f>"1"</f>
        <v>1</v>
      </c>
      <c r="P184">
        <v>3</v>
      </c>
      <c r="Q184">
        <v>3</v>
      </c>
      <c r="R184" t="s">
        <v>37</v>
      </c>
      <c r="T184" t="s">
        <v>38</v>
      </c>
      <c r="U184" t="str">
        <f>"1030"</f>
        <v>1030</v>
      </c>
      <c r="V184" t="str">
        <f>"1145"</f>
        <v>1145</v>
      </c>
      <c r="W184">
        <v>38</v>
      </c>
      <c r="X184">
        <v>0</v>
      </c>
      <c r="Y184">
        <v>10</v>
      </c>
      <c r="Z184">
        <v>0</v>
      </c>
      <c r="AA184" t="s">
        <v>44</v>
      </c>
      <c r="AB184">
        <v>113</v>
      </c>
    </row>
    <row r="185" spans="1:31" x14ac:dyDescent="0.25">
      <c r="A185">
        <v>20430</v>
      </c>
      <c r="B185" t="str">
        <f>""</f>
        <v/>
      </c>
      <c r="G185" t="s">
        <v>137</v>
      </c>
      <c r="H185">
        <v>1010</v>
      </c>
      <c r="I185" t="str">
        <f>"02"</f>
        <v>02</v>
      </c>
      <c r="J185" t="s">
        <v>138</v>
      </c>
      <c r="K185" t="s">
        <v>33</v>
      </c>
      <c r="L185" t="s">
        <v>34</v>
      </c>
      <c r="M185" t="s">
        <v>35</v>
      </c>
      <c r="N185" t="s">
        <v>36</v>
      </c>
      <c r="O185" t="str">
        <f>"1"</f>
        <v>1</v>
      </c>
      <c r="P185">
        <v>3</v>
      </c>
      <c r="Q185">
        <v>3</v>
      </c>
      <c r="R185" t="s">
        <v>37</v>
      </c>
      <c r="T185" t="s">
        <v>38</v>
      </c>
      <c r="U185" t="str">
        <f>"1330"</f>
        <v>1330</v>
      </c>
      <c r="V185" t="str">
        <f>"1445"</f>
        <v>1445</v>
      </c>
      <c r="W185">
        <v>39</v>
      </c>
      <c r="X185">
        <v>0</v>
      </c>
      <c r="Y185">
        <v>10</v>
      </c>
      <c r="Z185">
        <v>0</v>
      </c>
      <c r="AA185" t="s">
        <v>44</v>
      </c>
      <c r="AB185">
        <v>113</v>
      </c>
    </row>
    <row r="186" spans="1:31" x14ac:dyDescent="0.25">
      <c r="A186">
        <v>20610</v>
      </c>
      <c r="B186" t="str">
        <f>""</f>
        <v/>
      </c>
      <c r="G186" t="s">
        <v>137</v>
      </c>
      <c r="H186">
        <v>1010</v>
      </c>
      <c r="I186" t="str">
        <f>"40"</f>
        <v>40</v>
      </c>
      <c r="J186" t="s">
        <v>138</v>
      </c>
      <c r="K186" t="s">
        <v>49</v>
      </c>
      <c r="L186" t="s">
        <v>34</v>
      </c>
      <c r="M186" t="s">
        <v>35</v>
      </c>
      <c r="N186" t="s">
        <v>50</v>
      </c>
      <c r="O186" t="str">
        <f>"1"</f>
        <v>1</v>
      </c>
      <c r="P186">
        <v>3</v>
      </c>
      <c r="Q186">
        <v>3</v>
      </c>
      <c r="R186" t="s">
        <v>37</v>
      </c>
      <c r="U186" t="str">
        <f>""</f>
        <v/>
      </c>
      <c r="V186" t="str">
        <f>""</f>
        <v/>
      </c>
      <c r="W186">
        <v>38</v>
      </c>
      <c r="X186">
        <v>0</v>
      </c>
      <c r="Y186">
        <v>15</v>
      </c>
      <c r="Z186">
        <v>0</v>
      </c>
      <c r="AA186" t="s">
        <v>51</v>
      </c>
      <c r="AE186" s="1" t="s">
        <v>52</v>
      </c>
    </row>
    <row r="187" spans="1:31" x14ac:dyDescent="0.25">
      <c r="A187">
        <v>21620</v>
      </c>
      <c r="B187" t="str">
        <f>""</f>
        <v/>
      </c>
      <c r="G187" t="s">
        <v>137</v>
      </c>
      <c r="H187">
        <v>1010</v>
      </c>
      <c r="I187" t="str">
        <f>"41"</f>
        <v>41</v>
      </c>
      <c r="J187" t="s">
        <v>138</v>
      </c>
      <c r="K187" t="s">
        <v>49</v>
      </c>
      <c r="L187" t="s">
        <v>34</v>
      </c>
      <c r="M187" t="s">
        <v>35</v>
      </c>
      <c r="N187" t="s">
        <v>50</v>
      </c>
      <c r="O187" t="str">
        <f>"1"</f>
        <v>1</v>
      </c>
      <c r="P187">
        <v>3</v>
      </c>
      <c r="Q187">
        <v>3</v>
      </c>
      <c r="R187" t="s">
        <v>37</v>
      </c>
      <c r="U187" t="str">
        <f>""</f>
        <v/>
      </c>
      <c r="V187" t="str">
        <f>""</f>
        <v/>
      </c>
      <c r="W187">
        <v>39</v>
      </c>
      <c r="X187">
        <v>0</v>
      </c>
      <c r="Y187">
        <v>15</v>
      </c>
      <c r="Z187">
        <v>0</v>
      </c>
      <c r="AA187" t="s">
        <v>51</v>
      </c>
      <c r="AE187" t="s">
        <v>92</v>
      </c>
    </row>
    <row r="188" spans="1:31" x14ac:dyDescent="0.25">
      <c r="A188">
        <v>22097</v>
      </c>
      <c r="B188" t="str">
        <f>""</f>
        <v/>
      </c>
      <c r="G188" t="s">
        <v>137</v>
      </c>
      <c r="H188">
        <v>1010</v>
      </c>
      <c r="I188" t="str">
        <f>"43"</f>
        <v>43</v>
      </c>
      <c r="J188" t="s">
        <v>138</v>
      </c>
      <c r="K188" t="s">
        <v>49</v>
      </c>
      <c r="L188" t="s">
        <v>34</v>
      </c>
      <c r="M188" t="s">
        <v>35</v>
      </c>
      <c r="N188" t="s">
        <v>50</v>
      </c>
      <c r="O188" t="str">
        <f>"1"</f>
        <v>1</v>
      </c>
      <c r="P188">
        <v>3</v>
      </c>
      <c r="Q188">
        <v>3</v>
      </c>
      <c r="R188" t="s">
        <v>37</v>
      </c>
      <c r="U188" t="str">
        <f>""</f>
        <v/>
      </c>
      <c r="V188" t="str">
        <f>""</f>
        <v/>
      </c>
      <c r="W188">
        <v>37</v>
      </c>
      <c r="X188">
        <v>0</v>
      </c>
      <c r="Y188">
        <v>5</v>
      </c>
      <c r="Z188">
        <v>0</v>
      </c>
      <c r="AA188" t="s">
        <v>51</v>
      </c>
      <c r="AE188" t="s">
        <v>92</v>
      </c>
    </row>
    <row r="189" spans="1:31" x14ac:dyDescent="0.25">
      <c r="A189">
        <v>22586</v>
      </c>
      <c r="B189" t="str">
        <f>""</f>
        <v/>
      </c>
      <c r="G189" t="s">
        <v>137</v>
      </c>
      <c r="H189">
        <v>1010</v>
      </c>
      <c r="I189" t="str">
        <f>"89J"</f>
        <v>89J</v>
      </c>
      <c r="J189" t="s">
        <v>138</v>
      </c>
      <c r="K189" t="s">
        <v>65</v>
      </c>
      <c r="L189" t="s">
        <v>34</v>
      </c>
      <c r="M189" t="s">
        <v>35</v>
      </c>
      <c r="N189" t="s">
        <v>50</v>
      </c>
      <c r="O189" t="str">
        <f>"CE"</f>
        <v>CE</v>
      </c>
      <c r="P189">
        <v>3</v>
      </c>
      <c r="Q189">
        <v>3</v>
      </c>
      <c r="R189" t="s">
        <v>55</v>
      </c>
      <c r="U189" t="str">
        <f>""</f>
        <v/>
      </c>
      <c r="V189" t="str">
        <f>""</f>
        <v/>
      </c>
      <c r="W189">
        <v>40</v>
      </c>
      <c r="X189">
        <v>0</v>
      </c>
      <c r="Y189">
        <v>0</v>
      </c>
      <c r="Z189">
        <v>0</v>
      </c>
    </row>
    <row r="190" spans="1:31" x14ac:dyDescent="0.25">
      <c r="A190">
        <v>20268</v>
      </c>
      <c r="B190" t="str">
        <f>""</f>
        <v/>
      </c>
      <c r="G190" t="s">
        <v>137</v>
      </c>
      <c r="H190">
        <v>1015</v>
      </c>
      <c r="I190" t="str">
        <f>"01"</f>
        <v>01</v>
      </c>
      <c r="J190" t="s">
        <v>139</v>
      </c>
      <c r="K190" t="s">
        <v>33</v>
      </c>
      <c r="L190" t="s">
        <v>34</v>
      </c>
      <c r="M190" t="s">
        <v>59</v>
      </c>
      <c r="N190" t="s">
        <v>36</v>
      </c>
      <c r="O190" t="str">
        <f t="shared" ref="O190:O221" si="10">"1"</f>
        <v>1</v>
      </c>
      <c r="P190">
        <v>1</v>
      </c>
      <c r="Q190">
        <v>2</v>
      </c>
      <c r="R190" t="s">
        <v>37</v>
      </c>
      <c r="T190" t="s">
        <v>90</v>
      </c>
      <c r="U190" t="str">
        <f>"0900"</f>
        <v>0900</v>
      </c>
      <c r="V190" t="str">
        <f>"1050"</f>
        <v>1050</v>
      </c>
      <c r="W190">
        <v>21</v>
      </c>
      <c r="X190">
        <v>0</v>
      </c>
      <c r="Y190">
        <v>10</v>
      </c>
      <c r="Z190">
        <v>0</v>
      </c>
      <c r="AA190" t="s">
        <v>41</v>
      </c>
      <c r="AB190">
        <v>405</v>
      </c>
    </row>
    <row r="191" spans="1:31" x14ac:dyDescent="0.25">
      <c r="A191">
        <v>20431</v>
      </c>
      <c r="B191" t="str">
        <f>""</f>
        <v/>
      </c>
      <c r="G191" t="s">
        <v>137</v>
      </c>
      <c r="H191">
        <v>1015</v>
      </c>
      <c r="I191" t="str">
        <f>"02"</f>
        <v>02</v>
      </c>
      <c r="J191" t="s">
        <v>139</v>
      </c>
      <c r="K191" t="s">
        <v>33</v>
      </c>
      <c r="L191" t="s">
        <v>34</v>
      </c>
      <c r="M191" t="s">
        <v>59</v>
      </c>
      <c r="N191" t="s">
        <v>36</v>
      </c>
      <c r="O191" t="str">
        <f t="shared" si="10"/>
        <v>1</v>
      </c>
      <c r="P191">
        <v>1</v>
      </c>
      <c r="Q191">
        <v>2</v>
      </c>
      <c r="R191" t="s">
        <v>37</v>
      </c>
      <c r="T191" t="s">
        <v>90</v>
      </c>
      <c r="U191" t="str">
        <f>"1100"</f>
        <v>1100</v>
      </c>
      <c r="V191" t="str">
        <f>"1250"</f>
        <v>1250</v>
      </c>
      <c r="W191">
        <v>0</v>
      </c>
      <c r="X191">
        <v>0</v>
      </c>
      <c r="Y191">
        <v>0</v>
      </c>
      <c r="Z191">
        <v>0</v>
      </c>
      <c r="AA191" t="s">
        <v>41</v>
      </c>
      <c r="AB191">
        <v>405</v>
      </c>
    </row>
    <row r="192" spans="1:31" x14ac:dyDescent="0.25">
      <c r="A192">
        <v>20537</v>
      </c>
      <c r="B192" t="str">
        <f>""</f>
        <v/>
      </c>
      <c r="G192" t="s">
        <v>137</v>
      </c>
      <c r="H192">
        <v>1015</v>
      </c>
      <c r="I192" t="str">
        <f>"03"</f>
        <v>03</v>
      </c>
      <c r="J192" t="s">
        <v>139</v>
      </c>
      <c r="K192" t="s">
        <v>33</v>
      </c>
      <c r="L192" t="s">
        <v>34</v>
      </c>
      <c r="M192" t="s">
        <v>59</v>
      </c>
      <c r="N192" t="s">
        <v>36</v>
      </c>
      <c r="O192" t="str">
        <f t="shared" si="10"/>
        <v>1</v>
      </c>
      <c r="P192">
        <v>1</v>
      </c>
      <c r="Q192">
        <v>2</v>
      </c>
      <c r="R192" t="s">
        <v>37</v>
      </c>
      <c r="T192" t="s">
        <v>90</v>
      </c>
      <c r="U192" t="str">
        <f>"1300"</f>
        <v>1300</v>
      </c>
      <c r="V192" t="str">
        <f>"1450"</f>
        <v>1450</v>
      </c>
      <c r="W192">
        <v>0</v>
      </c>
      <c r="X192">
        <v>0</v>
      </c>
      <c r="Y192">
        <v>0</v>
      </c>
      <c r="Z192">
        <v>0</v>
      </c>
      <c r="AA192" t="s">
        <v>41</v>
      </c>
      <c r="AB192">
        <v>405</v>
      </c>
    </row>
    <row r="193" spans="1:28" x14ac:dyDescent="0.25">
      <c r="A193">
        <v>20810</v>
      </c>
      <c r="B193" t="str">
        <f>""</f>
        <v/>
      </c>
      <c r="G193" t="s">
        <v>137</v>
      </c>
      <c r="H193">
        <v>1120</v>
      </c>
      <c r="I193" t="str">
        <f>"01"</f>
        <v>01</v>
      </c>
      <c r="J193" t="s">
        <v>140</v>
      </c>
      <c r="K193" t="s">
        <v>33</v>
      </c>
      <c r="L193" t="s">
        <v>34</v>
      </c>
      <c r="M193" t="s">
        <v>35</v>
      </c>
      <c r="N193" t="s">
        <v>36</v>
      </c>
      <c r="O193" t="str">
        <f t="shared" si="10"/>
        <v>1</v>
      </c>
      <c r="P193">
        <v>4</v>
      </c>
      <c r="Q193">
        <v>4</v>
      </c>
      <c r="R193" t="s">
        <v>37</v>
      </c>
      <c r="T193" t="s">
        <v>75</v>
      </c>
      <c r="U193" t="str">
        <f>"0900"</f>
        <v>0900</v>
      </c>
      <c r="V193" t="str">
        <f>"0950"</f>
        <v>0950</v>
      </c>
      <c r="W193">
        <v>40</v>
      </c>
      <c r="X193">
        <v>0</v>
      </c>
      <c r="Y193">
        <v>10</v>
      </c>
      <c r="Z193">
        <v>0</v>
      </c>
      <c r="AA193" t="s">
        <v>44</v>
      </c>
      <c r="AB193">
        <v>216</v>
      </c>
    </row>
    <row r="194" spans="1:28" x14ac:dyDescent="0.25">
      <c r="A194">
        <v>20538</v>
      </c>
      <c r="B194" t="str">
        <f>""</f>
        <v/>
      </c>
      <c r="G194" t="s">
        <v>137</v>
      </c>
      <c r="H194">
        <v>1125</v>
      </c>
      <c r="I194" t="str">
        <f>"01"</f>
        <v>01</v>
      </c>
      <c r="J194" t="s">
        <v>141</v>
      </c>
      <c r="K194" t="s">
        <v>33</v>
      </c>
      <c r="L194" t="s">
        <v>34</v>
      </c>
      <c r="M194" t="s">
        <v>59</v>
      </c>
      <c r="N194" t="s">
        <v>36</v>
      </c>
      <c r="O194" t="str">
        <f t="shared" si="10"/>
        <v>1</v>
      </c>
      <c r="P194">
        <v>1</v>
      </c>
      <c r="Q194">
        <v>2</v>
      </c>
      <c r="R194" t="s">
        <v>37</v>
      </c>
      <c r="T194" t="s">
        <v>90</v>
      </c>
      <c r="U194" t="str">
        <f>"1100"</f>
        <v>1100</v>
      </c>
      <c r="V194" t="str">
        <f>"1250"</f>
        <v>1250</v>
      </c>
      <c r="W194">
        <v>16</v>
      </c>
      <c r="X194">
        <v>0</v>
      </c>
      <c r="Y194">
        <v>10</v>
      </c>
      <c r="Z194">
        <v>0</v>
      </c>
      <c r="AA194" t="s">
        <v>41</v>
      </c>
      <c r="AB194">
        <v>404</v>
      </c>
    </row>
    <row r="195" spans="1:28" x14ac:dyDescent="0.25">
      <c r="A195">
        <v>21288</v>
      </c>
      <c r="B195" t="str">
        <f>""</f>
        <v/>
      </c>
      <c r="G195" t="s">
        <v>137</v>
      </c>
      <c r="H195">
        <v>1125</v>
      </c>
      <c r="I195" t="str">
        <f>"02"</f>
        <v>02</v>
      </c>
      <c r="J195" t="s">
        <v>141</v>
      </c>
      <c r="K195" t="s">
        <v>33</v>
      </c>
      <c r="L195" t="s">
        <v>34</v>
      </c>
      <c r="M195" t="s">
        <v>59</v>
      </c>
      <c r="N195" t="s">
        <v>36</v>
      </c>
      <c r="O195" t="str">
        <f t="shared" si="10"/>
        <v>1</v>
      </c>
      <c r="P195">
        <v>1</v>
      </c>
      <c r="Q195">
        <v>2</v>
      </c>
      <c r="R195" t="s">
        <v>37</v>
      </c>
      <c r="T195" t="s">
        <v>90</v>
      </c>
      <c r="U195" t="str">
        <f>"1300"</f>
        <v>1300</v>
      </c>
      <c r="V195" t="str">
        <f>"1450"</f>
        <v>1450</v>
      </c>
      <c r="W195">
        <v>0</v>
      </c>
      <c r="X195">
        <v>0</v>
      </c>
      <c r="Y195">
        <v>0</v>
      </c>
      <c r="Z195">
        <v>0</v>
      </c>
      <c r="AA195" t="s">
        <v>41</v>
      </c>
      <c r="AB195">
        <v>404</v>
      </c>
    </row>
    <row r="196" spans="1:28" x14ac:dyDescent="0.25">
      <c r="A196">
        <v>21290</v>
      </c>
      <c r="B196" t="str">
        <f>""</f>
        <v/>
      </c>
      <c r="G196" t="s">
        <v>137</v>
      </c>
      <c r="H196">
        <v>1150</v>
      </c>
      <c r="I196" t="str">
        <f>"01"</f>
        <v>01</v>
      </c>
      <c r="J196" t="s">
        <v>142</v>
      </c>
      <c r="K196" t="s">
        <v>33</v>
      </c>
      <c r="L196" t="s">
        <v>34</v>
      </c>
      <c r="M196" t="s">
        <v>35</v>
      </c>
      <c r="N196" t="s">
        <v>36</v>
      </c>
      <c r="O196" t="str">
        <f t="shared" si="10"/>
        <v>1</v>
      </c>
      <c r="P196">
        <v>4</v>
      </c>
      <c r="Q196">
        <v>4</v>
      </c>
      <c r="R196" t="s">
        <v>37</v>
      </c>
      <c r="T196" t="s">
        <v>75</v>
      </c>
      <c r="U196" t="str">
        <f>"0800"</f>
        <v>0800</v>
      </c>
      <c r="V196" t="str">
        <f>"0850"</f>
        <v>0850</v>
      </c>
      <c r="W196">
        <v>58</v>
      </c>
      <c r="X196">
        <v>0</v>
      </c>
      <c r="Y196">
        <v>10</v>
      </c>
      <c r="Z196">
        <v>0</v>
      </c>
      <c r="AA196" t="s">
        <v>41</v>
      </c>
      <c r="AB196">
        <v>201</v>
      </c>
    </row>
    <row r="197" spans="1:28" x14ac:dyDescent="0.25">
      <c r="A197">
        <v>21293</v>
      </c>
      <c r="B197" t="str">
        <f>""</f>
        <v/>
      </c>
      <c r="G197" t="s">
        <v>137</v>
      </c>
      <c r="H197">
        <v>1150</v>
      </c>
      <c r="I197" t="str">
        <f>"02"</f>
        <v>02</v>
      </c>
      <c r="J197" t="s">
        <v>142</v>
      </c>
      <c r="K197" t="s">
        <v>33</v>
      </c>
      <c r="L197" t="s">
        <v>34</v>
      </c>
      <c r="M197" t="s">
        <v>35</v>
      </c>
      <c r="N197" t="s">
        <v>36</v>
      </c>
      <c r="O197" t="str">
        <f t="shared" si="10"/>
        <v>1</v>
      </c>
      <c r="P197">
        <v>4</v>
      </c>
      <c r="Q197">
        <v>4</v>
      </c>
      <c r="R197" t="s">
        <v>37</v>
      </c>
      <c r="T197" t="s">
        <v>75</v>
      </c>
      <c r="U197" t="str">
        <f>"1400"</f>
        <v>1400</v>
      </c>
      <c r="V197" t="str">
        <f>"1450"</f>
        <v>1450</v>
      </c>
      <c r="W197">
        <v>62</v>
      </c>
      <c r="X197">
        <v>0</v>
      </c>
      <c r="Y197">
        <v>10</v>
      </c>
      <c r="Z197">
        <v>0</v>
      </c>
      <c r="AA197" t="s">
        <v>41</v>
      </c>
      <c r="AB197">
        <v>201</v>
      </c>
    </row>
    <row r="198" spans="1:28" x14ac:dyDescent="0.25">
      <c r="A198">
        <v>21294</v>
      </c>
      <c r="B198" t="str">
        <f>""</f>
        <v/>
      </c>
      <c r="G198" t="s">
        <v>137</v>
      </c>
      <c r="H198">
        <v>1150</v>
      </c>
      <c r="I198" t="str">
        <f>"03"</f>
        <v>03</v>
      </c>
      <c r="J198" t="s">
        <v>142</v>
      </c>
      <c r="K198" t="s">
        <v>33</v>
      </c>
      <c r="L198" t="s">
        <v>34</v>
      </c>
      <c r="M198" t="s">
        <v>35</v>
      </c>
      <c r="N198" t="s">
        <v>36</v>
      </c>
      <c r="O198" t="str">
        <f t="shared" si="10"/>
        <v>1</v>
      </c>
      <c r="P198">
        <v>4</v>
      </c>
      <c r="Q198">
        <v>4</v>
      </c>
      <c r="R198" t="s">
        <v>37</v>
      </c>
      <c r="T198" t="s">
        <v>75</v>
      </c>
      <c r="U198" t="str">
        <f>"1200"</f>
        <v>1200</v>
      </c>
      <c r="V198" t="str">
        <f>"1250"</f>
        <v>1250</v>
      </c>
      <c r="W198">
        <v>0</v>
      </c>
      <c r="X198">
        <v>0</v>
      </c>
      <c r="Y198">
        <v>0</v>
      </c>
      <c r="Z198">
        <v>0</v>
      </c>
      <c r="AA198" t="s">
        <v>44</v>
      </c>
      <c r="AB198">
        <v>216</v>
      </c>
    </row>
    <row r="199" spans="1:28" x14ac:dyDescent="0.25">
      <c r="A199">
        <v>21297</v>
      </c>
      <c r="B199" t="str">
        <f>""</f>
        <v/>
      </c>
      <c r="G199" t="s">
        <v>137</v>
      </c>
      <c r="H199">
        <v>1155</v>
      </c>
      <c r="I199" t="str">
        <f>"01"</f>
        <v>01</v>
      </c>
      <c r="J199" t="s">
        <v>143</v>
      </c>
      <c r="K199" t="s">
        <v>33</v>
      </c>
      <c r="L199" t="s">
        <v>34</v>
      </c>
      <c r="M199" t="s">
        <v>59</v>
      </c>
      <c r="N199" t="s">
        <v>36</v>
      </c>
      <c r="O199" t="str">
        <f t="shared" si="10"/>
        <v>1</v>
      </c>
      <c r="P199">
        <v>1</v>
      </c>
      <c r="Q199">
        <v>3</v>
      </c>
      <c r="R199" t="s">
        <v>37</v>
      </c>
      <c r="T199" t="s">
        <v>60</v>
      </c>
      <c r="U199" t="str">
        <f>"1000"</f>
        <v>1000</v>
      </c>
      <c r="V199" t="str">
        <f>"1250"</f>
        <v>1250</v>
      </c>
      <c r="W199">
        <v>24</v>
      </c>
      <c r="X199">
        <v>0</v>
      </c>
      <c r="Y199">
        <v>10</v>
      </c>
      <c r="Z199">
        <v>0</v>
      </c>
      <c r="AA199" t="s">
        <v>41</v>
      </c>
      <c r="AB199">
        <v>405</v>
      </c>
    </row>
    <row r="200" spans="1:28" x14ac:dyDescent="0.25">
      <c r="A200">
        <v>21300</v>
      </c>
      <c r="B200" t="str">
        <f>""</f>
        <v/>
      </c>
      <c r="G200" t="s">
        <v>137</v>
      </c>
      <c r="H200">
        <v>1155</v>
      </c>
      <c r="I200" t="str">
        <f>"02"</f>
        <v>02</v>
      </c>
      <c r="J200" t="s">
        <v>143</v>
      </c>
      <c r="K200" t="s">
        <v>33</v>
      </c>
      <c r="L200" t="s">
        <v>34</v>
      </c>
      <c r="M200" t="s">
        <v>59</v>
      </c>
      <c r="N200" t="s">
        <v>36</v>
      </c>
      <c r="O200" t="str">
        <f t="shared" si="10"/>
        <v>1</v>
      </c>
      <c r="P200">
        <v>1</v>
      </c>
      <c r="Q200">
        <v>3</v>
      </c>
      <c r="R200" t="s">
        <v>37</v>
      </c>
      <c r="T200" t="s">
        <v>43</v>
      </c>
      <c r="U200" t="str">
        <f>"1000"</f>
        <v>1000</v>
      </c>
      <c r="V200" t="str">
        <f>"1250"</f>
        <v>1250</v>
      </c>
      <c r="W200">
        <v>21</v>
      </c>
      <c r="X200">
        <v>0</v>
      </c>
      <c r="Y200">
        <v>10</v>
      </c>
      <c r="Z200">
        <v>0</v>
      </c>
      <c r="AA200" t="s">
        <v>41</v>
      </c>
      <c r="AB200">
        <v>407</v>
      </c>
    </row>
    <row r="201" spans="1:28" x14ac:dyDescent="0.25">
      <c r="A201">
        <v>21302</v>
      </c>
      <c r="B201" t="str">
        <f>""</f>
        <v/>
      </c>
      <c r="G201" t="s">
        <v>137</v>
      </c>
      <c r="H201">
        <v>1155</v>
      </c>
      <c r="I201" t="str">
        <f>"03"</f>
        <v>03</v>
      </c>
      <c r="J201" t="s">
        <v>143</v>
      </c>
      <c r="K201" t="s">
        <v>33</v>
      </c>
      <c r="L201" t="s">
        <v>34</v>
      </c>
      <c r="M201" t="s">
        <v>59</v>
      </c>
      <c r="N201" t="s">
        <v>36</v>
      </c>
      <c r="O201" t="str">
        <f t="shared" si="10"/>
        <v>1</v>
      </c>
      <c r="P201">
        <v>1</v>
      </c>
      <c r="Q201">
        <v>3</v>
      </c>
      <c r="R201" t="s">
        <v>37</v>
      </c>
      <c r="T201" t="s">
        <v>43</v>
      </c>
      <c r="U201" t="str">
        <f>"1300"</f>
        <v>1300</v>
      </c>
      <c r="V201" t="str">
        <f>"1550"</f>
        <v>1550</v>
      </c>
      <c r="W201">
        <v>23</v>
      </c>
      <c r="X201">
        <v>0</v>
      </c>
      <c r="Y201">
        <v>10</v>
      </c>
      <c r="Z201">
        <v>0</v>
      </c>
      <c r="AA201" t="s">
        <v>41</v>
      </c>
      <c r="AB201">
        <v>407</v>
      </c>
    </row>
    <row r="202" spans="1:28" x14ac:dyDescent="0.25">
      <c r="A202">
        <v>21305</v>
      </c>
      <c r="B202" t="str">
        <f>""</f>
        <v/>
      </c>
      <c r="G202" t="s">
        <v>137</v>
      </c>
      <c r="H202">
        <v>1155</v>
      </c>
      <c r="I202" t="str">
        <f>"05"</f>
        <v>05</v>
      </c>
      <c r="J202" t="s">
        <v>143</v>
      </c>
      <c r="K202" t="s">
        <v>33</v>
      </c>
      <c r="L202" t="s">
        <v>34</v>
      </c>
      <c r="M202" t="s">
        <v>59</v>
      </c>
      <c r="N202" t="s">
        <v>36</v>
      </c>
      <c r="O202" t="str">
        <f t="shared" si="10"/>
        <v>1</v>
      </c>
      <c r="P202">
        <v>1</v>
      </c>
      <c r="Q202">
        <v>3</v>
      </c>
      <c r="R202" t="s">
        <v>37</v>
      </c>
      <c r="T202" t="s">
        <v>60</v>
      </c>
      <c r="U202" t="str">
        <f>"1600"</f>
        <v>1600</v>
      </c>
      <c r="V202" t="str">
        <f>"1850"</f>
        <v>1850</v>
      </c>
      <c r="W202">
        <v>24</v>
      </c>
      <c r="X202">
        <v>0</v>
      </c>
      <c r="Y202">
        <v>10</v>
      </c>
      <c r="Z202">
        <v>0</v>
      </c>
      <c r="AA202" t="s">
        <v>41</v>
      </c>
      <c r="AB202">
        <v>405</v>
      </c>
    </row>
    <row r="203" spans="1:28" x14ac:dyDescent="0.25">
      <c r="A203">
        <v>21681</v>
      </c>
      <c r="B203" t="str">
        <f>""</f>
        <v/>
      </c>
      <c r="G203" t="s">
        <v>137</v>
      </c>
      <c r="H203">
        <v>1155</v>
      </c>
      <c r="I203" t="str">
        <f>"06"</f>
        <v>06</v>
      </c>
      <c r="J203" t="s">
        <v>143</v>
      </c>
      <c r="K203" t="s">
        <v>33</v>
      </c>
      <c r="L203" t="s">
        <v>34</v>
      </c>
      <c r="M203" t="s">
        <v>59</v>
      </c>
      <c r="N203" t="s">
        <v>36</v>
      </c>
      <c r="O203" t="str">
        <f t="shared" si="10"/>
        <v>1</v>
      </c>
      <c r="P203">
        <v>1</v>
      </c>
      <c r="Q203">
        <v>3</v>
      </c>
      <c r="R203" t="s">
        <v>37</v>
      </c>
      <c r="T203" t="s">
        <v>43</v>
      </c>
      <c r="U203" t="str">
        <f>"0900"</f>
        <v>0900</v>
      </c>
      <c r="V203" t="str">
        <f>"1150"</f>
        <v>1150</v>
      </c>
      <c r="W203">
        <v>0</v>
      </c>
      <c r="X203">
        <v>0</v>
      </c>
      <c r="Y203">
        <v>0</v>
      </c>
      <c r="Z203">
        <v>0</v>
      </c>
      <c r="AA203" t="s">
        <v>41</v>
      </c>
      <c r="AB203">
        <v>405</v>
      </c>
    </row>
    <row r="204" spans="1:28" x14ac:dyDescent="0.25">
      <c r="A204">
        <v>21304</v>
      </c>
      <c r="B204" t="str">
        <f>""</f>
        <v/>
      </c>
      <c r="G204" t="s">
        <v>137</v>
      </c>
      <c r="H204">
        <v>1155</v>
      </c>
      <c r="I204" t="str">
        <f>"50"</f>
        <v>50</v>
      </c>
      <c r="J204" t="s">
        <v>143</v>
      </c>
      <c r="K204" t="s">
        <v>33</v>
      </c>
      <c r="L204" t="s">
        <v>34</v>
      </c>
      <c r="M204" t="s">
        <v>59</v>
      </c>
      <c r="N204" t="s">
        <v>36</v>
      </c>
      <c r="O204" t="str">
        <f t="shared" si="10"/>
        <v>1</v>
      </c>
      <c r="P204">
        <v>1</v>
      </c>
      <c r="Q204">
        <v>3</v>
      </c>
      <c r="R204" t="s">
        <v>37</v>
      </c>
      <c r="T204" t="s">
        <v>60</v>
      </c>
      <c r="U204" t="str">
        <f>"1900"</f>
        <v>1900</v>
      </c>
      <c r="V204" t="str">
        <f>"2150"</f>
        <v>2150</v>
      </c>
      <c r="W204">
        <v>24</v>
      </c>
      <c r="X204">
        <v>0</v>
      </c>
      <c r="Y204">
        <v>10</v>
      </c>
      <c r="Z204">
        <v>0</v>
      </c>
      <c r="AA204" t="s">
        <v>41</v>
      </c>
      <c r="AB204">
        <v>405</v>
      </c>
    </row>
    <row r="205" spans="1:28" x14ac:dyDescent="0.25">
      <c r="A205">
        <v>20489</v>
      </c>
      <c r="B205" t="str">
        <f>""</f>
        <v/>
      </c>
      <c r="G205" t="s">
        <v>137</v>
      </c>
      <c r="H205">
        <v>1210</v>
      </c>
      <c r="I205" t="str">
        <f>"01"</f>
        <v>01</v>
      </c>
      <c r="J205" t="s">
        <v>144</v>
      </c>
      <c r="K205" t="s">
        <v>33</v>
      </c>
      <c r="L205" t="s">
        <v>34</v>
      </c>
      <c r="M205" t="s">
        <v>35</v>
      </c>
      <c r="N205" t="s">
        <v>36</v>
      </c>
      <c r="O205" t="str">
        <f t="shared" si="10"/>
        <v>1</v>
      </c>
      <c r="P205">
        <v>4</v>
      </c>
      <c r="Q205">
        <v>4</v>
      </c>
      <c r="R205" t="s">
        <v>37</v>
      </c>
      <c r="T205" t="s">
        <v>75</v>
      </c>
      <c r="U205" t="str">
        <f>"0900"</f>
        <v>0900</v>
      </c>
      <c r="V205" t="str">
        <f>"0950"</f>
        <v>0950</v>
      </c>
      <c r="W205">
        <v>64</v>
      </c>
      <c r="X205">
        <v>0</v>
      </c>
      <c r="Y205">
        <v>10</v>
      </c>
      <c r="Z205">
        <v>0</v>
      </c>
      <c r="AA205" t="s">
        <v>41</v>
      </c>
      <c r="AB205">
        <v>201</v>
      </c>
    </row>
    <row r="206" spans="1:28" x14ac:dyDescent="0.25">
      <c r="A206">
        <v>20140</v>
      </c>
      <c r="B206" t="str">
        <f>""</f>
        <v/>
      </c>
      <c r="G206" t="s">
        <v>137</v>
      </c>
      <c r="H206">
        <v>1210</v>
      </c>
      <c r="I206" t="str">
        <f>"02"</f>
        <v>02</v>
      </c>
      <c r="J206" t="s">
        <v>144</v>
      </c>
      <c r="K206" t="s">
        <v>33</v>
      </c>
      <c r="L206" t="s">
        <v>34</v>
      </c>
      <c r="M206" t="s">
        <v>35</v>
      </c>
      <c r="N206" t="s">
        <v>36</v>
      </c>
      <c r="O206" t="str">
        <f t="shared" si="10"/>
        <v>1</v>
      </c>
      <c r="P206">
        <v>4</v>
      </c>
      <c r="Q206">
        <v>4</v>
      </c>
      <c r="R206" t="s">
        <v>37</v>
      </c>
      <c r="T206" t="s">
        <v>75</v>
      </c>
      <c r="U206" t="str">
        <f>"1000"</f>
        <v>1000</v>
      </c>
      <c r="V206" t="str">
        <f>"1050"</f>
        <v>1050</v>
      </c>
      <c r="W206">
        <v>55</v>
      </c>
      <c r="X206">
        <v>0</v>
      </c>
      <c r="Y206">
        <v>10</v>
      </c>
      <c r="Z206">
        <v>0</v>
      </c>
      <c r="AA206" t="s">
        <v>41</v>
      </c>
      <c r="AB206">
        <v>201</v>
      </c>
    </row>
    <row r="207" spans="1:28" x14ac:dyDescent="0.25">
      <c r="A207">
        <v>21458</v>
      </c>
      <c r="B207" t="str">
        <f>""</f>
        <v/>
      </c>
      <c r="G207" t="s">
        <v>137</v>
      </c>
      <c r="H207">
        <v>1210</v>
      </c>
      <c r="I207" t="str">
        <f>"03"</f>
        <v>03</v>
      </c>
      <c r="J207" t="s">
        <v>144</v>
      </c>
      <c r="K207" t="s">
        <v>33</v>
      </c>
      <c r="L207" t="s">
        <v>34</v>
      </c>
      <c r="M207" t="s">
        <v>35</v>
      </c>
      <c r="N207" t="s">
        <v>36</v>
      </c>
      <c r="O207" t="str">
        <f t="shared" si="10"/>
        <v>1</v>
      </c>
      <c r="P207">
        <v>4</v>
      </c>
      <c r="Q207">
        <v>4</v>
      </c>
      <c r="R207" t="s">
        <v>37</v>
      </c>
      <c r="T207" t="s">
        <v>75</v>
      </c>
      <c r="U207" t="str">
        <f>"1300"</f>
        <v>1300</v>
      </c>
      <c r="V207" t="str">
        <f>"1350"</f>
        <v>1350</v>
      </c>
      <c r="W207">
        <v>38</v>
      </c>
      <c r="X207">
        <v>0</v>
      </c>
      <c r="Y207">
        <v>25</v>
      </c>
      <c r="Z207">
        <v>0</v>
      </c>
      <c r="AA207" t="s">
        <v>44</v>
      </c>
      <c r="AB207">
        <v>216</v>
      </c>
    </row>
    <row r="208" spans="1:28" x14ac:dyDescent="0.25">
      <c r="A208">
        <v>20288</v>
      </c>
      <c r="B208" t="str">
        <f>""</f>
        <v/>
      </c>
      <c r="G208" t="s">
        <v>137</v>
      </c>
      <c r="H208">
        <v>1215</v>
      </c>
      <c r="I208" t="str">
        <f>"01"</f>
        <v>01</v>
      </c>
      <c r="J208" t="s">
        <v>145</v>
      </c>
      <c r="K208" t="s">
        <v>33</v>
      </c>
      <c r="L208" t="s">
        <v>34</v>
      </c>
      <c r="M208" t="s">
        <v>59</v>
      </c>
      <c r="N208" t="s">
        <v>36</v>
      </c>
      <c r="O208" t="str">
        <f t="shared" si="10"/>
        <v>1</v>
      </c>
      <c r="P208">
        <v>1</v>
      </c>
      <c r="Q208">
        <v>3</v>
      </c>
      <c r="R208" t="s">
        <v>37</v>
      </c>
      <c r="T208" t="s">
        <v>60</v>
      </c>
      <c r="U208" t="str">
        <f>"0700"</f>
        <v>0700</v>
      </c>
      <c r="V208" t="str">
        <f>"0950"</f>
        <v>0950</v>
      </c>
      <c r="W208">
        <v>23</v>
      </c>
      <c r="X208">
        <v>0</v>
      </c>
      <c r="Y208">
        <v>10</v>
      </c>
      <c r="Z208">
        <v>0</v>
      </c>
      <c r="AA208" t="s">
        <v>41</v>
      </c>
      <c r="AB208">
        <v>407</v>
      </c>
    </row>
    <row r="209" spans="1:31" x14ac:dyDescent="0.25">
      <c r="A209">
        <v>20141</v>
      </c>
      <c r="B209" t="str">
        <f>""</f>
        <v/>
      </c>
      <c r="G209" t="s">
        <v>137</v>
      </c>
      <c r="H209">
        <v>1215</v>
      </c>
      <c r="I209" t="str">
        <f>"02"</f>
        <v>02</v>
      </c>
      <c r="J209" t="s">
        <v>145</v>
      </c>
      <c r="K209" t="s">
        <v>33</v>
      </c>
      <c r="L209" t="s">
        <v>34</v>
      </c>
      <c r="M209" t="s">
        <v>59</v>
      </c>
      <c r="N209" t="s">
        <v>36</v>
      </c>
      <c r="O209" t="str">
        <f t="shared" si="10"/>
        <v>1</v>
      </c>
      <c r="P209">
        <v>1</v>
      </c>
      <c r="Q209">
        <v>3</v>
      </c>
      <c r="R209" t="s">
        <v>37</v>
      </c>
      <c r="T209" t="s">
        <v>62</v>
      </c>
      <c r="U209" t="str">
        <f>"1000"</f>
        <v>1000</v>
      </c>
      <c r="V209" t="str">
        <f>"1250"</f>
        <v>1250</v>
      </c>
      <c r="W209">
        <v>24</v>
      </c>
      <c r="X209">
        <v>0</v>
      </c>
      <c r="Y209">
        <v>10</v>
      </c>
      <c r="Z209">
        <v>0</v>
      </c>
      <c r="AA209" t="s">
        <v>41</v>
      </c>
      <c r="AB209">
        <v>409</v>
      </c>
    </row>
    <row r="210" spans="1:31" x14ac:dyDescent="0.25">
      <c r="A210">
        <v>20519</v>
      </c>
      <c r="B210" t="str">
        <f>""</f>
        <v/>
      </c>
      <c r="G210" t="s">
        <v>137</v>
      </c>
      <c r="H210">
        <v>1215</v>
      </c>
      <c r="I210" t="str">
        <f>"03"</f>
        <v>03</v>
      </c>
      <c r="J210" t="s">
        <v>145</v>
      </c>
      <c r="K210" t="s">
        <v>33</v>
      </c>
      <c r="L210" t="s">
        <v>34</v>
      </c>
      <c r="M210" t="s">
        <v>59</v>
      </c>
      <c r="N210" t="s">
        <v>36</v>
      </c>
      <c r="O210" t="str">
        <f t="shared" si="10"/>
        <v>1</v>
      </c>
      <c r="P210">
        <v>1</v>
      </c>
      <c r="Q210">
        <v>3</v>
      </c>
      <c r="R210" t="s">
        <v>37</v>
      </c>
      <c r="T210" t="s">
        <v>62</v>
      </c>
      <c r="U210" t="str">
        <f>"1300"</f>
        <v>1300</v>
      </c>
      <c r="V210" t="str">
        <f>"1550"</f>
        <v>1550</v>
      </c>
      <c r="W210">
        <v>23</v>
      </c>
      <c r="X210">
        <v>0</v>
      </c>
      <c r="Y210">
        <v>10</v>
      </c>
      <c r="Z210">
        <v>0</v>
      </c>
      <c r="AA210" t="s">
        <v>41</v>
      </c>
      <c r="AB210">
        <v>407</v>
      </c>
    </row>
    <row r="211" spans="1:31" x14ac:dyDescent="0.25">
      <c r="A211">
        <v>20688</v>
      </c>
      <c r="B211" t="str">
        <f>""</f>
        <v/>
      </c>
      <c r="G211" t="s">
        <v>137</v>
      </c>
      <c r="H211">
        <v>1215</v>
      </c>
      <c r="I211" t="str">
        <f>"04"</f>
        <v>04</v>
      </c>
      <c r="J211" t="s">
        <v>145</v>
      </c>
      <c r="K211" t="s">
        <v>33</v>
      </c>
      <c r="L211" t="s">
        <v>34</v>
      </c>
      <c r="M211" t="s">
        <v>59</v>
      </c>
      <c r="N211" t="s">
        <v>36</v>
      </c>
      <c r="O211" t="str">
        <f t="shared" si="10"/>
        <v>1</v>
      </c>
      <c r="P211">
        <v>1</v>
      </c>
      <c r="Q211">
        <v>3</v>
      </c>
      <c r="R211" t="s">
        <v>37</v>
      </c>
      <c r="T211" t="s">
        <v>62</v>
      </c>
      <c r="U211" t="str">
        <f>"1300"</f>
        <v>1300</v>
      </c>
      <c r="V211" t="str">
        <f>"1550"</f>
        <v>1550</v>
      </c>
      <c r="W211">
        <v>22</v>
      </c>
      <c r="X211">
        <v>0</v>
      </c>
      <c r="Y211">
        <v>10</v>
      </c>
      <c r="Z211">
        <v>0</v>
      </c>
      <c r="AA211" t="s">
        <v>41</v>
      </c>
      <c r="AB211">
        <v>409</v>
      </c>
    </row>
    <row r="212" spans="1:31" x14ac:dyDescent="0.25">
      <c r="A212">
        <v>20689</v>
      </c>
      <c r="B212" t="str">
        <f>""</f>
        <v/>
      </c>
      <c r="G212" t="s">
        <v>137</v>
      </c>
      <c r="H212">
        <v>1215</v>
      </c>
      <c r="I212" t="str">
        <f>"05"</f>
        <v>05</v>
      </c>
      <c r="J212" t="s">
        <v>145</v>
      </c>
      <c r="K212" t="s">
        <v>33</v>
      </c>
      <c r="L212" t="s">
        <v>34</v>
      </c>
      <c r="M212" t="s">
        <v>59</v>
      </c>
      <c r="N212" t="s">
        <v>36</v>
      </c>
      <c r="O212" t="str">
        <f t="shared" si="10"/>
        <v>1</v>
      </c>
      <c r="P212">
        <v>1</v>
      </c>
      <c r="Q212">
        <v>3</v>
      </c>
      <c r="R212" t="s">
        <v>37</v>
      </c>
      <c r="T212" t="s">
        <v>62</v>
      </c>
      <c r="U212" t="str">
        <f>"1600"</f>
        <v>1600</v>
      </c>
      <c r="V212" t="str">
        <f>"1850"</f>
        <v>1850</v>
      </c>
      <c r="W212">
        <v>22</v>
      </c>
      <c r="X212">
        <v>0</v>
      </c>
      <c r="Y212">
        <v>10</v>
      </c>
      <c r="Z212">
        <v>0</v>
      </c>
      <c r="AA212" t="s">
        <v>41</v>
      </c>
      <c r="AB212">
        <v>407</v>
      </c>
    </row>
    <row r="213" spans="1:31" x14ac:dyDescent="0.25">
      <c r="A213">
        <v>20856</v>
      </c>
      <c r="B213" t="str">
        <f>""</f>
        <v/>
      </c>
      <c r="G213" t="s">
        <v>137</v>
      </c>
      <c r="H213">
        <v>1215</v>
      </c>
      <c r="I213" t="str">
        <f>"06"</f>
        <v>06</v>
      </c>
      <c r="J213" t="s">
        <v>145</v>
      </c>
      <c r="K213" t="s">
        <v>33</v>
      </c>
      <c r="L213" t="s">
        <v>34</v>
      </c>
      <c r="M213" t="s">
        <v>59</v>
      </c>
      <c r="N213" t="s">
        <v>36</v>
      </c>
      <c r="O213" t="str">
        <f t="shared" si="10"/>
        <v>1</v>
      </c>
      <c r="P213">
        <v>1</v>
      </c>
      <c r="Q213">
        <v>3</v>
      </c>
      <c r="R213" t="s">
        <v>37</v>
      </c>
      <c r="T213" t="s">
        <v>62</v>
      </c>
      <c r="U213" t="str">
        <f>"1600"</f>
        <v>1600</v>
      </c>
      <c r="V213" t="str">
        <f>"1850"</f>
        <v>1850</v>
      </c>
      <c r="W213">
        <v>23</v>
      </c>
      <c r="X213">
        <v>0</v>
      </c>
      <c r="Y213">
        <v>10</v>
      </c>
      <c r="Z213">
        <v>0</v>
      </c>
      <c r="AA213" t="s">
        <v>41</v>
      </c>
      <c r="AB213">
        <v>409</v>
      </c>
    </row>
    <row r="214" spans="1:31" x14ac:dyDescent="0.25">
      <c r="A214">
        <v>21166</v>
      </c>
      <c r="B214" t="str">
        <f>""</f>
        <v/>
      </c>
      <c r="G214" t="s">
        <v>137</v>
      </c>
      <c r="H214">
        <v>1215</v>
      </c>
      <c r="I214" t="str">
        <f>"50"</f>
        <v>50</v>
      </c>
      <c r="J214" t="s">
        <v>145</v>
      </c>
      <c r="K214" t="s">
        <v>33</v>
      </c>
      <c r="L214" t="s">
        <v>34</v>
      </c>
      <c r="M214" t="s">
        <v>59</v>
      </c>
      <c r="N214" t="s">
        <v>36</v>
      </c>
      <c r="O214" t="str">
        <f t="shared" si="10"/>
        <v>1</v>
      </c>
      <c r="P214">
        <v>1</v>
      </c>
      <c r="Q214">
        <v>3</v>
      </c>
      <c r="R214" t="s">
        <v>37</v>
      </c>
      <c r="T214" t="s">
        <v>62</v>
      </c>
      <c r="U214" t="str">
        <f>"1900"</f>
        <v>1900</v>
      </c>
      <c r="V214" t="str">
        <f>"2150"</f>
        <v>2150</v>
      </c>
      <c r="W214">
        <v>23</v>
      </c>
      <c r="X214">
        <v>0</v>
      </c>
      <c r="Y214">
        <v>10</v>
      </c>
      <c r="Z214">
        <v>0</v>
      </c>
      <c r="AA214" t="s">
        <v>41</v>
      </c>
      <c r="AB214">
        <v>409</v>
      </c>
    </row>
    <row r="215" spans="1:31" x14ac:dyDescent="0.25">
      <c r="A215">
        <v>20088</v>
      </c>
      <c r="B215" t="str">
        <f>""</f>
        <v/>
      </c>
      <c r="G215" t="s">
        <v>137</v>
      </c>
      <c r="H215">
        <v>1220</v>
      </c>
      <c r="I215" t="str">
        <f>"01"</f>
        <v>01</v>
      </c>
      <c r="J215" t="s">
        <v>146</v>
      </c>
      <c r="K215" t="s">
        <v>33</v>
      </c>
      <c r="L215" t="s">
        <v>34</v>
      </c>
      <c r="M215" t="s">
        <v>35</v>
      </c>
      <c r="N215" t="s">
        <v>36</v>
      </c>
      <c r="O215" t="str">
        <f t="shared" si="10"/>
        <v>1</v>
      </c>
      <c r="P215">
        <v>4</v>
      </c>
      <c r="Q215">
        <v>4</v>
      </c>
      <c r="R215" t="s">
        <v>37</v>
      </c>
      <c r="T215" t="s">
        <v>75</v>
      </c>
      <c r="U215" t="str">
        <f>"0800"</f>
        <v>0800</v>
      </c>
      <c r="V215" t="str">
        <f>"0850"</f>
        <v>0850</v>
      </c>
      <c r="W215">
        <v>39</v>
      </c>
      <c r="X215">
        <v>0</v>
      </c>
      <c r="Y215">
        <v>10</v>
      </c>
      <c r="Z215">
        <v>0</v>
      </c>
      <c r="AA215" t="s">
        <v>41</v>
      </c>
      <c r="AB215">
        <v>420</v>
      </c>
    </row>
    <row r="216" spans="1:31" x14ac:dyDescent="0.25">
      <c r="A216">
        <v>20152</v>
      </c>
      <c r="B216" t="str">
        <f>""</f>
        <v/>
      </c>
      <c r="G216" t="s">
        <v>137</v>
      </c>
      <c r="H216">
        <v>1220</v>
      </c>
      <c r="I216" t="str">
        <f>"02"</f>
        <v>02</v>
      </c>
      <c r="J216" t="s">
        <v>146</v>
      </c>
      <c r="K216" t="s">
        <v>33</v>
      </c>
      <c r="L216" t="s">
        <v>34</v>
      </c>
      <c r="M216" t="s">
        <v>35</v>
      </c>
      <c r="N216" t="s">
        <v>36</v>
      </c>
      <c r="O216" t="str">
        <f t="shared" si="10"/>
        <v>1</v>
      </c>
      <c r="P216">
        <v>4</v>
      </c>
      <c r="Q216">
        <v>4</v>
      </c>
      <c r="R216" t="s">
        <v>37</v>
      </c>
      <c r="T216" t="s">
        <v>75</v>
      </c>
      <c r="U216" t="str">
        <f>"1400"</f>
        <v>1400</v>
      </c>
      <c r="V216" t="str">
        <f>"1450"</f>
        <v>1450</v>
      </c>
      <c r="W216">
        <v>40</v>
      </c>
      <c r="X216">
        <v>0</v>
      </c>
      <c r="Y216">
        <v>10</v>
      </c>
      <c r="Z216">
        <v>0</v>
      </c>
      <c r="AA216" t="s">
        <v>44</v>
      </c>
      <c r="AB216">
        <v>216</v>
      </c>
      <c r="AE216" t="s">
        <v>147</v>
      </c>
    </row>
    <row r="217" spans="1:31" x14ac:dyDescent="0.25">
      <c r="A217">
        <v>20690</v>
      </c>
      <c r="B217" t="str">
        <f>""</f>
        <v/>
      </c>
      <c r="G217" t="s">
        <v>137</v>
      </c>
      <c r="H217">
        <v>1220</v>
      </c>
      <c r="I217" t="str">
        <f>"03"</f>
        <v>03</v>
      </c>
      <c r="J217" t="s">
        <v>146</v>
      </c>
      <c r="K217" t="s">
        <v>33</v>
      </c>
      <c r="L217" t="s">
        <v>34</v>
      </c>
      <c r="M217" t="s">
        <v>35</v>
      </c>
      <c r="N217" t="s">
        <v>36</v>
      </c>
      <c r="O217" t="str">
        <f t="shared" si="10"/>
        <v>1</v>
      </c>
      <c r="P217">
        <v>4</v>
      </c>
      <c r="Q217">
        <v>4</v>
      </c>
      <c r="R217" t="s">
        <v>37</v>
      </c>
      <c r="T217" t="s">
        <v>75</v>
      </c>
      <c r="U217" t="str">
        <f>"1000"</f>
        <v>1000</v>
      </c>
      <c r="V217" t="str">
        <f>"1050"</f>
        <v>1050</v>
      </c>
      <c r="W217">
        <v>40</v>
      </c>
      <c r="X217">
        <v>0</v>
      </c>
      <c r="Y217">
        <v>10</v>
      </c>
      <c r="Z217">
        <v>0</v>
      </c>
      <c r="AA217" t="s">
        <v>41</v>
      </c>
      <c r="AB217">
        <v>420</v>
      </c>
    </row>
    <row r="218" spans="1:31" x14ac:dyDescent="0.25">
      <c r="A218">
        <v>20089</v>
      </c>
      <c r="B218" t="str">
        <f>""</f>
        <v/>
      </c>
      <c r="G218" t="s">
        <v>137</v>
      </c>
      <c r="H218">
        <v>1225</v>
      </c>
      <c r="I218" t="str">
        <f>"01"</f>
        <v>01</v>
      </c>
      <c r="J218" t="s">
        <v>148</v>
      </c>
      <c r="K218" t="s">
        <v>33</v>
      </c>
      <c r="L218" t="s">
        <v>34</v>
      </c>
      <c r="M218" t="s">
        <v>59</v>
      </c>
      <c r="N218" t="s">
        <v>36</v>
      </c>
      <c r="O218" t="str">
        <f t="shared" si="10"/>
        <v>1</v>
      </c>
      <c r="P218">
        <v>1</v>
      </c>
      <c r="Q218">
        <v>3</v>
      </c>
      <c r="R218" t="s">
        <v>37</v>
      </c>
      <c r="T218" t="s">
        <v>60</v>
      </c>
      <c r="U218" t="str">
        <f>"0700"</f>
        <v>0700</v>
      </c>
      <c r="V218" t="str">
        <f>"0950"</f>
        <v>0950</v>
      </c>
      <c r="W218">
        <v>0</v>
      </c>
      <c r="X218">
        <v>0</v>
      </c>
      <c r="Y218">
        <v>0</v>
      </c>
      <c r="Z218">
        <v>0</v>
      </c>
      <c r="AA218" t="s">
        <v>41</v>
      </c>
      <c r="AB218">
        <v>409</v>
      </c>
    </row>
    <row r="219" spans="1:31" x14ac:dyDescent="0.25">
      <c r="A219">
        <v>20153</v>
      </c>
      <c r="B219" t="str">
        <f>""</f>
        <v/>
      </c>
      <c r="G219" t="s">
        <v>137</v>
      </c>
      <c r="H219">
        <v>1225</v>
      </c>
      <c r="I219" t="str">
        <f>"02"</f>
        <v>02</v>
      </c>
      <c r="J219" t="s">
        <v>148</v>
      </c>
      <c r="K219" t="s">
        <v>33</v>
      </c>
      <c r="L219" t="s">
        <v>34</v>
      </c>
      <c r="M219" t="s">
        <v>59</v>
      </c>
      <c r="N219" t="s">
        <v>36</v>
      </c>
      <c r="O219" t="str">
        <f t="shared" si="10"/>
        <v>1</v>
      </c>
      <c r="P219">
        <v>1</v>
      </c>
      <c r="Q219">
        <v>3</v>
      </c>
      <c r="R219" t="s">
        <v>37</v>
      </c>
      <c r="T219" t="s">
        <v>60</v>
      </c>
      <c r="U219" t="str">
        <f>"1300"</f>
        <v>1300</v>
      </c>
      <c r="V219" t="str">
        <f>"1550"</f>
        <v>1550</v>
      </c>
      <c r="W219">
        <v>24</v>
      </c>
      <c r="X219">
        <v>0</v>
      </c>
      <c r="Y219">
        <v>10</v>
      </c>
      <c r="Z219">
        <v>0</v>
      </c>
      <c r="AA219" t="s">
        <v>41</v>
      </c>
      <c r="AB219">
        <v>409</v>
      </c>
    </row>
    <row r="220" spans="1:31" x14ac:dyDescent="0.25">
      <c r="A220">
        <v>20090</v>
      </c>
      <c r="B220" t="str">
        <f>""</f>
        <v/>
      </c>
      <c r="G220" t="s">
        <v>137</v>
      </c>
      <c r="H220">
        <v>1225</v>
      </c>
      <c r="I220" t="str">
        <f>"03"</f>
        <v>03</v>
      </c>
      <c r="J220" t="s">
        <v>148</v>
      </c>
      <c r="K220" t="s">
        <v>33</v>
      </c>
      <c r="L220" t="s">
        <v>34</v>
      </c>
      <c r="M220" t="s">
        <v>59</v>
      </c>
      <c r="N220" t="s">
        <v>36</v>
      </c>
      <c r="O220" t="str">
        <f t="shared" si="10"/>
        <v>1</v>
      </c>
      <c r="P220">
        <v>1</v>
      </c>
      <c r="Q220">
        <v>3</v>
      </c>
      <c r="R220" t="s">
        <v>37</v>
      </c>
      <c r="T220" t="s">
        <v>60</v>
      </c>
      <c r="U220" t="str">
        <f>"1300"</f>
        <v>1300</v>
      </c>
      <c r="V220" t="str">
        <f>"1550"</f>
        <v>1550</v>
      </c>
      <c r="W220">
        <v>24</v>
      </c>
      <c r="X220">
        <v>0</v>
      </c>
      <c r="Y220">
        <v>10</v>
      </c>
      <c r="Z220">
        <v>0</v>
      </c>
      <c r="AA220" t="s">
        <v>41</v>
      </c>
      <c r="AB220">
        <v>407</v>
      </c>
    </row>
    <row r="221" spans="1:31" x14ac:dyDescent="0.25">
      <c r="A221">
        <v>20691</v>
      </c>
      <c r="B221" t="str">
        <f>""</f>
        <v/>
      </c>
      <c r="G221" t="s">
        <v>137</v>
      </c>
      <c r="H221">
        <v>1225</v>
      </c>
      <c r="I221" t="str">
        <f>"04"</f>
        <v>04</v>
      </c>
      <c r="J221" t="s">
        <v>148</v>
      </c>
      <c r="K221" t="s">
        <v>33</v>
      </c>
      <c r="L221" t="s">
        <v>34</v>
      </c>
      <c r="M221" t="s">
        <v>59</v>
      </c>
      <c r="N221" t="s">
        <v>36</v>
      </c>
      <c r="O221" t="str">
        <f t="shared" si="10"/>
        <v>1</v>
      </c>
      <c r="P221">
        <v>1</v>
      </c>
      <c r="Q221">
        <v>3</v>
      </c>
      <c r="R221" t="s">
        <v>37</v>
      </c>
      <c r="T221" t="s">
        <v>60</v>
      </c>
      <c r="U221" t="str">
        <f>"1600"</f>
        <v>1600</v>
      </c>
      <c r="V221" t="str">
        <f>"1850"</f>
        <v>1850</v>
      </c>
      <c r="W221">
        <v>0</v>
      </c>
      <c r="X221">
        <v>0</v>
      </c>
      <c r="Y221">
        <v>0</v>
      </c>
      <c r="Z221">
        <v>0</v>
      </c>
      <c r="AA221" t="s">
        <v>41</v>
      </c>
      <c r="AB221">
        <v>407</v>
      </c>
    </row>
    <row r="222" spans="1:31" x14ac:dyDescent="0.25">
      <c r="A222">
        <v>21011</v>
      </c>
      <c r="B222" t="str">
        <f>""</f>
        <v/>
      </c>
      <c r="G222" t="s">
        <v>137</v>
      </c>
      <c r="H222">
        <v>1225</v>
      </c>
      <c r="I222" t="str">
        <f>"05"</f>
        <v>05</v>
      </c>
      <c r="J222" t="s">
        <v>148</v>
      </c>
      <c r="K222" t="s">
        <v>33</v>
      </c>
      <c r="L222" t="s">
        <v>34</v>
      </c>
      <c r="M222" t="s">
        <v>59</v>
      </c>
      <c r="N222" t="s">
        <v>36</v>
      </c>
      <c r="O222" t="str">
        <f t="shared" ref="O222:O257" si="11">"1"</f>
        <v>1</v>
      </c>
      <c r="P222">
        <v>1</v>
      </c>
      <c r="Q222">
        <v>3</v>
      </c>
      <c r="R222" t="s">
        <v>37</v>
      </c>
      <c r="T222" t="s">
        <v>60</v>
      </c>
      <c r="U222" t="str">
        <f>"1600"</f>
        <v>1600</v>
      </c>
      <c r="V222" t="str">
        <f>"1850"</f>
        <v>1850</v>
      </c>
      <c r="W222">
        <v>24</v>
      </c>
      <c r="X222">
        <v>0</v>
      </c>
      <c r="Y222">
        <v>10</v>
      </c>
      <c r="Z222">
        <v>0</v>
      </c>
      <c r="AA222" t="s">
        <v>41</v>
      </c>
      <c r="AB222">
        <v>409</v>
      </c>
    </row>
    <row r="223" spans="1:31" x14ac:dyDescent="0.25">
      <c r="A223">
        <v>20828</v>
      </c>
      <c r="B223" t="str">
        <f>""</f>
        <v/>
      </c>
      <c r="G223" t="s">
        <v>137</v>
      </c>
      <c r="H223">
        <v>1225</v>
      </c>
      <c r="I223" t="str">
        <f>"50"</f>
        <v>50</v>
      </c>
      <c r="J223" t="s">
        <v>148</v>
      </c>
      <c r="K223" t="s">
        <v>33</v>
      </c>
      <c r="L223" t="s">
        <v>34</v>
      </c>
      <c r="M223" t="s">
        <v>59</v>
      </c>
      <c r="N223" t="s">
        <v>36</v>
      </c>
      <c r="O223" t="str">
        <f t="shared" si="11"/>
        <v>1</v>
      </c>
      <c r="P223">
        <v>1</v>
      </c>
      <c r="Q223">
        <v>3</v>
      </c>
      <c r="R223" t="s">
        <v>37</v>
      </c>
      <c r="T223" t="s">
        <v>60</v>
      </c>
      <c r="U223" t="str">
        <f>"1900"</f>
        <v>1900</v>
      </c>
      <c r="V223" t="str">
        <f>"2150"</f>
        <v>2150</v>
      </c>
      <c r="W223">
        <v>23</v>
      </c>
      <c r="X223">
        <v>0</v>
      </c>
      <c r="Y223">
        <v>10</v>
      </c>
      <c r="Z223">
        <v>0</v>
      </c>
      <c r="AA223" t="s">
        <v>41</v>
      </c>
      <c r="AB223">
        <v>407</v>
      </c>
    </row>
    <row r="224" spans="1:31" x14ac:dyDescent="0.25">
      <c r="A224">
        <v>21306</v>
      </c>
      <c r="B224" t="str">
        <f>""</f>
        <v/>
      </c>
      <c r="G224" t="s">
        <v>137</v>
      </c>
      <c r="H224">
        <v>2310</v>
      </c>
      <c r="I224" t="str">
        <f>"01"</f>
        <v>01</v>
      </c>
      <c r="J224" t="s">
        <v>149</v>
      </c>
      <c r="K224" t="s">
        <v>33</v>
      </c>
      <c r="L224" t="s">
        <v>34</v>
      </c>
      <c r="M224" t="s">
        <v>35</v>
      </c>
      <c r="N224" t="s">
        <v>36</v>
      </c>
      <c r="O224" t="str">
        <f t="shared" si="11"/>
        <v>1</v>
      </c>
      <c r="P224">
        <v>4</v>
      </c>
      <c r="Q224">
        <v>5</v>
      </c>
      <c r="R224" t="s">
        <v>37</v>
      </c>
      <c r="T224" t="s">
        <v>68</v>
      </c>
      <c r="U224" t="str">
        <f>"0900"</f>
        <v>0900</v>
      </c>
      <c r="V224" t="str">
        <f>"0950"</f>
        <v>0950</v>
      </c>
      <c r="W224">
        <v>48</v>
      </c>
      <c r="X224">
        <v>0</v>
      </c>
      <c r="Y224">
        <v>10</v>
      </c>
      <c r="Z224">
        <v>0</v>
      </c>
      <c r="AA224" t="s">
        <v>41</v>
      </c>
      <c r="AB224">
        <v>420</v>
      </c>
    </row>
    <row r="225" spans="1:28" x14ac:dyDescent="0.25">
      <c r="A225">
        <v>20171</v>
      </c>
      <c r="B225" t="str">
        <f>""</f>
        <v/>
      </c>
      <c r="G225" t="s">
        <v>137</v>
      </c>
      <c r="H225">
        <v>2315</v>
      </c>
      <c r="I225" t="str">
        <f>"01"</f>
        <v>01</v>
      </c>
      <c r="J225" t="s">
        <v>150</v>
      </c>
      <c r="K225" t="s">
        <v>33</v>
      </c>
      <c r="L225" t="s">
        <v>34</v>
      </c>
      <c r="M225" t="s">
        <v>59</v>
      </c>
      <c r="N225" t="s">
        <v>36</v>
      </c>
      <c r="O225" t="str">
        <f t="shared" si="11"/>
        <v>1</v>
      </c>
      <c r="P225">
        <v>1</v>
      </c>
      <c r="Q225">
        <v>3</v>
      </c>
      <c r="R225" t="s">
        <v>37</v>
      </c>
      <c r="T225" t="s">
        <v>62</v>
      </c>
      <c r="U225" t="str">
        <f>"1000"</f>
        <v>1000</v>
      </c>
      <c r="V225" t="str">
        <f>"1250"</f>
        <v>1250</v>
      </c>
      <c r="W225">
        <v>16</v>
      </c>
      <c r="X225">
        <v>0</v>
      </c>
      <c r="Y225">
        <v>10</v>
      </c>
      <c r="Z225">
        <v>0</v>
      </c>
      <c r="AA225" t="s">
        <v>41</v>
      </c>
      <c r="AB225">
        <v>404</v>
      </c>
    </row>
    <row r="226" spans="1:28" x14ac:dyDescent="0.25">
      <c r="A226">
        <v>20611</v>
      </c>
      <c r="B226" t="str">
        <f>""</f>
        <v/>
      </c>
      <c r="G226" t="s">
        <v>137</v>
      </c>
      <c r="H226">
        <v>2315</v>
      </c>
      <c r="I226" t="str">
        <f>"02"</f>
        <v>02</v>
      </c>
      <c r="J226" t="s">
        <v>150</v>
      </c>
      <c r="K226" t="s">
        <v>33</v>
      </c>
      <c r="L226" t="s">
        <v>34</v>
      </c>
      <c r="M226" t="s">
        <v>59</v>
      </c>
      <c r="N226" t="s">
        <v>36</v>
      </c>
      <c r="O226" t="str">
        <f t="shared" si="11"/>
        <v>1</v>
      </c>
      <c r="P226">
        <v>1</v>
      </c>
      <c r="Q226">
        <v>3</v>
      </c>
      <c r="R226" t="s">
        <v>37</v>
      </c>
      <c r="T226" t="s">
        <v>62</v>
      </c>
      <c r="U226" t="str">
        <f>"1300"</f>
        <v>1300</v>
      </c>
      <c r="V226" t="str">
        <f>"1550"</f>
        <v>1550</v>
      </c>
      <c r="W226">
        <v>16</v>
      </c>
      <c r="X226">
        <v>0</v>
      </c>
      <c r="Y226">
        <v>10</v>
      </c>
      <c r="Z226">
        <v>0</v>
      </c>
      <c r="AA226" t="s">
        <v>41</v>
      </c>
      <c r="AB226">
        <v>404</v>
      </c>
    </row>
    <row r="227" spans="1:28" x14ac:dyDescent="0.25">
      <c r="A227">
        <v>20091</v>
      </c>
      <c r="B227" t="str">
        <f>""</f>
        <v/>
      </c>
      <c r="G227" t="s">
        <v>137</v>
      </c>
      <c r="H227">
        <v>2320</v>
      </c>
      <c r="I227" t="str">
        <f>"01"</f>
        <v>01</v>
      </c>
      <c r="J227" t="s">
        <v>151</v>
      </c>
      <c r="K227" t="s">
        <v>33</v>
      </c>
      <c r="L227" t="s">
        <v>34</v>
      </c>
      <c r="M227" t="s">
        <v>35</v>
      </c>
      <c r="N227" t="s">
        <v>36</v>
      </c>
      <c r="O227" t="str">
        <f t="shared" si="11"/>
        <v>1</v>
      </c>
      <c r="P227">
        <v>4</v>
      </c>
      <c r="Q227">
        <v>5</v>
      </c>
      <c r="R227" t="s">
        <v>37</v>
      </c>
      <c r="T227" t="s">
        <v>68</v>
      </c>
      <c r="U227" t="str">
        <f>"1100"</f>
        <v>1100</v>
      </c>
      <c r="V227" t="str">
        <f>"1150"</f>
        <v>1150</v>
      </c>
      <c r="W227">
        <v>40</v>
      </c>
      <c r="X227">
        <v>0</v>
      </c>
      <c r="Y227">
        <v>10</v>
      </c>
      <c r="Z227">
        <v>0</v>
      </c>
      <c r="AA227" t="s">
        <v>41</v>
      </c>
      <c r="AB227">
        <v>201</v>
      </c>
    </row>
    <row r="228" spans="1:28" x14ac:dyDescent="0.25">
      <c r="A228">
        <v>21086</v>
      </c>
      <c r="B228" t="str">
        <f>""</f>
        <v/>
      </c>
      <c r="G228" t="s">
        <v>137</v>
      </c>
      <c r="H228">
        <v>2320</v>
      </c>
      <c r="I228" t="str">
        <f>"02"</f>
        <v>02</v>
      </c>
      <c r="J228" t="s">
        <v>151</v>
      </c>
      <c r="K228" t="s">
        <v>33</v>
      </c>
      <c r="L228" t="s">
        <v>34</v>
      </c>
      <c r="M228" t="s">
        <v>35</v>
      </c>
      <c r="N228" t="s">
        <v>36</v>
      </c>
      <c r="O228" t="str">
        <f t="shared" si="11"/>
        <v>1</v>
      </c>
      <c r="P228">
        <v>4</v>
      </c>
      <c r="Q228">
        <v>5</v>
      </c>
      <c r="R228" t="s">
        <v>37</v>
      </c>
      <c r="T228" t="s">
        <v>68</v>
      </c>
      <c r="U228" t="str">
        <f>"1200"</f>
        <v>1200</v>
      </c>
      <c r="V228" t="str">
        <f>"1250"</f>
        <v>1250</v>
      </c>
      <c r="W228">
        <v>40</v>
      </c>
      <c r="X228">
        <v>0</v>
      </c>
      <c r="Y228">
        <v>10</v>
      </c>
      <c r="Z228">
        <v>0</v>
      </c>
      <c r="AA228" t="s">
        <v>41</v>
      </c>
      <c r="AB228">
        <v>420</v>
      </c>
    </row>
    <row r="229" spans="1:28" x14ac:dyDescent="0.25">
      <c r="A229">
        <v>20093</v>
      </c>
      <c r="B229" t="str">
        <f>""</f>
        <v/>
      </c>
      <c r="G229" t="s">
        <v>137</v>
      </c>
      <c r="H229">
        <v>2325</v>
      </c>
      <c r="I229" t="str">
        <f>"01"</f>
        <v>01</v>
      </c>
      <c r="J229" t="s">
        <v>152</v>
      </c>
      <c r="K229" t="s">
        <v>33</v>
      </c>
      <c r="L229" t="s">
        <v>34</v>
      </c>
      <c r="M229" t="s">
        <v>59</v>
      </c>
      <c r="N229" t="s">
        <v>36</v>
      </c>
      <c r="O229" t="str">
        <f t="shared" si="11"/>
        <v>1</v>
      </c>
      <c r="P229">
        <v>1</v>
      </c>
      <c r="Q229">
        <v>3</v>
      </c>
      <c r="R229" t="s">
        <v>37</v>
      </c>
      <c r="T229" t="s">
        <v>60</v>
      </c>
      <c r="U229" t="str">
        <f>"0900"</f>
        <v>0900</v>
      </c>
      <c r="V229" t="str">
        <f>"1150"</f>
        <v>1150</v>
      </c>
      <c r="W229">
        <v>16</v>
      </c>
      <c r="X229">
        <v>0</v>
      </c>
      <c r="Y229">
        <v>5</v>
      </c>
      <c r="Z229">
        <v>0</v>
      </c>
      <c r="AA229" t="s">
        <v>41</v>
      </c>
      <c r="AB229">
        <v>404</v>
      </c>
    </row>
    <row r="230" spans="1:28" x14ac:dyDescent="0.25">
      <c r="A230">
        <v>20450</v>
      </c>
      <c r="B230" t="str">
        <f>""</f>
        <v/>
      </c>
      <c r="G230" t="s">
        <v>137</v>
      </c>
      <c r="H230">
        <v>2325</v>
      </c>
      <c r="I230" t="str">
        <f>"02"</f>
        <v>02</v>
      </c>
      <c r="J230" t="s">
        <v>152</v>
      </c>
      <c r="K230" t="s">
        <v>33</v>
      </c>
      <c r="L230" t="s">
        <v>34</v>
      </c>
      <c r="M230" t="s">
        <v>59</v>
      </c>
      <c r="N230" t="s">
        <v>36</v>
      </c>
      <c r="O230" t="str">
        <f t="shared" si="11"/>
        <v>1</v>
      </c>
      <c r="P230">
        <v>1</v>
      </c>
      <c r="Q230">
        <v>3</v>
      </c>
      <c r="R230" t="s">
        <v>37</v>
      </c>
      <c r="T230" t="s">
        <v>60</v>
      </c>
      <c r="U230" t="str">
        <f>"1200"</f>
        <v>1200</v>
      </c>
      <c r="V230" t="str">
        <f>"1450"</f>
        <v>1450</v>
      </c>
      <c r="W230">
        <v>16</v>
      </c>
      <c r="X230">
        <v>0</v>
      </c>
      <c r="Y230">
        <v>10</v>
      </c>
      <c r="Z230">
        <v>0</v>
      </c>
      <c r="AA230" t="s">
        <v>41</v>
      </c>
      <c r="AB230">
        <v>404</v>
      </c>
    </row>
    <row r="231" spans="1:28" x14ac:dyDescent="0.25">
      <c r="A231">
        <v>21087</v>
      </c>
      <c r="B231" t="str">
        <f>""</f>
        <v/>
      </c>
      <c r="G231" t="s">
        <v>137</v>
      </c>
      <c r="H231">
        <v>2325</v>
      </c>
      <c r="I231" t="str">
        <f>"03"</f>
        <v>03</v>
      </c>
      <c r="J231" t="s">
        <v>152</v>
      </c>
      <c r="K231" t="s">
        <v>33</v>
      </c>
      <c r="L231" t="s">
        <v>34</v>
      </c>
      <c r="M231" t="s">
        <v>59</v>
      </c>
      <c r="N231" t="s">
        <v>36</v>
      </c>
      <c r="O231" t="str">
        <f t="shared" si="11"/>
        <v>1</v>
      </c>
      <c r="P231">
        <v>1</v>
      </c>
      <c r="Q231">
        <v>3</v>
      </c>
      <c r="R231" t="s">
        <v>37</v>
      </c>
      <c r="T231" t="s">
        <v>60</v>
      </c>
      <c r="U231" t="str">
        <f>"1500"</f>
        <v>1500</v>
      </c>
      <c r="V231" t="str">
        <f>"1750"</f>
        <v>1750</v>
      </c>
      <c r="W231">
        <v>0</v>
      </c>
      <c r="X231">
        <v>0</v>
      </c>
      <c r="Y231">
        <v>0</v>
      </c>
      <c r="Z231">
        <v>0</v>
      </c>
      <c r="AA231" t="s">
        <v>41</v>
      </c>
      <c r="AB231">
        <v>404</v>
      </c>
    </row>
    <row r="232" spans="1:28" x14ac:dyDescent="0.25">
      <c r="A232">
        <v>21088</v>
      </c>
      <c r="B232" t="str">
        <f>""</f>
        <v/>
      </c>
      <c r="G232" t="s">
        <v>137</v>
      </c>
      <c r="H232">
        <v>2325</v>
      </c>
      <c r="I232" t="str">
        <f>"04"</f>
        <v>04</v>
      </c>
      <c r="J232" t="s">
        <v>152</v>
      </c>
      <c r="K232" t="s">
        <v>33</v>
      </c>
      <c r="L232" t="s">
        <v>34</v>
      </c>
      <c r="M232" t="s">
        <v>59</v>
      </c>
      <c r="N232" t="s">
        <v>36</v>
      </c>
      <c r="O232" t="str">
        <f t="shared" si="11"/>
        <v>1</v>
      </c>
      <c r="P232">
        <v>1</v>
      </c>
      <c r="Q232">
        <v>3</v>
      </c>
      <c r="R232" t="s">
        <v>37</v>
      </c>
      <c r="T232" t="s">
        <v>43</v>
      </c>
      <c r="U232" t="str">
        <f>"0900"</f>
        <v>0900</v>
      </c>
      <c r="V232" t="str">
        <f>"1150"</f>
        <v>1150</v>
      </c>
      <c r="W232">
        <v>0</v>
      </c>
      <c r="X232">
        <v>0</v>
      </c>
      <c r="Y232">
        <v>0</v>
      </c>
      <c r="Z232">
        <v>0</v>
      </c>
      <c r="AA232" t="s">
        <v>41</v>
      </c>
      <c r="AB232">
        <v>404</v>
      </c>
    </row>
    <row r="233" spans="1:28" x14ac:dyDescent="0.25">
      <c r="A233">
        <v>20539</v>
      </c>
      <c r="B233" t="str">
        <f>""</f>
        <v/>
      </c>
      <c r="G233" t="s">
        <v>137</v>
      </c>
      <c r="H233">
        <v>2325</v>
      </c>
      <c r="I233" t="str">
        <f>"05"</f>
        <v>05</v>
      </c>
      <c r="J233" t="s">
        <v>152</v>
      </c>
      <c r="K233" t="s">
        <v>33</v>
      </c>
      <c r="L233" t="s">
        <v>34</v>
      </c>
      <c r="M233" t="s">
        <v>59</v>
      </c>
      <c r="N233" t="s">
        <v>36</v>
      </c>
      <c r="O233" t="str">
        <f t="shared" si="11"/>
        <v>1</v>
      </c>
      <c r="P233">
        <v>1</v>
      </c>
      <c r="Q233">
        <v>3</v>
      </c>
      <c r="R233" t="s">
        <v>37</v>
      </c>
      <c r="T233" t="s">
        <v>43</v>
      </c>
      <c r="U233" t="str">
        <f>"1200"</f>
        <v>1200</v>
      </c>
      <c r="V233" t="str">
        <f>"1450"</f>
        <v>1450</v>
      </c>
      <c r="W233">
        <v>16</v>
      </c>
      <c r="X233">
        <v>0</v>
      </c>
      <c r="Y233">
        <v>10</v>
      </c>
      <c r="Z233">
        <v>0</v>
      </c>
      <c r="AA233" t="s">
        <v>41</v>
      </c>
      <c r="AB233">
        <v>404</v>
      </c>
    </row>
    <row r="234" spans="1:28" x14ac:dyDescent="0.25">
      <c r="A234">
        <v>20612</v>
      </c>
      <c r="B234" t="str">
        <f>""</f>
        <v/>
      </c>
      <c r="G234" t="s">
        <v>137</v>
      </c>
      <c r="H234">
        <v>2325</v>
      </c>
      <c r="I234" t="str">
        <f>"06"</f>
        <v>06</v>
      </c>
      <c r="J234" t="s">
        <v>152</v>
      </c>
      <c r="K234" t="s">
        <v>33</v>
      </c>
      <c r="L234" t="s">
        <v>34</v>
      </c>
      <c r="M234" t="s">
        <v>59</v>
      </c>
      <c r="N234" t="s">
        <v>36</v>
      </c>
      <c r="O234" t="str">
        <f t="shared" si="11"/>
        <v>1</v>
      </c>
      <c r="P234">
        <v>1</v>
      </c>
      <c r="Q234">
        <v>3</v>
      </c>
      <c r="R234" t="s">
        <v>37</v>
      </c>
      <c r="T234" t="s">
        <v>43</v>
      </c>
      <c r="U234" t="str">
        <f>"1500"</f>
        <v>1500</v>
      </c>
      <c r="V234" t="str">
        <f>"1750"</f>
        <v>1750</v>
      </c>
      <c r="W234">
        <v>16</v>
      </c>
      <c r="X234">
        <v>0</v>
      </c>
      <c r="Y234">
        <v>10</v>
      </c>
      <c r="Z234">
        <v>0</v>
      </c>
      <c r="AA234" t="s">
        <v>41</v>
      </c>
      <c r="AB234">
        <v>404</v>
      </c>
    </row>
    <row r="235" spans="1:28" x14ac:dyDescent="0.25">
      <c r="A235">
        <v>20092</v>
      </c>
      <c r="B235" t="str">
        <f>""</f>
        <v/>
      </c>
      <c r="G235" t="s">
        <v>137</v>
      </c>
      <c r="H235">
        <v>2325</v>
      </c>
      <c r="I235" t="str">
        <f>"50"</f>
        <v>50</v>
      </c>
      <c r="J235" t="s">
        <v>152</v>
      </c>
      <c r="K235" t="s">
        <v>33</v>
      </c>
      <c r="L235" t="s">
        <v>34</v>
      </c>
      <c r="M235" t="s">
        <v>59</v>
      </c>
      <c r="N235" t="s">
        <v>36</v>
      </c>
      <c r="O235" t="str">
        <f t="shared" si="11"/>
        <v>1</v>
      </c>
      <c r="P235">
        <v>1</v>
      </c>
      <c r="Q235">
        <v>3</v>
      </c>
      <c r="R235" t="s">
        <v>37</v>
      </c>
      <c r="T235" t="s">
        <v>60</v>
      </c>
      <c r="U235" t="str">
        <f>"1800"</f>
        <v>1800</v>
      </c>
      <c r="V235" t="str">
        <f>"2050"</f>
        <v>2050</v>
      </c>
      <c r="W235">
        <v>0</v>
      </c>
      <c r="X235">
        <v>0</v>
      </c>
      <c r="Y235">
        <v>0</v>
      </c>
      <c r="Z235">
        <v>0</v>
      </c>
      <c r="AA235" t="s">
        <v>41</v>
      </c>
      <c r="AB235">
        <v>404</v>
      </c>
    </row>
    <row r="236" spans="1:28" x14ac:dyDescent="0.25">
      <c r="A236">
        <v>21729</v>
      </c>
      <c r="B236" t="str">
        <f>""</f>
        <v/>
      </c>
      <c r="G236" t="s">
        <v>137</v>
      </c>
      <c r="H236">
        <v>3300</v>
      </c>
      <c r="I236" t="str">
        <f>"01"</f>
        <v>01</v>
      </c>
      <c r="J236" t="s">
        <v>153</v>
      </c>
      <c r="K236" t="s">
        <v>33</v>
      </c>
      <c r="L236" t="s">
        <v>34</v>
      </c>
      <c r="M236" t="s">
        <v>133</v>
      </c>
      <c r="N236" t="s">
        <v>36</v>
      </c>
      <c r="O236" t="str">
        <f t="shared" si="11"/>
        <v>1</v>
      </c>
      <c r="P236">
        <v>4</v>
      </c>
      <c r="Q236">
        <v>6</v>
      </c>
      <c r="R236" t="s">
        <v>37</v>
      </c>
      <c r="T236" t="s">
        <v>40</v>
      </c>
      <c r="U236" t="str">
        <f>"1000"</f>
        <v>1000</v>
      </c>
      <c r="V236" t="str">
        <f>"1050"</f>
        <v>1050</v>
      </c>
      <c r="W236">
        <v>16</v>
      </c>
      <c r="X236">
        <v>0</v>
      </c>
      <c r="Y236">
        <v>5</v>
      </c>
      <c r="Z236">
        <v>0</v>
      </c>
      <c r="AA236" t="s">
        <v>44</v>
      </c>
      <c r="AB236">
        <v>216</v>
      </c>
    </row>
    <row r="237" spans="1:28" x14ac:dyDescent="0.25">
      <c r="A237">
        <v>21729</v>
      </c>
      <c r="B237" t="str">
        <f>""</f>
        <v/>
      </c>
      <c r="G237" t="s">
        <v>137</v>
      </c>
      <c r="H237">
        <v>3300</v>
      </c>
      <c r="I237" t="str">
        <f>"01"</f>
        <v>01</v>
      </c>
      <c r="J237" t="s">
        <v>153</v>
      </c>
      <c r="K237" t="s">
        <v>33</v>
      </c>
      <c r="L237" t="s">
        <v>34</v>
      </c>
      <c r="M237" t="s">
        <v>133</v>
      </c>
      <c r="N237" t="s">
        <v>36</v>
      </c>
      <c r="O237" t="str">
        <f t="shared" si="11"/>
        <v>1</v>
      </c>
      <c r="P237">
        <v>4</v>
      </c>
      <c r="Q237">
        <v>6</v>
      </c>
      <c r="R237" t="s">
        <v>37</v>
      </c>
      <c r="T237" t="s">
        <v>62</v>
      </c>
      <c r="U237" t="str">
        <f>"1500"</f>
        <v>1500</v>
      </c>
      <c r="V237" t="str">
        <f>"1750"</f>
        <v>1750</v>
      </c>
      <c r="W237">
        <v>16</v>
      </c>
      <c r="X237">
        <v>0</v>
      </c>
      <c r="Y237">
        <v>5</v>
      </c>
      <c r="Z237">
        <v>0</v>
      </c>
      <c r="AA237" t="s">
        <v>44</v>
      </c>
      <c r="AB237">
        <v>103</v>
      </c>
    </row>
    <row r="238" spans="1:28" x14ac:dyDescent="0.25">
      <c r="A238">
        <v>20643</v>
      </c>
      <c r="B238" t="str">
        <f>""</f>
        <v/>
      </c>
      <c r="G238" t="s">
        <v>137</v>
      </c>
      <c r="H238">
        <v>3510</v>
      </c>
      <c r="I238" t="str">
        <f>"01"</f>
        <v>01</v>
      </c>
      <c r="J238" t="s">
        <v>154</v>
      </c>
      <c r="K238" t="s">
        <v>33</v>
      </c>
      <c r="L238" t="s">
        <v>34</v>
      </c>
      <c r="M238" t="s">
        <v>35</v>
      </c>
      <c r="N238" t="s">
        <v>36</v>
      </c>
      <c r="O238" t="str">
        <f t="shared" si="11"/>
        <v>1</v>
      </c>
      <c r="P238">
        <v>3</v>
      </c>
      <c r="Q238">
        <v>3</v>
      </c>
      <c r="R238" t="s">
        <v>37</v>
      </c>
      <c r="T238" t="s">
        <v>47</v>
      </c>
      <c r="U238" t="str">
        <f>"1330"</f>
        <v>1330</v>
      </c>
      <c r="V238" t="str">
        <f>"1445"</f>
        <v>1445</v>
      </c>
      <c r="W238">
        <v>40</v>
      </c>
      <c r="X238">
        <v>0</v>
      </c>
      <c r="Y238">
        <v>10</v>
      </c>
      <c r="Z238">
        <v>0</v>
      </c>
      <c r="AA238" t="s">
        <v>41</v>
      </c>
      <c r="AB238">
        <v>420</v>
      </c>
    </row>
    <row r="239" spans="1:28" x14ac:dyDescent="0.25">
      <c r="A239">
        <v>20644</v>
      </c>
      <c r="B239" t="str">
        <f>""</f>
        <v/>
      </c>
      <c r="G239" t="s">
        <v>137</v>
      </c>
      <c r="H239">
        <v>3515</v>
      </c>
      <c r="I239" t="str">
        <f>"01"</f>
        <v>01</v>
      </c>
      <c r="J239" t="s">
        <v>155</v>
      </c>
      <c r="K239" t="s">
        <v>33</v>
      </c>
      <c r="L239" t="s">
        <v>34</v>
      </c>
      <c r="M239" t="s">
        <v>59</v>
      </c>
      <c r="N239" t="s">
        <v>36</v>
      </c>
      <c r="O239" t="str">
        <f t="shared" si="11"/>
        <v>1</v>
      </c>
      <c r="P239">
        <v>1</v>
      </c>
      <c r="Q239">
        <v>3</v>
      </c>
      <c r="R239" t="s">
        <v>37</v>
      </c>
      <c r="T239" t="s">
        <v>62</v>
      </c>
      <c r="U239" t="str">
        <f>"1300"</f>
        <v>1300</v>
      </c>
      <c r="V239" t="str">
        <f>"1550"</f>
        <v>1550</v>
      </c>
      <c r="W239">
        <v>16</v>
      </c>
      <c r="X239">
        <v>0</v>
      </c>
      <c r="Y239">
        <v>10</v>
      </c>
      <c r="Z239">
        <v>0</v>
      </c>
      <c r="AA239" t="s">
        <v>41</v>
      </c>
      <c r="AB239">
        <v>308</v>
      </c>
    </row>
    <row r="240" spans="1:28" x14ac:dyDescent="0.25">
      <c r="A240">
        <v>21089</v>
      </c>
      <c r="B240" t="str">
        <f>""</f>
        <v/>
      </c>
      <c r="G240" t="s">
        <v>137</v>
      </c>
      <c r="H240">
        <v>3515</v>
      </c>
      <c r="I240" t="str">
        <f>"02"</f>
        <v>02</v>
      </c>
      <c r="J240" t="s">
        <v>155</v>
      </c>
      <c r="K240" t="s">
        <v>33</v>
      </c>
      <c r="L240" t="s">
        <v>34</v>
      </c>
      <c r="M240" t="s">
        <v>59</v>
      </c>
      <c r="N240" t="s">
        <v>36</v>
      </c>
      <c r="O240" t="str">
        <f t="shared" si="11"/>
        <v>1</v>
      </c>
      <c r="P240">
        <v>1</v>
      </c>
      <c r="Q240">
        <v>3</v>
      </c>
      <c r="R240" t="s">
        <v>37</v>
      </c>
      <c r="T240" t="s">
        <v>62</v>
      </c>
      <c r="U240" t="str">
        <f>"1000"</f>
        <v>1000</v>
      </c>
      <c r="V240" t="str">
        <f>"1250"</f>
        <v>1250</v>
      </c>
      <c r="W240">
        <v>16</v>
      </c>
      <c r="X240">
        <v>0</v>
      </c>
      <c r="Y240">
        <v>10</v>
      </c>
      <c r="Z240">
        <v>0</v>
      </c>
      <c r="AA240" t="s">
        <v>41</v>
      </c>
      <c r="AB240">
        <v>308</v>
      </c>
    </row>
    <row r="241" spans="1:28" x14ac:dyDescent="0.25">
      <c r="A241">
        <v>20490</v>
      </c>
      <c r="B241" t="str">
        <f>""</f>
        <v/>
      </c>
      <c r="G241" t="s">
        <v>137</v>
      </c>
      <c r="H241">
        <v>3520</v>
      </c>
      <c r="I241" t="str">
        <f>"01"</f>
        <v>01</v>
      </c>
      <c r="J241" t="s">
        <v>156</v>
      </c>
      <c r="K241" t="s">
        <v>33</v>
      </c>
      <c r="L241" t="s">
        <v>34</v>
      </c>
      <c r="M241" t="s">
        <v>35</v>
      </c>
      <c r="N241" t="s">
        <v>36</v>
      </c>
      <c r="O241" t="str">
        <f t="shared" si="11"/>
        <v>1</v>
      </c>
      <c r="P241">
        <v>3</v>
      </c>
      <c r="Q241">
        <v>3</v>
      </c>
      <c r="R241" t="s">
        <v>37</v>
      </c>
      <c r="T241" t="s">
        <v>47</v>
      </c>
      <c r="U241" t="str">
        <f>"1200"</f>
        <v>1200</v>
      </c>
      <c r="V241" t="str">
        <f>"1315"</f>
        <v>1315</v>
      </c>
      <c r="W241">
        <v>60</v>
      </c>
      <c r="X241">
        <v>0</v>
      </c>
      <c r="Y241">
        <v>10</v>
      </c>
      <c r="Z241">
        <v>0</v>
      </c>
      <c r="AA241" t="s">
        <v>41</v>
      </c>
      <c r="AB241">
        <v>201</v>
      </c>
    </row>
    <row r="242" spans="1:28" x14ac:dyDescent="0.25">
      <c r="A242">
        <v>20491</v>
      </c>
      <c r="B242" t="str">
        <f>""</f>
        <v/>
      </c>
      <c r="G242" t="s">
        <v>137</v>
      </c>
      <c r="H242">
        <v>3525</v>
      </c>
      <c r="I242" t="str">
        <f>"01"</f>
        <v>01</v>
      </c>
      <c r="J242" t="s">
        <v>157</v>
      </c>
      <c r="K242" t="s">
        <v>33</v>
      </c>
      <c r="L242" t="s">
        <v>34</v>
      </c>
      <c r="M242" t="s">
        <v>59</v>
      </c>
      <c r="N242" t="s">
        <v>36</v>
      </c>
      <c r="O242" t="str">
        <f t="shared" si="11"/>
        <v>1</v>
      </c>
      <c r="P242">
        <v>1</v>
      </c>
      <c r="Q242">
        <v>3</v>
      </c>
      <c r="R242" t="s">
        <v>37</v>
      </c>
      <c r="T242" t="s">
        <v>60</v>
      </c>
      <c r="U242" t="str">
        <f>"1000"</f>
        <v>1000</v>
      </c>
      <c r="V242" t="str">
        <f>"1250"</f>
        <v>1250</v>
      </c>
      <c r="W242">
        <v>16</v>
      </c>
      <c r="X242">
        <v>0</v>
      </c>
      <c r="Y242">
        <v>10</v>
      </c>
      <c r="Z242">
        <v>0</v>
      </c>
      <c r="AA242" t="s">
        <v>41</v>
      </c>
      <c r="AB242">
        <v>308</v>
      </c>
    </row>
    <row r="243" spans="1:28" x14ac:dyDescent="0.25">
      <c r="A243">
        <v>20986</v>
      </c>
      <c r="B243" t="str">
        <f>""</f>
        <v/>
      </c>
      <c r="G243" t="s">
        <v>137</v>
      </c>
      <c r="H243">
        <v>3525</v>
      </c>
      <c r="I243" t="str">
        <f>"02"</f>
        <v>02</v>
      </c>
      <c r="J243" t="s">
        <v>157</v>
      </c>
      <c r="K243" t="s">
        <v>33</v>
      </c>
      <c r="L243" t="s">
        <v>34</v>
      </c>
      <c r="M243" t="s">
        <v>59</v>
      </c>
      <c r="N243" t="s">
        <v>36</v>
      </c>
      <c r="O243" t="str">
        <f t="shared" si="11"/>
        <v>1</v>
      </c>
      <c r="P243">
        <v>1</v>
      </c>
      <c r="Q243">
        <v>3</v>
      </c>
      <c r="R243" t="s">
        <v>37</v>
      </c>
      <c r="T243" t="s">
        <v>60</v>
      </c>
      <c r="U243" t="str">
        <f>"1300"</f>
        <v>1300</v>
      </c>
      <c r="V243" t="str">
        <f>"1550"</f>
        <v>1550</v>
      </c>
      <c r="W243">
        <v>16</v>
      </c>
      <c r="X243">
        <v>0</v>
      </c>
      <c r="Y243">
        <v>10</v>
      </c>
      <c r="Z243">
        <v>0</v>
      </c>
      <c r="AA243" t="s">
        <v>41</v>
      </c>
      <c r="AB243">
        <v>308</v>
      </c>
    </row>
    <row r="244" spans="1:28" x14ac:dyDescent="0.25">
      <c r="A244">
        <v>21307</v>
      </c>
      <c r="B244" t="str">
        <f>""</f>
        <v/>
      </c>
      <c r="G244" t="s">
        <v>137</v>
      </c>
      <c r="H244">
        <v>3525</v>
      </c>
      <c r="I244" t="str">
        <f>"03"</f>
        <v>03</v>
      </c>
      <c r="J244" t="s">
        <v>157</v>
      </c>
      <c r="K244" t="s">
        <v>33</v>
      </c>
      <c r="L244" t="s">
        <v>34</v>
      </c>
      <c r="M244" t="s">
        <v>59</v>
      </c>
      <c r="N244" t="s">
        <v>36</v>
      </c>
      <c r="O244" t="str">
        <f t="shared" si="11"/>
        <v>1</v>
      </c>
      <c r="P244">
        <v>1</v>
      </c>
      <c r="Q244">
        <v>3</v>
      </c>
      <c r="R244" t="s">
        <v>37</v>
      </c>
      <c r="T244" t="s">
        <v>60</v>
      </c>
      <c r="U244" t="str">
        <f>"1600"</f>
        <v>1600</v>
      </c>
      <c r="V244" t="str">
        <f>"1850"</f>
        <v>1850</v>
      </c>
      <c r="W244">
        <v>0</v>
      </c>
      <c r="X244">
        <v>0</v>
      </c>
      <c r="Y244">
        <v>0</v>
      </c>
      <c r="Z244">
        <v>0</v>
      </c>
      <c r="AA244" t="s">
        <v>41</v>
      </c>
      <c r="AB244">
        <v>308</v>
      </c>
    </row>
    <row r="245" spans="1:28" x14ac:dyDescent="0.25">
      <c r="A245">
        <v>22306</v>
      </c>
      <c r="B245" t="str">
        <f>""</f>
        <v/>
      </c>
      <c r="G245" t="s">
        <v>137</v>
      </c>
      <c r="H245">
        <v>4100</v>
      </c>
      <c r="I245" t="str">
        <f>"01"</f>
        <v>01</v>
      </c>
      <c r="J245" t="s">
        <v>158</v>
      </c>
      <c r="K245" t="s">
        <v>33</v>
      </c>
      <c r="L245" t="s">
        <v>34</v>
      </c>
      <c r="M245" t="s">
        <v>35</v>
      </c>
      <c r="N245" t="s">
        <v>36</v>
      </c>
      <c r="O245" t="str">
        <f t="shared" si="11"/>
        <v>1</v>
      </c>
      <c r="P245">
        <v>3</v>
      </c>
      <c r="Q245">
        <v>3</v>
      </c>
      <c r="R245" t="s">
        <v>37</v>
      </c>
      <c r="T245" t="s">
        <v>38</v>
      </c>
      <c r="U245" t="str">
        <f>"1030"</f>
        <v>1030</v>
      </c>
      <c r="V245" t="str">
        <f>"1145"</f>
        <v>1145</v>
      </c>
      <c r="W245">
        <v>40</v>
      </c>
      <c r="X245">
        <v>0</v>
      </c>
      <c r="Y245">
        <v>25</v>
      </c>
      <c r="Z245">
        <v>0</v>
      </c>
      <c r="AA245" t="s">
        <v>44</v>
      </c>
      <c r="AB245">
        <v>216</v>
      </c>
    </row>
    <row r="246" spans="1:28" x14ac:dyDescent="0.25">
      <c r="A246">
        <v>22307</v>
      </c>
      <c r="B246" t="str">
        <f>""</f>
        <v/>
      </c>
      <c r="G246" t="s">
        <v>137</v>
      </c>
      <c r="H246">
        <v>4510</v>
      </c>
      <c r="I246" t="str">
        <f>"01"</f>
        <v>01</v>
      </c>
      <c r="J246" t="s">
        <v>159</v>
      </c>
      <c r="K246" t="s">
        <v>33</v>
      </c>
      <c r="L246" t="s">
        <v>34</v>
      </c>
      <c r="M246" t="s">
        <v>133</v>
      </c>
      <c r="N246" t="s">
        <v>36</v>
      </c>
      <c r="O246" t="str">
        <f t="shared" si="11"/>
        <v>1</v>
      </c>
      <c r="P246">
        <v>3</v>
      </c>
      <c r="Q246">
        <v>4</v>
      </c>
      <c r="R246" t="s">
        <v>37</v>
      </c>
      <c r="T246" t="s">
        <v>38</v>
      </c>
      <c r="U246" t="str">
        <f>"1330"</f>
        <v>1330</v>
      </c>
      <c r="V246" t="str">
        <f>"1420"</f>
        <v>1420</v>
      </c>
      <c r="W246">
        <v>16</v>
      </c>
      <c r="X246">
        <v>0</v>
      </c>
      <c r="Y246">
        <v>10</v>
      </c>
      <c r="Z246">
        <v>0</v>
      </c>
      <c r="AA246" t="s">
        <v>41</v>
      </c>
      <c r="AB246">
        <v>420</v>
      </c>
    </row>
    <row r="247" spans="1:28" x14ac:dyDescent="0.25">
      <c r="A247">
        <v>22307</v>
      </c>
      <c r="B247" t="str">
        <f>""</f>
        <v/>
      </c>
      <c r="G247" t="s">
        <v>137</v>
      </c>
      <c r="H247">
        <v>4510</v>
      </c>
      <c r="I247" t="str">
        <f>"01"</f>
        <v>01</v>
      </c>
      <c r="J247" t="s">
        <v>159</v>
      </c>
      <c r="K247" t="s">
        <v>33</v>
      </c>
      <c r="L247" t="s">
        <v>34</v>
      </c>
      <c r="M247" t="s">
        <v>133</v>
      </c>
      <c r="N247" t="s">
        <v>36</v>
      </c>
      <c r="O247" t="str">
        <f t="shared" si="11"/>
        <v>1</v>
      </c>
      <c r="P247">
        <v>3</v>
      </c>
      <c r="Q247">
        <v>4</v>
      </c>
      <c r="R247" t="s">
        <v>37</v>
      </c>
      <c r="T247" t="s">
        <v>60</v>
      </c>
      <c r="U247" t="str">
        <f>"1430"</f>
        <v>1430</v>
      </c>
      <c r="V247" t="str">
        <f>"1620"</f>
        <v>1620</v>
      </c>
      <c r="W247">
        <v>16</v>
      </c>
      <c r="X247">
        <v>0</v>
      </c>
      <c r="Y247">
        <v>10</v>
      </c>
      <c r="Z247">
        <v>0</v>
      </c>
      <c r="AA247" t="s">
        <v>44</v>
      </c>
      <c r="AB247">
        <v>103</v>
      </c>
    </row>
    <row r="248" spans="1:28" x14ac:dyDescent="0.25">
      <c r="A248">
        <v>22192</v>
      </c>
      <c r="B248" t="str">
        <f>""</f>
        <v/>
      </c>
      <c r="G248" t="s">
        <v>137</v>
      </c>
      <c r="H248" t="s">
        <v>160</v>
      </c>
      <c r="I248" t="str">
        <f>"01"</f>
        <v>01</v>
      </c>
      <c r="J248" t="s">
        <v>120</v>
      </c>
      <c r="K248" t="s">
        <v>33</v>
      </c>
      <c r="L248" t="s">
        <v>34</v>
      </c>
      <c r="M248" t="s">
        <v>121</v>
      </c>
      <c r="N248" t="s">
        <v>36</v>
      </c>
      <c r="O248" t="str">
        <f t="shared" si="11"/>
        <v>1</v>
      </c>
      <c r="P248">
        <v>1</v>
      </c>
      <c r="Q248">
        <v>0</v>
      </c>
      <c r="R248" t="s">
        <v>37</v>
      </c>
      <c r="T248" t="s">
        <v>68</v>
      </c>
      <c r="U248" t="str">
        <f>"1000"</f>
        <v>1000</v>
      </c>
      <c r="V248" t="str">
        <f>"1050"</f>
        <v>1050</v>
      </c>
      <c r="W248">
        <v>10</v>
      </c>
      <c r="X248">
        <v>0</v>
      </c>
      <c r="Y248">
        <v>0</v>
      </c>
      <c r="Z248">
        <v>0</v>
      </c>
      <c r="AA248" t="s">
        <v>44</v>
      </c>
      <c r="AB248">
        <v>204</v>
      </c>
    </row>
    <row r="249" spans="1:28" x14ac:dyDescent="0.25">
      <c r="A249">
        <v>22193</v>
      </c>
      <c r="B249" t="str">
        <f>""</f>
        <v/>
      </c>
      <c r="G249" t="s">
        <v>137</v>
      </c>
      <c r="H249" t="s">
        <v>160</v>
      </c>
      <c r="I249" t="str">
        <f>"02"</f>
        <v>02</v>
      </c>
      <c r="J249" t="s">
        <v>120</v>
      </c>
      <c r="K249" t="s">
        <v>33</v>
      </c>
      <c r="L249" t="s">
        <v>34</v>
      </c>
      <c r="M249" t="s">
        <v>121</v>
      </c>
      <c r="N249" t="s">
        <v>36</v>
      </c>
      <c r="O249" t="str">
        <f t="shared" si="11"/>
        <v>1</v>
      </c>
      <c r="P249">
        <v>1</v>
      </c>
      <c r="Q249">
        <v>0</v>
      </c>
      <c r="R249" t="s">
        <v>37</v>
      </c>
      <c r="T249" t="s">
        <v>68</v>
      </c>
      <c r="U249" t="str">
        <f>"1100"</f>
        <v>1100</v>
      </c>
      <c r="V249" t="str">
        <f>"1150"</f>
        <v>1150</v>
      </c>
      <c r="W249">
        <v>10</v>
      </c>
      <c r="X249">
        <v>0</v>
      </c>
      <c r="Y249">
        <v>0</v>
      </c>
      <c r="Z249">
        <v>0</v>
      </c>
      <c r="AA249" t="s">
        <v>44</v>
      </c>
      <c r="AB249">
        <v>204</v>
      </c>
    </row>
    <row r="250" spans="1:28" x14ac:dyDescent="0.25">
      <c r="A250">
        <v>22194</v>
      </c>
      <c r="B250" t="str">
        <f>""</f>
        <v/>
      </c>
      <c r="G250" t="s">
        <v>137</v>
      </c>
      <c r="H250" t="s">
        <v>160</v>
      </c>
      <c r="I250" t="str">
        <f>"03"</f>
        <v>03</v>
      </c>
      <c r="J250" t="s">
        <v>120</v>
      </c>
      <c r="K250" t="s">
        <v>33</v>
      </c>
      <c r="L250" t="s">
        <v>34</v>
      </c>
      <c r="M250" t="s">
        <v>121</v>
      </c>
      <c r="N250" t="s">
        <v>36</v>
      </c>
      <c r="O250" t="str">
        <f t="shared" si="11"/>
        <v>1</v>
      </c>
      <c r="P250">
        <v>1</v>
      </c>
      <c r="Q250">
        <v>0</v>
      </c>
      <c r="R250" t="s">
        <v>37</v>
      </c>
      <c r="T250" t="s">
        <v>68</v>
      </c>
      <c r="U250" t="str">
        <f>"1200"</f>
        <v>1200</v>
      </c>
      <c r="V250" t="str">
        <f>"1250"</f>
        <v>1250</v>
      </c>
      <c r="W250">
        <v>10</v>
      </c>
      <c r="X250">
        <v>0</v>
      </c>
      <c r="Y250">
        <v>0</v>
      </c>
      <c r="Z250">
        <v>0</v>
      </c>
      <c r="AA250" t="s">
        <v>44</v>
      </c>
      <c r="AB250">
        <v>204</v>
      </c>
    </row>
    <row r="251" spans="1:28" x14ac:dyDescent="0.25">
      <c r="A251">
        <v>22195</v>
      </c>
      <c r="B251" t="str">
        <f>""</f>
        <v/>
      </c>
      <c r="G251" t="s">
        <v>137</v>
      </c>
      <c r="H251" t="s">
        <v>160</v>
      </c>
      <c r="I251" t="str">
        <f>"04"</f>
        <v>04</v>
      </c>
      <c r="J251" t="s">
        <v>120</v>
      </c>
      <c r="K251" t="s">
        <v>33</v>
      </c>
      <c r="L251" t="s">
        <v>34</v>
      </c>
      <c r="M251" t="s">
        <v>121</v>
      </c>
      <c r="N251" t="s">
        <v>36</v>
      </c>
      <c r="O251" t="str">
        <f t="shared" si="11"/>
        <v>1</v>
      </c>
      <c r="P251">
        <v>1</v>
      </c>
      <c r="Q251">
        <v>0</v>
      </c>
      <c r="R251" t="s">
        <v>37</v>
      </c>
      <c r="T251" t="s">
        <v>68</v>
      </c>
      <c r="U251" t="str">
        <f>"1500"</f>
        <v>1500</v>
      </c>
      <c r="V251" t="str">
        <f>"1550"</f>
        <v>1550</v>
      </c>
      <c r="W251">
        <v>10</v>
      </c>
      <c r="X251">
        <v>0</v>
      </c>
      <c r="Y251">
        <v>0</v>
      </c>
      <c r="Z251">
        <v>0</v>
      </c>
      <c r="AA251" t="s">
        <v>44</v>
      </c>
      <c r="AB251">
        <v>204</v>
      </c>
    </row>
    <row r="252" spans="1:28" x14ac:dyDescent="0.25">
      <c r="A252">
        <v>22198</v>
      </c>
      <c r="B252" t="str">
        <f>""</f>
        <v/>
      </c>
      <c r="G252" t="s">
        <v>137</v>
      </c>
      <c r="H252" t="s">
        <v>160</v>
      </c>
      <c r="I252" t="str">
        <f>"05"</f>
        <v>05</v>
      </c>
      <c r="J252" t="s">
        <v>120</v>
      </c>
      <c r="K252" t="s">
        <v>33</v>
      </c>
      <c r="L252" t="s">
        <v>34</v>
      </c>
      <c r="M252" t="s">
        <v>121</v>
      </c>
      <c r="N252" t="s">
        <v>36</v>
      </c>
      <c r="O252" t="str">
        <f t="shared" si="11"/>
        <v>1</v>
      </c>
      <c r="P252">
        <v>1</v>
      </c>
      <c r="Q252">
        <v>0</v>
      </c>
      <c r="R252" t="s">
        <v>37</v>
      </c>
      <c r="T252" t="s">
        <v>68</v>
      </c>
      <c r="U252" t="str">
        <f>"1400"</f>
        <v>1400</v>
      </c>
      <c r="V252" t="str">
        <f>"1450"</f>
        <v>1450</v>
      </c>
      <c r="W252">
        <v>10</v>
      </c>
      <c r="X252">
        <v>0</v>
      </c>
      <c r="Y252">
        <v>0</v>
      </c>
      <c r="Z252">
        <v>0</v>
      </c>
      <c r="AA252" t="s">
        <v>44</v>
      </c>
      <c r="AB252">
        <v>204</v>
      </c>
    </row>
    <row r="253" spans="1:28" x14ac:dyDescent="0.25">
      <c r="A253">
        <v>22204</v>
      </c>
      <c r="B253" t="str">
        <f>""</f>
        <v/>
      </c>
      <c r="G253" t="s">
        <v>137</v>
      </c>
      <c r="H253" t="s">
        <v>160</v>
      </c>
      <c r="I253" t="str">
        <f>"06"</f>
        <v>06</v>
      </c>
      <c r="J253" t="s">
        <v>120</v>
      </c>
      <c r="K253" t="s">
        <v>33</v>
      </c>
      <c r="L253" t="s">
        <v>34</v>
      </c>
      <c r="M253" t="s">
        <v>121</v>
      </c>
      <c r="N253" t="s">
        <v>36</v>
      </c>
      <c r="O253" t="str">
        <f t="shared" si="11"/>
        <v>1</v>
      </c>
      <c r="P253">
        <v>1</v>
      </c>
      <c r="Q253">
        <v>0</v>
      </c>
      <c r="R253" t="s">
        <v>37</v>
      </c>
      <c r="T253" t="s">
        <v>68</v>
      </c>
      <c r="U253" t="str">
        <f>"1300"</f>
        <v>1300</v>
      </c>
      <c r="V253" t="str">
        <f>"1350"</f>
        <v>1350</v>
      </c>
      <c r="W253">
        <v>10</v>
      </c>
      <c r="X253">
        <v>0</v>
      </c>
      <c r="Y253">
        <v>0</v>
      </c>
      <c r="Z253">
        <v>0</v>
      </c>
      <c r="AA253" t="s">
        <v>44</v>
      </c>
      <c r="AB253">
        <v>204</v>
      </c>
    </row>
    <row r="254" spans="1:28" x14ac:dyDescent="0.25">
      <c r="A254">
        <v>22209</v>
      </c>
      <c r="B254" t="str">
        <f>""</f>
        <v/>
      </c>
      <c r="G254" t="s">
        <v>137</v>
      </c>
      <c r="H254" t="s">
        <v>160</v>
      </c>
      <c r="I254" t="str">
        <f>"07"</f>
        <v>07</v>
      </c>
      <c r="J254" t="s">
        <v>120</v>
      </c>
      <c r="K254" t="s">
        <v>33</v>
      </c>
      <c r="L254" t="s">
        <v>34</v>
      </c>
      <c r="M254" t="s">
        <v>121</v>
      </c>
      <c r="N254" t="s">
        <v>36</v>
      </c>
      <c r="O254" t="str">
        <f t="shared" si="11"/>
        <v>1</v>
      </c>
      <c r="P254">
        <v>1</v>
      </c>
      <c r="Q254">
        <v>0</v>
      </c>
      <c r="R254" t="s">
        <v>37</v>
      </c>
      <c r="T254" t="s">
        <v>68</v>
      </c>
      <c r="U254" t="str">
        <f>"1600"</f>
        <v>1600</v>
      </c>
      <c r="V254" t="str">
        <f>"1650"</f>
        <v>1650</v>
      </c>
      <c r="W254">
        <v>10</v>
      </c>
      <c r="X254">
        <v>0</v>
      </c>
      <c r="Y254">
        <v>0</v>
      </c>
      <c r="Z254">
        <v>0</v>
      </c>
      <c r="AA254" t="s">
        <v>44</v>
      </c>
      <c r="AB254">
        <v>204</v>
      </c>
    </row>
    <row r="255" spans="1:28" x14ac:dyDescent="0.25">
      <c r="A255">
        <v>22677</v>
      </c>
      <c r="B255" t="str">
        <f>""</f>
        <v/>
      </c>
      <c r="G255" t="s">
        <v>137</v>
      </c>
      <c r="H255" t="s">
        <v>122</v>
      </c>
      <c r="I255" t="str">
        <f>"01"</f>
        <v>01</v>
      </c>
      <c r="J255" t="s">
        <v>161</v>
      </c>
      <c r="K255" t="s">
        <v>33</v>
      </c>
      <c r="L255" t="s">
        <v>34</v>
      </c>
      <c r="M255" t="s">
        <v>124</v>
      </c>
      <c r="N255" t="s">
        <v>36</v>
      </c>
      <c r="O255" t="str">
        <f t="shared" si="11"/>
        <v>1</v>
      </c>
      <c r="P255">
        <v>1</v>
      </c>
      <c r="Q255">
        <v>0</v>
      </c>
      <c r="R255" t="s">
        <v>37</v>
      </c>
      <c r="U255" t="str">
        <f>""</f>
        <v/>
      </c>
      <c r="V255" t="str">
        <f>""</f>
        <v/>
      </c>
      <c r="W255">
        <v>10</v>
      </c>
      <c r="X255">
        <v>0</v>
      </c>
      <c r="Y255">
        <v>0</v>
      </c>
      <c r="Z255">
        <v>0</v>
      </c>
    </row>
    <row r="256" spans="1:28" x14ac:dyDescent="0.25">
      <c r="A256">
        <v>20613</v>
      </c>
      <c r="B256" t="str">
        <f>""</f>
        <v/>
      </c>
      <c r="G256" t="s">
        <v>137</v>
      </c>
      <c r="H256">
        <v>4910</v>
      </c>
      <c r="I256" t="str">
        <f>"01"</f>
        <v>01</v>
      </c>
      <c r="J256" t="s">
        <v>162</v>
      </c>
      <c r="K256" t="s">
        <v>33</v>
      </c>
      <c r="L256" t="s">
        <v>34</v>
      </c>
      <c r="M256" t="s">
        <v>35</v>
      </c>
      <c r="N256" t="s">
        <v>36</v>
      </c>
      <c r="O256" t="str">
        <f t="shared" si="11"/>
        <v>1</v>
      </c>
      <c r="P256">
        <v>1</v>
      </c>
      <c r="Q256">
        <v>1</v>
      </c>
      <c r="R256" t="s">
        <v>37</v>
      </c>
      <c r="T256" t="s">
        <v>48</v>
      </c>
      <c r="U256" t="str">
        <f>"1300"</f>
        <v>1300</v>
      </c>
      <c r="V256" t="str">
        <f>"1350"</f>
        <v>1350</v>
      </c>
      <c r="W256">
        <v>10</v>
      </c>
      <c r="X256">
        <v>0</v>
      </c>
      <c r="Y256">
        <v>5</v>
      </c>
      <c r="Z256">
        <v>0</v>
      </c>
      <c r="AA256" t="s">
        <v>41</v>
      </c>
      <c r="AB256">
        <v>420</v>
      </c>
    </row>
    <row r="257" spans="1:31" x14ac:dyDescent="0.25">
      <c r="A257">
        <v>21275</v>
      </c>
      <c r="B257" t="str">
        <f>""</f>
        <v/>
      </c>
      <c r="G257" t="s">
        <v>163</v>
      </c>
      <c r="H257">
        <v>1030</v>
      </c>
      <c r="I257" t="str">
        <f>"01"</f>
        <v>01</v>
      </c>
      <c r="J257" t="s">
        <v>164</v>
      </c>
      <c r="K257" t="s">
        <v>33</v>
      </c>
      <c r="L257" t="s">
        <v>34</v>
      </c>
      <c r="M257" t="s">
        <v>35</v>
      </c>
      <c r="N257" t="s">
        <v>36</v>
      </c>
      <c r="O257" t="str">
        <f t="shared" si="11"/>
        <v>1</v>
      </c>
      <c r="P257">
        <v>3</v>
      </c>
      <c r="Q257">
        <v>3</v>
      </c>
      <c r="R257" t="s">
        <v>37</v>
      </c>
      <c r="T257" t="s">
        <v>40</v>
      </c>
      <c r="U257" t="str">
        <f>"1100"</f>
        <v>1100</v>
      </c>
      <c r="V257" t="str">
        <f>"1150"</f>
        <v>1150</v>
      </c>
      <c r="W257">
        <v>24</v>
      </c>
      <c r="X257">
        <v>0</v>
      </c>
      <c r="Y257">
        <v>25</v>
      </c>
      <c r="Z257">
        <v>0</v>
      </c>
      <c r="AA257" t="s">
        <v>165</v>
      </c>
      <c r="AB257">
        <v>113</v>
      </c>
    </row>
    <row r="258" spans="1:31" x14ac:dyDescent="0.25">
      <c r="A258">
        <v>22140</v>
      </c>
      <c r="B258" t="str">
        <f>""</f>
        <v/>
      </c>
      <c r="G258" t="s">
        <v>163</v>
      </c>
      <c r="H258">
        <v>1030</v>
      </c>
      <c r="I258" t="str">
        <f>"83J"</f>
        <v>83J</v>
      </c>
      <c r="J258" t="s">
        <v>164</v>
      </c>
      <c r="K258" t="s">
        <v>166</v>
      </c>
      <c r="L258" t="s">
        <v>34</v>
      </c>
      <c r="M258" t="s">
        <v>35</v>
      </c>
      <c r="N258" t="s">
        <v>36</v>
      </c>
      <c r="O258" t="str">
        <f>"CE"</f>
        <v>CE</v>
      </c>
      <c r="P258">
        <v>3</v>
      </c>
      <c r="Q258">
        <v>3</v>
      </c>
      <c r="R258" t="s">
        <v>55</v>
      </c>
      <c r="U258" t="str">
        <f>""</f>
        <v/>
      </c>
      <c r="V258" t="str">
        <f>""</f>
        <v/>
      </c>
      <c r="W258">
        <v>30</v>
      </c>
      <c r="X258">
        <v>0</v>
      </c>
      <c r="Y258">
        <v>0</v>
      </c>
      <c r="Z258">
        <v>0</v>
      </c>
    </row>
    <row r="259" spans="1:31" x14ac:dyDescent="0.25">
      <c r="A259">
        <v>22905</v>
      </c>
      <c r="B259" t="str">
        <f>""</f>
        <v/>
      </c>
      <c r="G259" t="s">
        <v>163</v>
      </c>
      <c r="H259">
        <v>1030</v>
      </c>
      <c r="I259" t="str">
        <f>"86J"</f>
        <v>86J</v>
      </c>
      <c r="J259" t="s">
        <v>164</v>
      </c>
      <c r="K259" t="s">
        <v>167</v>
      </c>
      <c r="L259" t="s">
        <v>34</v>
      </c>
      <c r="M259" t="s">
        <v>35</v>
      </c>
      <c r="N259" t="s">
        <v>36</v>
      </c>
      <c r="O259" t="str">
        <f>"CE"</f>
        <v>CE</v>
      </c>
      <c r="P259">
        <v>3</v>
      </c>
      <c r="Q259">
        <v>3</v>
      </c>
      <c r="R259" t="s">
        <v>55</v>
      </c>
      <c r="U259" t="str">
        <f>""</f>
        <v/>
      </c>
      <c r="V259" t="str">
        <f>""</f>
        <v/>
      </c>
      <c r="W259">
        <v>40</v>
      </c>
      <c r="X259">
        <v>0</v>
      </c>
      <c r="Y259">
        <v>0</v>
      </c>
      <c r="Z259">
        <v>0</v>
      </c>
    </row>
    <row r="260" spans="1:31" x14ac:dyDescent="0.25">
      <c r="A260">
        <v>22091</v>
      </c>
      <c r="B260" t="str">
        <f>""</f>
        <v/>
      </c>
      <c r="G260" t="s">
        <v>163</v>
      </c>
      <c r="H260">
        <v>1030</v>
      </c>
      <c r="I260" t="str">
        <f>"89J"</f>
        <v>89J</v>
      </c>
      <c r="J260" t="s">
        <v>164</v>
      </c>
      <c r="K260" t="s">
        <v>65</v>
      </c>
      <c r="L260" t="s">
        <v>34</v>
      </c>
      <c r="M260" t="s">
        <v>35</v>
      </c>
      <c r="N260" t="s">
        <v>50</v>
      </c>
      <c r="O260" t="str">
        <f>"CE"</f>
        <v>CE</v>
      </c>
      <c r="P260">
        <v>3</v>
      </c>
      <c r="Q260">
        <v>3</v>
      </c>
      <c r="R260" t="s">
        <v>55</v>
      </c>
      <c r="U260" t="str">
        <f>""</f>
        <v/>
      </c>
      <c r="V260" t="str">
        <f>""</f>
        <v/>
      </c>
      <c r="W260">
        <v>30</v>
      </c>
      <c r="X260">
        <v>0</v>
      </c>
      <c r="Y260">
        <v>0</v>
      </c>
      <c r="Z260">
        <v>0</v>
      </c>
    </row>
    <row r="261" spans="1:31" x14ac:dyDescent="0.25">
      <c r="A261">
        <v>20227</v>
      </c>
      <c r="B261" t="str">
        <f>""</f>
        <v/>
      </c>
      <c r="G261" t="s">
        <v>163</v>
      </c>
      <c r="H261">
        <v>1400</v>
      </c>
      <c r="I261" t="str">
        <f>"01"</f>
        <v>01</v>
      </c>
      <c r="J261" t="s">
        <v>168</v>
      </c>
      <c r="K261" t="s">
        <v>33</v>
      </c>
      <c r="L261" t="s">
        <v>34</v>
      </c>
      <c r="M261" t="s">
        <v>35</v>
      </c>
      <c r="N261" t="s">
        <v>36</v>
      </c>
      <c r="O261" t="str">
        <f>"1"</f>
        <v>1</v>
      </c>
      <c r="P261">
        <v>3</v>
      </c>
      <c r="Q261">
        <v>3</v>
      </c>
      <c r="R261" t="s">
        <v>37</v>
      </c>
      <c r="T261" t="s">
        <v>47</v>
      </c>
      <c r="U261" t="str">
        <f>"1330"</f>
        <v>1330</v>
      </c>
      <c r="V261" t="str">
        <f>"1445"</f>
        <v>1445</v>
      </c>
      <c r="W261">
        <v>34</v>
      </c>
      <c r="X261">
        <v>0</v>
      </c>
      <c r="Y261">
        <v>25</v>
      </c>
      <c r="Z261">
        <v>0</v>
      </c>
      <c r="AA261" t="s">
        <v>165</v>
      </c>
      <c r="AB261">
        <v>116</v>
      </c>
    </row>
    <row r="262" spans="1:31" x14ac:dyDescent="0.25">
      <c r="A262">
        <v>20684</v>
      </c>
      <c r="B262" t="str">
        <f>""</f>
        <v/>
      </c>
      <c r="G262" t="s">
        <v>163</v>
      </c>
      <c r="H262">
        <v>1400</v>
      </c>
      <c r="I262" t="str">
        <f>"02"</f>
        <v>02</v>
      </c>
      <c r="J262" t="s">
        <v>168</v>
      </c>
      <c r="K262" t="s">
        <v>33</v>
      </c>
      <c r="L262" t="s">
        <v>34</v>
      </c>
      <c r="M262" t="s">
        <v>35</v>
      </c>
      <c r="N262" t="s">
        <v>36</v>
      </c>
      <c r="O262" t="str">
        <f>"1"</f>
        <v>1</v>
      </c>
      <c r="P262">
        <v>3</v>
      </c>
      <c r="Q262">
        <v>3</v>
      </c>
      <c r="R262" t="s">
        <v>37</v>
      </c>
      <c r="T262" t="s">
        <v>40</v>
      </c>
      <c r="U262" t="str">
        <f>"1000"</f>
        <v>1000</v>
      </c>
      <c r="V262" t="str">
        <f>"1050"</f>
        <v>1050</v>
      </c>
      <c r="W262">
        <v>32</v>
      </c>
      <c r="X262">
        <v>0</v>
      </c>
      <c r="Y262">
        <v>25</v>
      </c>
      <c r="Z262">
        <v>0</v>
      </c>
      <c r="AA262" t="s">
        <v>165</v>
      </c>
      <c r="AB262">
        <v>107</v>
      </c>
    </row>
    <row r="263" spans="1:31" x14ac:dyDescent="0.25">
      <c r="A263">
        <v>20685</v>
      </c>
      <c r="B263" t="str">
        <f>""</f>
        <v/>
      </c>
      <c r="G263" t="s">
        <v>163</v>
      </c>
      <c r="H263">
        <v>1400</v>
      </c>
      <c r="I263" t="str">
        <f>"03"</f>
        <v>03</v>
      </c>
      <c r="J263" t="s">
        <v>168</v>
      </c>
      <c r="K263" t="s">
        <v>33</v>
      </c>
      <c r="L263" t="s">
        <v>34</v>
      </c>
      <c r="M263" t="s">
        <v>35</v>
      </c>
      <c r="N263" t="s">
        <v>36</v>
      </c>
      <c r="O263" t="str">
        <f>"1"</f>
        <v>1</v>
      </c>
      <c r="P263">
        <v>3</v>
      </c>
      <c r="Q263">
        <v>3</v>
      </c>
      <c r="R263" t="s">
        <v>37</v>
      </c>
      <c r="T263" t="s">
        <v>38</v>
      </c>
      <c r="U263" t="str">
        <f>"1330"</f>
        <v>1330</v>
      </c>
      <c r="V263" t="str">
        <f>"1445"</f>
        <v>1445</v>
      </c>
      <c r="W263">
        <v>36</v>
      </c>
      <c r="X263">
        <v>0</v>
      </c>
      <c r="Y263">
        <v>25</v>
      </c>
      <c r="Z263">
        <v>0</v>
      </c>
      <c r="AA263" t="s">
        <v>165</v>
      </c>
      <c r="AB263">
        <v>117</v>
      </c>
    </row>
    <row r="264" spans="1:31" x14ac:dyDescent="0.25">
      <c r="A264">
        <v>22344</v>
      </c>
      <c r="B264" t="str">
        <f>""</f>
        <v/>
      </c>
      <c r="G264" t="s">
        <v>163</v>
      </c>
      <c r="H264">
        <v>1400</v>
      </c>
      <c r="I264" t="str">
        <f>"04"</f>
        <v>04</v>
      </c>
      <c r="J264" t="s">
        <v>168</v>
      </c>
      <c r="K264" t="s">
        <v>33</v>
      </c>
      <c r="L264" t="s">
        <v>34</v>
      </c>
      <c r="M264" t="s">
        <v>35</v>
      </c>
      <c r="N264" t="s">
        <v>36</v>
      </c>
      <c r="O264" t="str">
        <f>"1"</f>
        <v>1</v>
      </c>
      <c r="P264">
        <v>3</v>
      </c>
      <c r="Q264">
        <v>3</v>
      </c>
      <c r="R264" t="s">
        <v>37</v>
      </c>
      <c r="T264" t="s">
        <v>38</v>
      </c>
      <c r="U264" t="str">
        <f>"1330"</f>
        <v>1330</v>
      </c>
      <c r="V264" t="str">
        <f>"1445"</f>
        <v>1445</v>
      </c>
      <c r="W264">
        <v>31</v>
      </c>
      <c r="X264">
        <v>0</v>
      </c>
      <c r="Y264">
        <v>25</v>
      </c>
      <c r="Z264">
        <v>0</v>
      </c>
      <c r="AA264" t="s">
        <v>165</v>
      </c>
      <c r="AB264">
        <v>108</v>
      </c>
    </row>
    <row r="265" spans="1:31" x14ac:dyDescent="0.25">
      <c r="A265">
        <v>23065</v>
      </c>
      <c r="B265" t="str">
        <f>""</f>
        <v/>
      </c>
      <c r="G265" t="s">
        <v>163</v>
      </c>
      <c r="H265">
        <v>1400</v>
      </c>
      <c r="I265" t="str">
        <f>"81J"</f>
        <v>81J</v>
      </c>
      <c r="J265" t="s">
        <v>168</v>
      </c>
      <c r="K265" t="s">
        <v>169</v>
      </c>
      <c r="L265" t="s">
        <v>34</v>
      </c>
      <c r="M265" t="s">
        <v>35</v>
      </c>
      <c r="N265" t="s">
        <v>36</v>
      </c>
      <c r="O265" t="str">
        <f>"CE"</f>
        <v>CE</v>
      </c>
      <c r="P265">
        <v>3</v>
      </c>
      <c r="Q265">
        <v>3</v>
      </c>
      <c r="R265" t="s">
        <v>55</v>
      </c>
      <c r="U265" t="str">
        <f>""</f>
        <v/>
      </c>
      <c r="V265" t="str">
        <f>""</f>
        <v/>
      </c>
      <c r="W265">
        <v>40</v>
      </c>
      <c r="X265">
        <v>0</v>
      </c>
      <c r="Y265">
        <v>0</v>
      </c>
      <c r="Z265">
        <v>0</v>
      </c>
    </row>
    <row r="266" spans="1:31" x14ac:dyDescent="0.25">
      <c r="A266">
        <v>21872</v>
      </c>
      <c r="B266" t="str">
        <f>""</f>
        <v/>
      </c>
      <c r="G266" t="s">
        <v>163</v>
      </c>
      <c r="H266">
        <v>1400</v>
      </c>
      <c r="I266" t="str">
        <f>"82X"</f>
        <v>82X</v>
      </c>
      <c r="J266" t="s">
        <v>168</v>
      </c>
      <c r="K266" t="s">
        <v>64</v>
      </c>
      <c r="L266" t="s">
        <v>34</v>
      </c>
      <c r="M266" t="s">
        <v>35</v>
      </c>
      <c r="N266" t="s">
        <v>36</v>
      </c>
      <c r="O266" t="str">
        <f>"CE"</f>
        <v>CE</v>
      </c>
      <c r="P266">
        <v>3</v>
      </c>
      <c r="Q266">
        <v>3</v>
      </c>
      <c r="R266" t="s">
        <v>55</v>
      </c>
      <c r="U266" t="str">
        <f>""</f>
        <v/>
      </c>
      <c r="V266" t="str">
        <f>""</f>
        <v/>
      </c>
      <c r="W266">
        <v>50</v>
      </c>
      <c r="X266">
        <v>0</v>
      </c>
      <c r="Y266">
        <v>0</v>
      </c>
      <c r="Z266">
        <v>0</v>
      </c>
    </row>
    <row r="267" spans="1:31" x14ac:dyDescent="0.25">
      <c r="A267">
        <v>22092</v>
      </c>
      <c r="B267" t="str">
        <f>""</f>
        <v/>
      </c>
      <c r="G267" t="s">
        <v>163</v>
      </c>
      <c r="H267">
        <v>1400</v>
      </c>
      <c r="I267" t="str">
        <f>"89J"</f>
        <v>89J</v>
      </c>
      <c r="J267" t="s">
        <v>168</v>
      </c>
      <c r="K267" t="s">
        <v>65</v>
      </c>
      <c r="L267" t="s">
        <v>34</v>
      </c>
      <c r="M267" t="s">
        <v>35</v>
      </c>
      <c r="N267" t="s">
        <v>50</v>
      </c>
      <c r="O267" t="str">
        <f>"CE"</f>
        <v>CE</v>
      </c>
      <c r="P267">
        <v>3</v>
      </c>
      <c r="Q267">
        <v>3</v>
      </c>
      <c r="R267" t="s">
        <v>55</v>
      </c>
      <c r="U267" t="str">
        <f>""</f>
        <v/>
      </c>
      <c r="V267" t="str">
        <f>""</f>
        <v/>
      </c>
      <c r="W267">
        <v>30</v>
      </c>
      <c r="X267">
        <v>0</v>
      </c>
      <c r="Y267">
        <v>0</v>
      </c>
      <c r="Z267">
        <v>0</v>
      </c>
    </row>
    <row r="268" spans="1:31" x14ac:dyDescent="0.25">
      <c r="A268">
        <v>20116</v>
      </c>
      <c r="B268" t="str">
        <f>""</f>
        <v/>
      </c>
      <c r="G268" t="s">
        <v>163</v>
      </c>
      <c r="H268">
        <v>1410</v>
      </c>
      <c r="I268" t="str">
        <f>"01"</f>
        <v>01</v>
      </c>
      <c r="J268" t="s">
        <v>170</v>
      </c>
      <c r="K268" t="s">
        <v>33</v>
      </c>
      <c r="L268" t="s">
        <v>34</v>
      </c>
      <c r="M268" t="s">
        <v>35</v>
      </c>
      <c r="N268" t="s">
        <v>36</v>
      </c>
      <c r="O268" t="str">
        <f>"1"</f>
        <v>1</v>
      </c>
      <c r="P268">
        <v>3</v>
      </c>
      <c r="Q268">
        <v>3</v>
      </c>
      <c r="R268" t="s">
        <v>37</v>
      </c>
      <c r="T268" t="s">
        <v>40</v>
      </c>
      <c r="U268" t="str">
        <f>"1000"</f>
        <v>1000</v>
      </c>
      <c r="V268" t="str">
        <f>"1050"</f>
        <v>1050</v>
      </c>
      <c r="W268">
        <v>32</v>
      </c>
      <c r="X268">
        <v>0</v>
      </c>
      <c r="Y268">
        <v>25</v>
      </c>
      <c r="Z268">
        <v>0</v>
      </c>
      <c r="AA268" t="s">
        <v>165</v>
      </c>
      <c r="AB268">
        <v>109</v>
      </c>
    </row>
    <row r="269" spans="1:31" x14ac:dyDescent="0.25">
      <c r="A269">
        <v>20657</v>
      </c>
      <c r="B269" t="str">
        <f>""</f>
        <v/>
      </c>
      <c r="G269" t="s">
        <v>163</v>
      </c>
      <c r="H269">
        <v>1410</v>
      </c>
      <c r="I269" t="str">
        <f>"02"</f>
        <v>02</v>
      </c>
      <c r="J269" t="s">
        <v>170</v>
      </c>
      <c r="K269" t="s">
        <v>33</v>
      </c>
      <c r="L269" t="s">
        <v>34</v>
      </c>
      <c r="M269" t="s">
        <v>35</v>
      </c>
      <c r="N269" t="s">
        <v>36</v>
      </c>
      <c r="O269" t="str">
        <f>"1"</f>
        <v>1</v>
      </c>
      <c r="P269">
        <v>3</v>
      </c>
      <c r="Q269">
        <v>3</v>
      </c>
      <c r="R269" t="s">
        <v>37</v>
      </c>
      <c r="T269" t="s">
        <v>38</v>
      </c>
      <c r="U269" t="str">
        <f>"1500"</f>
        <v>1500</v>
      </c>
      <c r="V269" t="str">
        <f>"1615"</f>
        <v>1615</v>
      </c>
      <c r="W269">
        <v>32</v>
      </c>
      <c r="X269">
        <v>0</v>
      </c>
      <c r="Y269">
        <v>25</v>
      </c>
      <c r="Z269">
        <v>0</v>
      </c>
      <c r="AA269" t="s">
        <v>165</v>
      </c>
      <c r="AB269">
        <v>108</v>
      </c>
    </row>
    <row r="270" spans="1:31" x14ac:dyDescent="0.25">
      <c r="A270">
        <v>22020</v>
      </c>
      <c r="B270" t="str">
        <f>""</f>
        <v/>
      </c>
      <c r="G270" t="s">
        <v>163</v>
      </c>
      <c r="H270">
        <v>1410</v>
      </c>
      <c r="I270" t="str">
        <f>"40"</f>
        <v>40</v>
      </c>
      <c r="J270" t="s">
        <v>170</v>
      </c>
      <c r="K270" t="s">
        <v>49</v>
      </c>
      <c r="L270" t="s">
        <v>34</v>
      </c>
      <c r="M270" t="s">
        <v>35</v>
      </c>
      <c r="N270" t="s">
        <v>50</v>
      </c>
      <c r="O270" t="str">
        <f>"1"</f>
        <v>1</v>
      </c>
      <c r="P270">
        <v>3</v>
      </c>
      <c r="Q270">
        <v>3</v>
      </c>
      <c r="R270" t="s">
        <v>37</v>
      </c>
      <c r="U270" t="str">
        <f>""</f>
        <v/>
      </c>
      <c r="V270" t="str">
        <f>""</f>
        <v/>
      </c>
      <c r="W270">
        <v>35</v>
      </c>
      <c r="X270">
        <v>0</v>
      </c>
      <c r="Y270">
        <v>0</v>
      </c>
      <c r="Z270">
        <v>0</v>
      </c>
      <c r="AA270" t="s">
        <v>51</v>
      </c>
      <c r="AE270" t="s">
        <v>92</v>
      </c>
    </row>
    <row r="271" spans="1:31" x14ac:dyDescent="0.25">
      <c r="A271">
        <v>22585</v>
      </c>
      <c r="B271" t="str">
        <f>""</f>
        <v/>
      </c>
      <c r="G271" t="s">
        <v>163</v>
      </c>
      <c r="H271">
        <v>1410</v>
      </c>
      <c r="I271" t="str">
        <f>"89J"</f>
        <v>89J</v>
      </c>
      <c r="J271" t="s">
        <v>170</v>
      </c>
      <c r="K271" t="s">
        <v>65</v>
      </c>
      <c r="L271" t="s">
        <v>34</v>
      </c>
      <c r="M271" t="s">
        <v>35</v>
      </c>
      <c r="N271" t="s">
        <v>50</v>
      </c>
      <c r="O271" t="str">
        <f>"CE"</f>
        <v>CE</v>
      </c>
      <c r="P271">
        <v>3</v>
      </c>
      <c r="Q271">
        <v>3</v>
      </c>
      <c r="R271" t="s">
        <v>55</v>
      </c>
      <c r="U271" t="str">
        <f>""</f>
        <v/>
      </c>
      <c r="V271" t="str">
        <f>""</f>
        <v/>
      </c>
      <c r="W271">
        <v>40</v>
      </c>
      <c r="X271">
        <v>0</v>
      </c>
      <c r="Y271">
        <v>0</v>
      </c>
      <c r="Z271">
        <v>0</v>
      </c>
    </row>
    <row r="272" spans="1:31" x14ac:dyDescent="0.25">
      <c r="A272">
        <v>22345</v>
      </c>
      <c r="B272" t="str">
        <f>""</f>
        <v/>
      </c>
      <c r="G272" t="s">
        <v>163</v>
      </c>
      <c r="H272">
        <v>2100</v>
      </c>
      <c r="I272" t="str">
        <f>"01"</f>
        <v>01</v>
      </c>
      <c r="J272" t="s">
        <v>171</v>
      </c>
      <c r="K272" t="s">
        <v>33</v>
      </c>
      <c r="L272" t="s">
        <v>34</v>
      </c>
      <c r="M272" t="s">
        <v>35</v>
      </c>
      <c r="N272" t="s">
        <v>36</v>
      </c>
      <c r="O272" t="str">
        <f t="shared" ref="O272:O295" si="12">"1"</f>
        <v>1</v>
      </c>
      <c r="P272">
        <v>3</v>
      </c>
      <c r="Q272">
        <v>3</v>
      </c>
      <c r="R272" t="s">
        <v>37</v>
      </c>
      <c r="T272" t="s">
        <v>40</v>
      </c>
      <c r="U272" t="str">
        <f>"1000"</f>
        <v>1000</v>
      </c>
      <c r="V272" t="str">
        <f>"1050"</f>
        <v>1050</v>
      </c>
      <c r="W272">
        <v>36</v>
      </c>
      <c r="X272">
        <v>0</v>
      </c>
      <c r="Y272">
        <v>25</v>
      </c>
      <c r="Z272">
        <v>0</v>
      </c>
      <c r="AA272" t="s">
        <v>165</v>
      </c>
      <c r="AB272">
        <v>116</v>
      </c>
    </row>
    <row r="273" spans="1:28" x14ac:dyDescent="0.25">
      <c r="A273">
        <v>22346</v>
      </c>
      <c r="B273" t="str">
        <f>""</f>
        <v/>
      </c>
      <c r="G273" t="s">
        <v>163</v>
      </c>
      <c r="H273">
        <v>2320</v>
      </c>
      <c r="I273" t="str">
        <f>"01"</f>
        <v>01</v>
      </c>
      <c r="J273" t="s">
        <v>172</v>
      </c>
      <c r="K273" t="s">
        <v>33</v>
      </c>
      <c r="L273" t="s">
        <v>34</v>
      </c>
      <c r="M273" t="s">
        <v>35</v>
      </c>
      <c r="N273" t="s">
        <v>36</v>
      </c>
      <c r="O273" t="str">
        <f t="shared" si="12"/>
        <v>1</v>
      </c>
      <c r="P273">
        <v>3</v>
      </c>
      <c r="Q273">
        <v>3</v>
      </c>
      <c r="R273" t="s">
        <v>37</v>
      </c>
      <c r="T273" t="s">
        <v>38</v>
      </c>
      <c r="U273" t="str">
        <f>"0900"</f>
        <v>0900</v>
      </c>
      <c r="V273" t="str">
        <f>"1015"</f>
        <v>1015</v>
      </c>
      <c r="W273">
        <v>32</v>
      </c>
      <c r="X273">
        <v>0</v>
      </c>
      <c r="Y273">
        <v>25</v>
      </c>
      <c r="Z273">
        <v>0</v>
      </c>
      <c r="AA273" t="s">
        <v>44</v>
      </c>
      <c r="AB273">
        <v>112</v>
      </c>
    </row>
    <row r="274" spans="1:28" x14ac:dyDescent="0.25">
      <c r="A274">
        <v>20117</v>
      </c>
      <c r="B274" t="str">
        <f>""</f>
        <v/>
      </c>
      <c r="G274" t="s">
        <v>163</v>
      </c>
      <c r="H274">
        <v>2420</v>
      </c>
      <c r="I274" t="str">
        <f>"01"</f>
        <v>01</v>
      </c>
      <c r="J274" t="s">
        <v>173</v>
      </c>
      <c r="K274" t="s">
        <v>33</v>
      </c>
      <c r="L274" t="s">
        <v>34</v>
      </c>
      <c r="M274" t="s">
        <v>35</v>
      </c>
      <c r="N274" t="s">
        <v>36</v>
      </c>
      <c r="O274" t="str">
        <f t="shared" si="12"/>
        <v>1</v>
      </c>
      <c r="P274">
        <v>3</v>
      </c>
      <c r="Q274">
        <v>3</v>
      </c>
      <c r="R274" t="s">
        <v>37</v>
      </c>
      <c r="T274" t="s">
        <v>40</v>
      </c>
      <c r="U274" t="str">
        <f>"1100"</f>
        <v>1100</v>
      </c>
      <c r="V274" t="str">
        <f>"1150"</f>
        <v>1150</v>
      </c>
      <c r="W274">
        <v>36</v>
      </c>
      <c r="X274">
        <v>0</v>
      </c>
      <c r="Y274">
        <v>25</v>
      </c>
      <c r="Z274">
        <v>0</v>
      </c>
      <c r="AA274" t="s">
        <v>165</v>
      </c>
      <c r="AB274">
        <v>116</v>
      </c>
    </row>
    <row r="275" spans="1:28" x14ac:dyDescent="0.25">
      <c r="A275">
        <v>20122</v>
      </c>
      <c r="B275" t="str">
        <f>""</f>
        <v/>
      </c>
      <c r="G275" t="s">
        <v>163</v>
      </c>
      <c r="H275">
        <v>2450</v>
      </c>
      <c r="I275" t="str">
        <f>"01"</f>
        <v>01</v>
      </c>
      <c r="J275" t="s">
        <v>174</v>
      </c>
      <c r="K275" t="s">
        <v>33</v>
      </c>
      <c r="L275" t="s">
        <v>34</v>
      </c>
      <c r="M275" t="s">
        <v>35</v>
      </c>
      <c r="N275" t="s">
        <v>36</v>
      </c>
      <c r="O275" t="str">
        <f t="shared" si="12"/>
        <v>1</v>
      </c>
      <c r="P275">
        <v>3</v>
      </c>
      <c r="Q275">
        <v>3</v>
      </c>
      <c r="R275" t="s">
        <v>37</v>
      </c>
      <c r="T275" t="s">
        <v>38</v>
      </c>
      <c r="U275" t="str">
        <f>"1500"</f>
        <v>1500</v>
      </c>
      <c r="V275" t="str">
        <f>"1615"</f>
        <v>1615</v>
      </c>
      <c r="W275">
        <v>32</v>
      </c>
      <c r="X275">
        <v>0</v>
      </c>
      <c r="Y275">
        <v>25</v>
      </c>
      <c r="Z275">
        <v>0</v>
      </c>
      <c r="AA275" t="s">
        <v>165</v>
      </c>
      <c r="AB275">
        <v>109</v>
      </c>
    </row>
    <row r="276" spans="1:28" x14ac:dyDescent="0.25">
      <c r="A276">
        <v>20169</v>
      </c>
      <c r="B276" t="str">
        <f>""</f>
        <v/>
      </c>
      <c r="G276" t="s">
        <v>163</v>
      </c>
      <c r="H276">
        <v>2810</v>
      </c>
      <c r="I276" t="str">
        <f>"01"</f>
        <v>01</v>
      </c>
      <c r="J276" t="s">
        <v>175</v>
      </c>
      <c r="K276" t="s">
        <v>33</v>
      </c>
      <c r="L276" t="s">
        <v>34</v>
      </c>
      <c r="M276" t="s">
        <v>35</v>
      </c>
      <c r="N276" t="s">
        <v>36</v>
      </c>
      <c r="O276" t="str">
        <f t="shared" si="12"/>
        <v>1</v>
      </c>
      <c r="P276">
        <v>3</v>
      </c>
      <c r="Q276">
        <v>3</v>
      </c>
      <c r="R276" t="s">
        <v>37</v>
      </c>
      <c r="T276" t="s">
        <v>47</v>
      </c>
      <c r="U276" t="str">
        <f>"1330"</f>
        <v>1330</v>
      </c>
      <c r="V276" t="str">
        <f>"1445"</f>
        <v>1445</v>
      </c>
      <c r="W276">
        <v>32</v>
      </c>
      <c r="X276">
        <v>0</v>
      </c>
      <c r="Y276">
        <v>25</v>
      </c>
      <c r="Z276">
        <v>0</v>
      </c>
      <c r="AA276" t="s">
        <v>165</v>
      </c>
      <c r="AB276">
        <v>109</v>
      </c>
    </row>
    <row r="277" spans="1:28" x14ac:dyDescent="0.25">
      <c r="A277">
        <v>21754</v>
      </c>
      <c r="B277" t="str">
        <f>""</f>
        <v/>
      </c>
      <c r="G277" t="s">
        <v>163</v>
      </c>
      <c r="H277">
        <v>2810</v>
      </c>
      <c r="I277" t="str">
        <f>"02"</f>
        <v>02</v>
      </c>
      <c r="J277" t="s">
        <v>175</v>
      </c>
      <c r="K277" t="s">
        <v>33</v>
      </c>
      <c r="L277" t="s">
        <v>34</v>
      </c>
      <c r="M277" t="s">
        <v>35</v>
      </c>
      <c r="N277" t="s">
        <v>36</v>
      </c>
      <c r="O277" t="str">
        <f t="shared" si="12"/>
        <v>1</v>
      </c>
      <c r="P277">
        <v>3</v>
      </c>
      <c r="Q277">
        <v>3</v>
      </c>
      <c r="R277" t="s">
        <v>37</v>
      </c>
      <c r="T277" t="s">
        <v>38</v>
      </c>
      <c r="U277" t="str">
        <f>"1200"</f>
        <v>1200</v>
      </c>
      <c r="V277" t="str">
        <f>"1315"</f>
        <v>1315</v>
      </c>
      <c r="W277">
        <v>32</v>
      </c>
      <c r="X277">
        <v>0</v>
      </c>
      <c r="Y277">
        <v>25</v>
      </c>
      <c r="Z277">
        <v>0</v>
      </c>
      <c r="AA277" t="s">
        <v>165</v>
      </c>
      <c r="AB277">
        <v>109</v>
      </c>
    </row>
    <row r="278" spans="1:28" x14ac:dyDescent="0.25">
      <c r="A278">
        <v>20251</v>
      </c>
      <c r="B278" t="str">
        <f>""</f>
        <v/>
      </c>
      <c r="G278" t="s">
        <v>163</v>
      </c>
      <c r="H278">
        <v>3005</v>
      </c>
      <c r="I278" t="str">
        <f>"01"</f>
        <v>01</v>
      </c>
      <c r="J278" t="s">
        <v>176</v>
      </c>
      <c r="K278" t="s">
        <v>33</v>
      </c>
      <c r="L278" t="s">
        <v>34</v>
      </c>
      <c r="M278" t="s">
        <v>35</v>
      </c>
      <c r="N278" t="s">
        <v>36</v>
      </c>
      <c r="O278" t="str">
        <f t="shared" si="12"/>
        <v>1</v>
      </c>
      <c r="P278">
        <v>3</v>
      </c>
      <c r="Q278">
        <v>3</v>
      </c>
      <c r="R278" t="s">
        <v>37</v>
      </c>
      <c r="T278" t="s">
        <v>40</v>
      </c>
      <c r="U278" t="str">
        <f>"0800"</f>
        <v>0800</v>
      </c>
      <c r="V278" t="str">
        <f>"0850"</f>
        <v>0850</v>
      </c>
      <c r="W278">
        <v>36</v>
      </c>
      <c r="X278">
        <v>0</v>
      </c>
      <c r="Y278">
        <v>25</v>
      </c>
      <c r="Z278">
        <v>0</v>
      </c>
      <c r="AA278" t="s">
        <v>165</v>
      </c>
      <c r="AB278">
        <v>116</v>
      </c>
    </row>
    <row r="279" spans="1:28" x14ac:dyDescent="0.25">
      <c r="A279">
        <v>22347</v>
      </c>
      <c r="B279" t="str">
        <f>""</f>
        <v/>
      </c>
      <c r="G279" t="s">
        <v>163</v>
      </c>
      <c r="H279">
        <v>3005</v>
      </c>
      <c r="I279" t="str">
        <f>"02"</f>
        <v>02</v>
      </c>
      <c r="J279" t="s">
        <v>176</v>
      </c>
      <c r="K279" t="s">
        <v>33</v>
      </c>
      <c r="L279" t="s">
        <v>34</v>
      </c>
      <c r="M279" t="s">
        <v>35</v>
      </c>
      <c r="N279" t="s">
        <v>36</v>
      </c>
      <c r="O279" t="str">
        <f t="shared" si="12"/>
        <v>1</v>
      </c>
      <c r="P279">
        <v>3</v>
      </c>
      <c r="Q279">
        <v>3</v>
      </c>
      <c r="R279" t="s">
        <v>37</v>
      </c>
      <c r="T279" t="s">
        <v>40</v>
      </c>
      <c r="U279" t="str">
        <f>"0900"</f>
        <v>0900</v>
      </c>
      <c r="V279" t="str">
        <f>"0950"</f>
        <v>0950</v>
      </c>
      <c r="W279">
        <v>36</v>
      </c>
      <c r="X279">
        <v>0</v>
      </c>
      <c r="Y279">
        <v>25</v>
      </c>
      <c r="Z279">
        <v>0</v>
      </c>
      <c r="AA279" t="s">
        <v>165</v>
      </c>
      <c r="AB279">
        <v>116</v>
      </c>
    </row>
    <row r="280" spans="1:28" x14ac:dyDescent="0.25">
      <c r="A280">
        <v>21276</v>
      </c>
      <c r="B280" t="str">
        <f>""</f>
        <v/>
      </c>
      <c r="G280" t="s">
        <v>163</v>
      </c>
      <c r="H280">
        <v>3150</v>
      </c>
      <c r="I280" t="str">
        <f>"01"</f>
        <v>01</v>
      </c>
      <c r="J280" t="s">
        <v>177</v>
      </c>
      <c r="K280" t="s">
        <v>33</v>
      </c>
      <c r="L280" t="s">
        <v>34</v>
      </c>
      <c r="M280" t="s">
        <v>35</v>
      </c>
      <c r="N280" t="s">
        <v>36</v>
      </c>
      <c r="O280" t="str">
        <f t="shared" si="12"/>
        <v>1</v>
      </c>
      <c r="P280">
        <v>3</v>
      </c>
      <c r="Q280">
        <v>3</v>
      </c>
      <c r="R280" t="s">
        <v>37</v>
      </c>
      <c r="T280" t="s">
        <v>40</v>
      </c>
      <c r="U280" t="str">
        <f>"1100"</f>
        <v>1100</v>
      </c>
      <c r="V280" t="str">
        <f>"1150"</f>
        <v>1150</v>
      </c>
      <c r="W280">
        <v>32</v>
      </c>
      <c r="X280">
        <v>0</v>
      </c>
      <c r="Y280">
        <v>25</v>
      </c>
      <c r="Z280">
        <v>0</v>
      </c>
      <c r="AA280" t="s">
        <v>165</v>
      </c>
      <c r="AB280">
        <v>109</v>
      </c>
    </row>
    <row r="281" spans="1:28" x14ac:dyDescent="0.25">
      <c r="A281">
        <v>22668</v>
      </c>
      <c r="B281" t="str">
        <f>""</f>
        <v/>
      </c>
      <c r="G281" t="s">
        <v>163</v>
      </c>
      <c r="H281">
        <v>3150</v>
      </c>
      <c r="I281" t="str">
        <f>"02"</f>
        <v>02</v>
      </c>
      <c r="J281" t="s">
        <v>177</v>
      </c>
      <c r="K281" t="s">
        <v>33</v>
      </c>
      <c r="L281" t="s">
        <v>34</v>
      </c>
      <c r="M281" t="s">
        <v>35</v>
      </c>
      <c r="N281" t="s">
        <v>36</v>
      </c>
      <c r="O281" t="str">
        <f t="shared" si="12"/>
        <v>1</v>
      </c>
      <c r="P281">
        <v>3</v>
      </c>
      <c r="Q281">
        <v>3</v>
      </c>
      <c r="R281" t="s">
        <v>37</v>
      </c>
      <c r="T281" t="s">
        <v>40</v>
      </c>
      <c r="U281" t="str">
        <f>"0900"</f>
        <v>0900</v>
      </c>
      <c r="V281" t="str">
        <f>"0950"</f>
        <v>0950</v>
      </c>
      <c r="W281">
        <v>32</v>
      </c>
      <c r="X281">
        <v>0</v>
      </c>
      <c r="Y281">
        <v>10</v>
      </c>
      <c r="Z281">
        <v>0</v>
      </c>
      <c r="AA281" t="s">
        <v>165</v>
      </c>
      <c r="AB281">
        <v>109</v>
      </c>
    </row>
    <row r="282" spans="1:28" x14ac:dyDescent="0.25">
      <c r="A282">
        <v>20552</v>
      </c>
      <c r="B282" t="str">
        <f>""</f>
        <v/>
      </c>
      <c r="G282" t="s">
        <v>163</v>
      </c>
      <c r="H282">
        <v>3410</v>
      </c>
      <c r="I282" t="str">
        <f>"01"</f>
        <v>01</v>
      </c>
      <c r="J282" t="s">
        <v>178</v>
      </c>
      <c r="K282" t="s">
        <v>33</v>
      </c>
      <c r="L282" t="s">
        <v>34</v>
      </c>
      <c r="M282" t="s">
        <v>35</v>
      </c>
      <c r="N282" t="s">
        <v>36</v>
      </c>
      <c r="O282" t="str">
        <f t="shared" si="12"/>
        <v>1</v>
      </c>
      <c r="P282">
        <v>3</v>
      </c>
      <c r="Q282">
        <v>3</v>
      </c>
      <c r="R282" t="s">
        <v>37</v>
      </c>
      <c r="T282" t="s">
        <v>47</v>
      </c>
      <c r="U282" t="str">
        <f>"1200"</f>
        <v>1200</v>
      </c>
      <c r="V282" t="str">
        <f>"1315"</f>
        <v>1315</v>
      </c>
      <c r="W282">
        <v>32</v>
      </c>
      <c r="X282">
        <v>0</v>
      </c>
      <c r="Y282">
        <v>25</v>
      </c>
      <c r="Z282">
        <v>0</v>
      </c>
      <c r="AA282" t="s">
        <v>165</v>
      </c>
      <c r="AB282">
        <v>109</v>
      </c>
    </row>
    <row r="283" spans="1:28" x14ac:dyDescent="0.25">
      <c r="A283">
        <v>20146</v>
      </c>
      <c r="B283" t="str">
        <f>""</f>
        <v/>
      </c>
      <c r="G283" t="s">
        <v>163</v>
      </c>
      <c r="H283">
        <v>3510</v>
      </c>
      <c r="I283" t="str">
        <f>"01"</f>
        <v>01</v>
      </c>
      <c r="J283" t="s">
        <v>179</v>
      </c>
      <c r="K283" t="s">
        <v>33</v>
      </c>
      <c r="L283" t="s">
        <v>34</v>
      </c>
      <c r="M283" t="s">
        <v>35</v>
      </c>
      <c r="N283" t="s">
        <v>36</v>
      </c>
      <c r="O283" t="str">
        <f t="shared" si="12"/>
        <v>1</v>
      </c>
      <c r="P283">
        <v>3</v>
      </c>
      <c r="Q283">
        <v>3</v>
      </c>
      <c r="R283" t="s">
        <v>37</v>
      </c>
      <c r="T283" t="s">
        <v>40</v>
      </c>
      <c r="U283" t="str">
        <f>"0900"</f>
        <v>0900</v>
      </c>
      <c r="V283" t="str">
        <f>"0950"</f>
        <v>0950</v>
      </c>
      <c r="W283">
        <v>32</v>
      </c>
      <c r="X283">
        <v>0</v>
      </c>
      <c r="Y283">
        <v>25</v>
      </c>
      <c r="Z283">
        <v>0</v>
      </c>
      <c r="AA283" t="s">
        <v>165</v>
      </c>
      <c r="AB283">
        <v>108</v>
      </c>
    </row>
    <row r="284" spans="1:28" x14ac:dyDescent="0.25">
      <c r="A284">
        <v>22348</v>
      </c>
      <c r="B284" t="str">
        <f>""</f>
        <v/>
      </c>
      <c r="G284" t="s">
        <v>163</v>
      </c>
      <c r="H284">
        <v>3510</v>
      </c>
      <c r="I284" t="str">
        <f>"02"</f>
        <v>02</v>
      </c>
      <c r="J284" t="s">
        <v>179</v>
      </c>
      <c r="K284" t="s">
        <v>33</v>
      </c>
      <c r="L284" t="s">
        <v>34</v>
      </c>
      <c r="M284" t="s">
        <v>35</v>
      </c>
      <c r="N284" t="s">
        <v>36</v>
      </c>
      <c r="O284" t="str">
        <f t="shared" si="12"/>
        <v>1</v>
      </c>
      <c r="P284">
        <v>3</v>
      </c>
      <c r="Q284">
        <v>3</v>
      </c>
      <c r="R284" t="s">
        <v>37</v>
      </c>
      <c r="T284" t="s">
        <v>40</v>
      </c>
      <c r="U284" t="str">
        <f>"1100"</f>
        <v>1100</v>
      </c>
      <c r="V284" t="str">
        <f>"1150"</f>
        <v>1150</v>
      </c>
      <c r="W284">
        <v>32</v>
      </c>
      <c r="X284">
        <v>0</v>
      </c>
      <c r="Y284">
        <v>25</v>
      </c>
      <c r="Z284">
        <v>0</v>
      </c>
      <c r="AA284" t="s">
        <v>165</v>
      </c>
      <c r="AB284">
        <v>107</v>
      </c>
    </row>
    <row r="285" spans="1:28" x14ac:dyDescent="0.25">
      <c r="A285">
        <v>20133</v>
      </c>
      <c r="B285" t="str">
        <f>""</f>
        <v/>
      </c>
      <c r="G285" t="s">
        <v>163</v>
      </c>
      <c r="H285">
        <v>3600</v>
      </c>
      <c r="I285" t="str">
        <f>"01"</f>
        <v>01</v>
      </c>
      <c r="J285" t="s">
        <v>180</v>
      </c>
      <c r="K285" t="s">
        <v>33</v>
      </c>
      <c r="L285" t="s">
        <v>34</v>
      </c>
      <c r="M285" t="s">
        <v>35</v>
      </c>
      <c r="N285" t="s">
        <v>36</v>
      </c>
      <c r="O285" t="str">
        <f t="shared" si="12"/>
        <v>1</v>
      </c>
      <c r="P285">
        <v>3</v>
      </c>
      <c r="Q285">
        <v>3</v>
      </c>
      <c r="R285" t="s">
        <v>37</v>
      </c>
      <c r="T285" t="s">
        <v>40</v>
      </c>
      <c r="U285" t="str">
        <f>"0900"</f>
        <v>0900</v>
      </c>
      <c r="V285" t="str">
        <f>"0950"</f>
        <v>0950</v>
      </c>
      <c r="W285">
        <v>24</v>
      </c>
      <c r="X285">
        <v>0</v>
      </c>
      <c r="Y285">
        <v>25</v>
      </c>
      <c r="Z285">
        <v>0</v>
      </c>
      <c r="AA285" t="s">
        <v>165</v>
      </c>
      <c r="AB285">
        <v>113</v>
      </c>
    </row>
    <row r="286" spans="1:28" x14ac:dyDescent="0.25">
      <c r="A286">
        <v>20451</v>
      </c>
      <c r="B286" t="str">
        <f>""</f>
        <v/>
      </c>
      <c r="G286" t="s">
        <v>163</v>
      </c>
      <c r="H286">
        <v>4307</v>
      </c>
      <c r="I286" t="str">
        <f>"01"</f>
        <v>01</v>
      </c>
      <c r="J286" t="s">
        <v>181</v>
      </c>
      <c r="K286" t="s">
        <v>33</v>
      </c>
      <c r="L286" t="s">
        <v>34</v>
      </c>
      <c r="M286" t="s">
        <v>35</v>
      </c>
      <c r="N286" t="s">
        <v>36</v>
      </c>
      <c r="O286" t="str">
        <f t="shared" si="12"/>
        <v>1</v>
      </c>
      <c r="P286">
        <v>3</v>
      </c>
      <c r="Q286">
        <v>3</v>
      </c>
      <c r="R286" t="s">
        <v>37</v>
      </c>
      <c r="T286" t="s">
        <v>38</v>
      </c>
      <c r="U286" t="str">
        <f>"1330"</f>
        <v>1330</v>
      </c>
      <c r="V286" t="str">
        <f>"1445"</f>
        <v>1445</v>
      </c>
      <c r="W286">
        <v>32</v>
      </c>
      <c r="X286">
        <v>0</v>
      </c>
      <c r="Y286">
        <v>25</v>
      </c>
      <c r="Z286">
        <v>0</v>
      </c>
      <c r="AA286" t="s">
        <v>165</v>
      </c>
      <c r="AB286">
        <v>109</v>
      </c>
    </row>
    <row r="287" spans="1:28" x14ac:dyDescent="0.25">
      <c r="A287">
        <v>20992</v>
      </c>
      <c r="B287" t="str">
        <f>""</f>
        <v/>
      </c>
      <c r="G287" t="s">
        <v>163</v>
      </c>
      <c r="H287">
        <v>4320</v>
      </c>
      <c r="I287" t="str">
        <f>"01"</f>
        <v>01</v>
      </c>
      <c r="J287" t="s">
        <v>182</v>
      </c>
      <c r="K287" t="s">
        <v>33</v>
      </c>
      <c r="L287" t="s">
        <v>34</v>
      </c>
      <c r="M287" t="s">
        <v>35</v>
      </c>
      <c r="N287" t="s">
        <v>36</v>
      </c>
      <c r="O287" t="str">
        <f t="shared" si="12"/>
        <v>1</v>
      </c>
      <c r="P287">
        <v>3</v>
      </c>
      <c r="Q287">
        <v>3</v>
      </c>
      <c r="R287" t="s">
        <v>37</v>
      </c>
      <c r="T287" t="s">
        <v>38</v>
      </c>
      <c r="U287" t="str">
        <f>"1030"</f>
        <v>1030</v>
      </c>
      <c r="V287" t="str">
        <f>"1145"</f>
        <v>1145</v>
      </c>
      <c r="W287">
        <v>36</v>
      </c>
      <c r="X287">
        <v>0</v>
      </c>
      <c r="Y287">
        <v>25</v>
      </c>
      <c r="Z287">
        <v>0</v>
      </c>
      <c r="AA287" t="s">
        <v>165</v>
      </c>
      <c r="AB287">
        <v>116</v>
      </c>
    </row>
    <row r="288" spans="1:28" x14ac:dyDescent="0.25">
      <c r="A288">
        <v>20118</v>
      </c>
      <c r="B288" t="str">
        <f>""</f>
        <v/>
      </c>
      <c r="G288" t="s">
        <v>163</v>
      </c>
      <c r="H288">
        <v>4550</v>
      </c>
      <c r="I288" t="str">
        <f>"01"</f>
        <v>01</v>
      </c>
      <c r="J288" t="s">
        <v>183</v>
      </c>
      <c r="K288" t="s">
        <v>33</v>
      </c>
      <c r="L288" t="s">
        <v>34</v>
      </c>
      <c r="M288" t="s">
        <v>35</v>
      </c>
      <c r="N288" t="s">
        <v>36</v>
      </c>
      <c r="O288" t="str">
        <f t="shared" si="12"/>
        <v>1</v>
      </c>
      <c r="P288">
        <v>3</v>
      </c>
      <c r="Q288">
        <v>3</v>
      </c>
      <c r="R288" t="s">
        <v>37</v>
      </c>
      <c r="T288" t="s">
        <v>47</v>
      </c>
      <c r="U288" t="str">
        <f>"1500"</f>
        <v>1500</v>
      </c>
      <c r="V288" t="str">
        <f>"1615"</f>
        <v>1615</v>
      </c>
      <c r="W288">
        <v>24</v>
      </c>
      <c r="X288">
        <v>0</v>
      </c>
      <c r="Y288">
        <v>25</v>
      </c>
      <c r="Z288">
        <v>0</v>
      </c>
      <c r="AA288" t="s">
        <v>165</v>
      </c>
      <c r="AB288">
        <v>113</v>
      </c>
    </row>
    <row r="289" spans="1:31" x14ac:dyDescent="0.25">
      <c r="A289">
        <v>20119</v>
      </c>
      <c r="B289" t="str">
        <f>""</f>
        <v/>
      </c>
      <c r="G289" t="s">
        <v>163</v>
      </c>
      <c r="H289">
        <v>4600</v>
      </c>
      <c r="I289" t="str">
        <f>"01"</f>
        <v>01</v>
      </c>
      <c r="J289" t="s">
        <v>184</v>
      </c>
      <c r="K289" t="s">
        <v>33</v>
      </c>
      <c r="L289" t="s">
        <v>34</v>
      </c>
      <c r="M289" t="s">
        <v>35</v>
      </c>
      <c r="N289" t="s">
        <v>36</v>
      </c>
      <c r="O289" t="str">
        <f t="shared" si="12"/>
        <v>1</v>
      </c>
      <c r="P289">
        <v>3</v>
      </c>
      <c r="Q289">
        <v>3</v>
      </c>
      <c r="R289" t="s">
        <v>37</v>
      </c>
      <c r="T289" t="s">
        <v>38</v>
      </c>
      <c r="U289" t="str">
        <f>"1200"</f>
        <v>1200</v>
      </c>
      <c r="V289" t="str">
        <f>"1315"</f>
        <v>1315</v>
      </c>
      <c r="W289">
        <v>30</v>
      </c>
      <c r="X289">
        <v>0</v>
      </c>
      <c r="Y289">
        <v>25</v>
      </c>
      <c r="Z289">
        <v>0</v>
      </c>
      <c r="AA289" t="s">
        <v>165</v>
      </c>
      <c r="AB289">
        <v>116</v>
      </c>
    </row>
    <row r="290" spans="1:31" x14ac:dyDescent="0.25">
      <c r="A290">
        <v>21277</v>
      </c>
      <c r="B290" t="str">
        <f>""</f>
        <v/>
      </c>
      <c r="G290" t="s">
        <v>163</v>
      </c>
      <c r="H290">
        <v>4600</v>
      </c>
      <c r="I290" t="str">
        <f>"02"</f>
        <v>02</v>
      </c>
      <c r="J290" t="s">
        <v>184</v>
      </c>
      <c r="K290" t="s">
        <v>33</v>
      </c>
      <c r="L290" t="s">
        <v>34</v>
      </c>
      <c r="M290" t="s">
        <v>35</v>
      </c>
      <c r="N290" t="s">
        <v>36</v>
      </c>
      <c r="O290" t="str">
        <f t="shared" si="12"/>
        <v>1</v>
      </c>
      <c r="P290">
        <v>3</v>
      </c>
      <c r="Q290">
        <v>3</v>
      </c>
      <c r="R290" t="s">
        <v>37</v>
      </c>
      <c r="T290" t="s">
        <v>38</v>
      </c>
      <c r="U290" t="str">
        <f>"1200"</f>
        <v>1200</v>
      </c>
      <c r="V290" t="str">
        <f>"1315"</f>
        <v>1315</v>
      </c>
      <c r="W290">
        <v>5</v>
      </c>
      <c r="X290">
        <v>0</v>
      </c>
      <c r="Y290">
        <v>25</v>
      </c>
      <c r="Z290">
        <v>0</v>
      </c>
      <c r="AA290" t="s">
        <v>165</v>
      </c>
      <c r="AB290">
        <v>117</v>
      </c>
    </row>
    <row r="291" spans="1:31" x14ac:dyDescent="0.25">
      <c r="A291">
        <v>21755</v>
      </c>
      <c r="B291" t="str">
        <f>""</f>
        <v/>
      </c>
      <c r="G291" t="s">
        <v>163</v>
      </c>
      <c r="H291" t="s">
        <v>160</v>
      </c>
      <c r="I291" t="str">
        <f>"01"</f>
        <v>01</v>
      </c>
      <c r="J291" t="s">
        <v>185</v>
      </c>
      <c r="K291" t="s">
        <v>33</v>
      </c>
      <c r="L291" t="s">
        <v>34</v>
      </c>
      <c r="M291" t="s">
        <v>121</v>
      </c>
      <c r="N291" t="s">
        <v>36</v>
      </c>
      <c r="O291" t="str">
        <f t="shared" si="12"/>
        <v>1</v>
      </c>
      <c r="P291">
        <v>1</v>
      </c>
      <c r="Q291">
        <v>0</v>
      </c>
      <c r="R291" t="s">
        <v>37</v>
      </c>
      <c r="U291" t="str">
        <f>""</f>
        <v/>
      </c>
      <c r="V291" t="str">
        <f>""</f>
        <v/>
      </c>
      <c r="W291">
        <v>10</v>
      </c>
      <c r="X291">
        <v>0</v>
      </c>
      <c r="Y291">
        <v>5</v>
      </c>
      <c r="Z291">
        <v>0</v>
      </c>
    </row>
    <row r="292" spans="1:31" x14ac:dyDescent="0.25">
      <c r="A292">
        <v>22130</v>
      </c>
      <c r="B292" t="str">
        <f>""</f>
        <v/>
      </c>
      <c r="G292" t="s">
        <v>163</v>
      </c>
      <c r="H292" t="s">
        <v>160</v>
      </c>
      <c r="I292" t="str">
        <f>"02"</f>
        <v>02</v>
      </c>
      <c r="J292" t="s">
        <v>185</v>
      </c>
      <c r="K292" t="s">
        <v>33</v>
      </c>
      <c r="L292" t="s">
        <v>34</v>
      </c>
      <c r="M292" t="s">
        <v>121</v>
      </c>
      <c r="N292" t="s">
        <v>36</v>
      </c>
      <c r="O292" t="str">
        <f t="shared" si="12"/>
        <v>1</v>
      </c>
      <c r="P292">
        <v>1</v>
      </c>
      <c r="Q292">
        <v>0</v>
      </c>
      <c r="R292" t="s">
        <v>37</v>
      </c>
      <c r="U292" t="str">
        <f>""</f>
        <v/>
      </c>
      <c r="V292" t="str">
        <f>""</f>
        <v/>
      </c>
      <c r="W292">
        <v>5</v>
      </c>
      <c r="X292">
        <v>0</v>
      </c>
      <c r="Y292">
        <v>0</v>
      </c>
      <c r="Z292">
        <v>0</v>
      </c>
    </row>
    <row r="293" spans="1:31" x14ac:dyDescent="0.25">
      <c r="A293">
        <v>22575</v>
      </c>
      <c r="B293" t="str">
        <f>""</f>
        <v/>
      </c>
      <c r="G293" t="s">
        <v>163</v>
      </c>
      <c r="H293" t="s">
        <v>160</v>
      </c>
      <c r="I293" t="str">
        <f>"03"</f>
        <v>03</v>
      </c>
      <c r="J293" t="s">
        <v>185</v>
      </c>
      <c r="K293" t="s">
        <v>33</v>
      </c>
      <c r="L293" t="s">
        <v>34</v>
      </c>
      <c r="M293" t="s">
        <v>121</v>
      </c>
      <c r="N293" t="s">
        <v>36</v>
      </c>
      <c r="O293" t="str">
        <f t="shared" si="12"/>
        <v>1</v>
      </c>
      <c r="P293">
        <v>1</v>
      </c>
      <c r="Q293">
        <v>0</v>
      </c>
      <c r="R293" t="s">
        <v>37</v>
      </c>
      <c r="U293" t="str">
        <f>""</f>
        <v/>
      </c>
      <c r="V293" t="str">
        <f>""</f>
        <v/>
      </c>
      <c r="W293">
        <v>5</v>
      </c>
      <c r="X293">
        <v>0</v>
      </c>
      <c r="Y293">
        <v>0</v>
      </c>
      <c r="Z293">
        <v>0</v>
      </c>
    </row>
    <row r="294" spans="1:31" x14ac:dyDescent="0.25">
      <c r="A294">
        <v>22653</v>
      </c>
      <c r="B294" t="str">
        <f>""</f>
        <v/>
      </c>
      <c r="G294" t="s">
        <v>163</v>
      </c>
      <c r="H294" t="s">
        <v>160</v>
      </c>
      <c r="I294" t="str">
        <f>"04"</f>
        <v>04</v>
      </c>
      <c r="J294" t="s">
        <v>185</v>
      </c>
      <c r="K294" t="s">
        <v>33</v>
      </c>
      <c r="L294" t="s">
        <v>34</v>
      </c>
      <c r="M294" t="s">
        <v>121</v>
      </c>
      <c r="N294" t="s">
        <v>36</v>
      </c>
      <c r="O294" t="str">
        <f t="shared" si="12"/>
        <v>1</v>
      </c>
      <c r="P294">
        <v>1</v>
      </c>
      <c r="Q294">
        <v>0</v>
      </c>
      <c r="R294" t="s">
        <v>37</v>
      </c>
      <c r="U294" t="str">
        <f>""</f>
        <v/>
      </c>
      <c r="V294" t="str">
        <f>""</f>
        <v/>
      </c>
      <c r="W294">
        <v>5</v>
      </c>
      <c r="X294">
        <v>0</v>
      </c>
      <c r="Y294">
        <v>0</v>
      </c>
      <c r="Z294">
        <v>0</v>
      </c>
    </row>
    <row r="295" spans="1:31" x14ac:dyDescent="0.25">
      <c r="A295">
        <v>20553</v>
      </c>
      <c r="B295" t="str">
        <f>""</f>
        <v/>
      </c>
      <c r="G295" t="s">
        <v>163</v>
      </c>
      <c r="H295" t="s">
        <v>186</v>
      </c>
      <c r="I295" t="str">
        <f>"01"</f>
        <v>01</v>
      </c>
      <c r="J295" t="s">
        <v>187</v>
      </c>
      <c r="K295" t="s">
        <v>33</v>
      </c>
      <c r="L295" t="s">
        <v>34</v>
      </c>
      <c r="M295" t="s">
        <v>124</v>
      </c>
      <c r="N295" t="s">
        <v>36</v>
      </c>
      <c r="O295" t="str">
        <f t="shared" si="12"/>
        <v>1</v>
      </c>
      <c r="P295">
        <v>1</v>
      </c>
      <c r="Q295">
        <v>0</v>
      </c>
      <c r="R295" t="s">
        <v>37</v>
      </c>
      <c r="U295" t="str">
        <f>""</f>
        <v/>
      </c>
      <c r="V295" t="str">
        <f>""</f>
        <v/>
      </c>
      <c r="W295">
        <v>10</v>
      </c>
      <c r="X295">
        <v>0</v>
      </c>
      <c r="Y295">
        <v>0</v>
      </c>
      <c r="Z295">
        <v>0</v>
      </c>
    </row>
    <row r="296" spans="1:31" x14ac:dyDescent="0.25">
      <c r="A296">
        <v>20981</v>
      </c>
      <c r="B296" t="str">
        <f>""</f>
        <v/>
      </c>
      <c r="G296" t="s">
        <v>163</v>
      </c>
      <c r="H296" t="s">
        <v>186</v>
      </c>
      <c r="I296" t="str">
        <f>"01B"</f>
        <v>01B</v>
      </c>
      <c r="J296" t="s">
        <v>187</v>
      </c>
      <c r="K296" t="s">
        <v>33</v>
      </c>
      <c r="L296" t="s">
        <v>34</v>
      </c>
      <c r="M296" t="s">
        <v>124</v>
      </c>
      <c r="N296" t="s">
        <v>36</v>
      </c>
      <c r="O296" t="str">
        <f>"3"</f>
        <v>3</v>
      </c>
      <c r="P296">
        <v>1</v>
      </c>
      <c r="Q296">
        <v>0</v>
      </c>
      <c r="R296" t="s">
        <v>37</v>
      </c>
      <c r="S296">
        <v>9</v>
      </c>
      <c r="U296" t="str">
        <f>""</f>
        <v/>
      </c>
      <c r="V296" t="str">
        <f>""</f>
        <v/>
      </c>
      <c r="W296">
        <v>10</v>
      </c>
      <c r="X296">
        <v>0</v>
      </c>
      <c r="Y296">
        <v>10</v>
      </c>
      <c r="Z296">
        <v>0</v>
      </c>
    </row>
    <row r="297" spans="1:31" x14ac:dyDescent="0.25">
      <c r="A297">
        <v>21726</v>
      </c>
      <c r="B297" t="str">
        <f>""</f>
        <v/>
      </c>
      <c r="G297" t="s">
        <v>163</v>
      </c>
      <c r="H297" t="s">
        <v>186</v>
      </c>
      <c r="I297" t="str">
        <f>"02B"</f>
        <v>02B</v>
      </c>
      <c r="J297" t="s">
        <v>187</v>
      </c>
      <c r="K297" t="s">
        <v>33</v>
      </c>
      <c r="L297" t="s">
        <v>34</v>
      </c>
      <c r="M297" t="s">
        <v>124</v>
      </c>
      <c r="N297" t="s">
        <v>36</v>
      </c>
      <c r="O297" t="str">
        <f>"3"</f>
        <v>3</v>
      </c>
      <c r="P297">
        <v>1</v>
      </c>
      <c r="Q297">
        <v>0</v>
      </c>
      <c r="R297" t="s">
        <v>37</v>
      </c>
      <c r="U297" t="str">
        <f>""</f>
        <v/>
      </c>
      <c r="V297" t="str">
        <f>""</f>
        <v/>
      </c>
      <c r="W297">
        <v>10</v>
      </c>
      <c r="X297">
        <v>0</v>
      </c>
      <c r="Y297">
        <v>0</v>
      </c>
      <c r="Z297">
        <v>0</v>
      </c>
    </row>
    <row r="298" spans="1:31" x14ac:dyDescent="0.25">
      <c r="A298">
        <v>20554</v>
      </c>
      <c r="B298" t="str">
        <f>""</f>
        <v/>
      </c>
      <c r="G298" t="s">
        <v>163</v>
      </c>
      <c r="H298" t="s">
        <v>188</v>
      </c>
      <c r="I298" t="str">
        <f>"50"</f>
        <v>50</v>
      </c>
      <c r="J298" t="s">
        <v>189</v>
      </c>
      <c r="K298" t="s">
        <v>33</v>
      </c>
      <c r="L298" t="s">
        <v>34</v>
      </c>
      <c r="M298" t="s">
        <v>35</v>
      </c>
      <c r="N298" t="s">
        <v>36</v>
      </c>
      <c r="O298" t="str">
        <f>"1"</f>
        <v>1</v>
      </c>
      <c r="P298">
        <v>0.5</v>
      </c>
      <c r="Q298">
        <v>0.5</v>
      </c>
      <c r="R298" t="s">
        <v>37</v>
      </c>
      <c r="T298" t="s">
        <v>62</v>
      </c>
      <c r="U298" t="str">
        <f>"1900"</f>
        <v>1900</v>
      </c>
      <c r="V298" t="str">
        <f>"1950"</f>
        <v>1950</v>
      </c>
      <c r="W298">
        <v>36</v>
      </c>
      <c r="X298">
        <v>0</v>
      </c>
      <c r="Y298">
        <v>25</v>
      </c>
      <c r="Z298">
        <v>0</v>
      </c>
      <c r="AA298" t="s">
        <v>165</v>
      </c>
      <c r="AB298">
        <v>116</v>
      </c>
    </row>
    <row r="299" spans="1:31" x14ac:dyDescent="0.25">
      <c r="A299">
        <v>21634</v>
      </c>
      <c r="B299" t="str">
        <f>""</f>
        <v/>
      </c>
      <c r="G299" t="s">
        <v>163</v>
      </c>
      <c r="H299" t="s">
        <v>190</v>
      </c>
      <c r="I299" t="str">
        <f>"01"</f>
        <v>01</v>
      </c>
      <c r="J299" t="s">
        <v>191</v>
      </c>
      <c r="K299" t="s">
        <v>33</v>
      </c>
      <c r="L299" t="s">
        <v>34</v>
      </c>
      <c r="M299" t="s">
        <v>35</v>
      </c>
      <c r="N299" t="s">
        <v>36</v>
      </c>
      <c r="O299" t="str">
        <f>"1"</f>
        <v>1</v>
      </c>
      <c r="P299">
        <v>1</v>
      </c>
      <c r="Q299">
        <v>1</v>
      </c>
      <c r="R299" t="s">
        <v>37</v>
      </c>
      <c r="T299" t="s">
        <v>48</v>
      </c>
      <c r="U299" t="str">
        <f>"1300"</f>
        <v>1300</v>
      </c>
      <c r="V299" t="str">
        <f>"1350"</f>
        <v>1350</v>
      </c>
      <c r="W299">
        <v>32</v>
      </c>
      <c r="X299">
        <v>0</v>
      </c>
      <c r="Y299">
        <v>25</v>
      </c>
      <c r="Z299">
        <v>0</v>
      </c>
      <c r="AA299" t="s">
        <v>165</v>
      </c>
      <c r="AB299">
        <v>109</v>
      </c>
    </row>
    <row r="300" spans="1:31" x14ac:dyDescent="0.25">
      <c r="A300">
        <v>20807</v>
      </c>
      <c r="B300" t="str">
        <f>""</f>
        <v/>
      </c>
      <c r="G300" t="s">
        <v>192</v>
      </c>
      <c r="H300">
        <v>1100</v>
      </c>
      <c r="I300" t="str">
        <f>"01"</f>
        <v>01</v>
      </c>
      <c r="J300" t="s">
        <v>193</v>
      </c>
      <c r="K300" t="s">
        <v>33</v>
      </c>
      <c r="L300" t="s">
        <v>34</v>
      </c>
      <c r="M300" t="s">
        <v>35</v>
      </c>
      <c r="N300" t="s">
        <v>36</v>
      </c>
      <c r="O300" t="str">
        <f>"1"</f>
        <v>1</v>
      </c>
      <c r="P300">
        <v>3</v>
      </c>
      <c r="Q300">
        <v>3</v>
      </c>
      <c r="R300" t="s">
        <v>37</v>
      </c>
      <c r="T300" t="s">
        <v>40</v>
      </c>
      <c r="U300" t="str">
        <f>"0900"</f>
        <v>0900</v>
      </c>
      <c r="V300" t="str">
        <f>"0950"</f>
        <v>0950</v>
      </c>
      <c r="W300">
        <v>23</v>
      </c>
      <c r="X300">
        <v>0</v>
      </c>
      <c r="Y300">
        <v>10</v>
      </c>
      <c r="Z300">
        <v>0</v>
      </c>
      <c r="AA300" t="s">
        <v>165</v>
      </c>
      <c r="AB300">
        <v>127</v>
      </c>
    </row>
    <row r="301" spans="1:31" x14ac:dyDescent="0.25">
      <c r="A301">
        <v>21469</v>
      </c>
      <c r="B301" t="str">
        <f>""</f>
        <v/>
      </c>
      <c r="G301" t="s">
        <v>192</v>
      </c>
      <c r="H301">
        <v>1100</v>
      </c>
      <c r="I301" t="str">
        <f>"02"</f>
        <v>02</v>
      </c>
      <c r="J301" t="s">
        <v>193</v>
      </c>
      <c r="K301" t="s">
        <v>194</v>
      </c>
      <c r="L301" t="s">
        <v>34</v>
      </c>
      <c r="M301" t="s">
        <v>35</v>
      </c>
      <c r="N301" t="s">
        <v>195</v>
      </c>
      <c r="O301" t="str">
        <f>"1"</f>
        <v>1</v>
      </c>
      <c r="P301">
        <v>3</v>
      </c>
      <c r="Q301">
        <v>3</v>
      </c>
      <c r="R301" t="s">
        <v>37</v>
      </c>
      <c r="T301" t="s">
        <v>47</v>
      </c>
      <c r="U301" t="str">
        <f>"1330"</f>
        <v>1330</v>
      </c>
      <c r="V301" t="str">
        <f>"1445"</f>
        <v>1445</v>
      </c>
      <c r="W301">
        <v>39</v>
      </c>
      <c r="X301">
        <v>0</v>
      </c>
      <c r="Y301">
        <v>0</v>
      </c>
      <c r="Z301">
        <v>0</v>
      </c>
      <c r="AA301" t="s">
        <v>196</v>
      </c>
    </row>
    <row r="302" spans="1:31" x14ac:dyDescent="0.25">
      <c r="A302">
        <v>21278</v>
      </c>
      <c r="B302" t="str">
        <f>""</f>
        <v/>
      </c>
      <c r="G302" t="s">
        <v>192</v>
      </c>
      <c r="H302">
        <v>1100</v>
      </c>
      <c r="I302" t="str">
        <f>"40"</f>
        <v>40</v>
      </c>
      <c r="J302" t="s">
        <v>193</v>
      </c>
      <c r="K302" t="s">
        <v>49</v>
      </c>
      <c r="L302" t="s">
        <v>34</v>
      </c>
      <c r="M302" t="s">
        <v>35</v>
      </c>
      <c r="N302" t="s">
        <v>50</v>
      </c>
      <c r="O302" t="str">
        <f>"1"</f>
        <v>1</v>
      </c>
      <c r="P302">
        <v>3</v>
      </c>
      <c r="Q302">
        <v>3</v>
      </c>
      <c r="R302" t="s">
        <v>37</v>
      </c>
      <c r="U302" t="str">
        <f>""</f>
        <v/>
      </c>
      <c r="V302" t="str">
        <f>""</f>
        <v/>
      </c>
      <c r="W302">
        <v>29</v>
      </c>
      <c r="X302">
        <v>0</v>
      </c>
      <c r="Y302">
        <v>5</v>
      </c>
      <c r="Z302">
        <v>0</v>
      </c>
      <c r="AA302" t="s">
        <v>51</v>
      </c>
      <c r="AE302" t="s">
        <v>92</v>
      </c>
    </row>
    <row r="303" spans="1:31" x14ac:dyDescent="0.25">
      <c r="A303">
        <v>22500</v>
      </c>
      <c r="B303" t="str">
        <f>""</f>
        <v/>
      </c>
      <c r="G303" t="s">
        <v>192</v>
      </c>
      <c r="H303">
        <v>1100</v>
      </c>
      <c r="I303" t="str">
        <f>"86J"</f>
        <v>86J</v>
      </c>
      <c r="J303" t="s">
        <v>193</v>
      </c>
      <c r="K303" t="s">
        <v>167</v>
      </c>
      <c r="L303" t="s">
        <v>34</v>
      </c>
      <c r="M303" t="s">
        <v>35</v>
      </c>
      <c r="N303" t="s">
        <v>36</v>
      </c>
      <c r="O303" t="str">
        <f>"CE"</f>
        <v>CE</v>
      </c>
      <c r="P303">
        <v>3</v>
      </c>
      <c r="Q303">
        <v>3</v>
      </c>
      <c r="R303" t="s">
        <v>55</v>
      </c>
      <c r="U303" t="str">
        <f>""</f>
        <v/>
      </c>
      <c r="V303" t="str">
        <f>""</f>
        <v/>
      </c>
      <c r="W303">
        <v>45</v>
      </c>
      <c r="X303">
        <v>0</v>
      </c>
      <c r="Y303">
        <v>0</v>
      </c>
      <c r="Z303">
        <v>0</v>
      </c>
    </row>
    <row r="304" spans="1:31" x14ac:dyDescent="0.25">
      <c r="A304">
        <v>21915</v>
      </c>
      <c r="B304" t="str">
        <f>""</f>
        <v/>
      </c>
      <c r="G304" t="s">
        <v>192</v>
      </c>
      <c r="H304">
        <v>1111</v>
      </c>
      <c r="I304" t="str">
        <f>"01"</f>
        <v>01</v>
      </c>
      <c r="J304" t="s">
        <v>197</v>
      </c>
      <c r="K304" t="s">
        <v>33</v>
      </c>
      <c r="L304" t="s">
        <v>34</v>
      </c>
      <c r="M304" t="s">
        <v>121</v>
      </c>
      <c r="N304" t="s">
        <v>36</v>
      </c>
      <c r="O304" t="str">
        <f t="shared" ref="O304:O311" si="13">"1"</f>
        <v>1</v>
      </c>
      <c r="P304">
        <v>3</v>
      </c>
      <c r="Q304">
        <v>0</v>
      </c>
      <c r="R304" t="s">
        <v>37</v>
      </c>
      <c r="U304" t="str">
        <f>""</f>
        <v/>
      </c>
      <c r="V304" t="str">
        <f>""</f>
        <v/>
      </c>
      <c r="W304">
        <v>0</v>
      </c>
      <c r="X304">
        <v>0</v>
      </c>
      <c r="Y304">
        <v>0</v>
      </c>
      <c r="Z304">
        <v>0</v>
      </c>
    </row>
    <row r="305" spans="1:28" x14ac:dyDescent="0.25">
      <c r="A305">
        <v>21625</v>
      </c>
      <c r="B305" t="str">
        <f>""</f>
        <v/>
      </c>
      <c r="G305" t="s">
        <v>192</v>
      </c>
      <c r="H305">
        <v>1200</v>
      </c>
      <c r="I305" t="str">
        <f>"01"</f>
        <v>01</v>
      </c>
      <c r="J305" t="s">
        <v>198</v>
      </c>
      <c r="K305" t="s">
        <v>33</v>
      </c>
      <c r="L305" t="s">
        <v>34</v>
      </c>
      <c r="M305" t="s">
        <v>35</v>
      </c>
      <c r="N305" t="s">
        <v>36</v>
      </c>
      <c r="O305" t="str">
        <f t="shared" si="13"/>
        <v>1</v>
      </c>
      <c r="P305">
        <v>3</v>
      </c>
      <c r="Q305">
        <v>3</v>
      </c>
      <c r="R305" t="s">
        <v>37</v>
      </c>
      <c r="T305" t="s">
        <v>38</v>
      </c>
      <c r="U305" t="str">
        <f>"1030"</f>
        <v>1030</v>
      </c>
      <c r="V305" t="str">
        <f>"1145"</f>
        <v>1145</v>
      </c>
      <c r="W305">
        <v>24</v>
      </c>
      <c r="X305">
        <v>0</v>
      </c>
      <c r="Y305">
        <v>10</v>
      </c>
      <c r="Z305">
        <v>0</v>
      </c>
      <c r="AA305" t="s">
        <v>165</v>
      </c>
      <c r="AB305">
        <v>127</v>
      </c>
    </row>
    <row r="306" spans="1:28" x14ac:dyDescent="0.25">
      <c r="A306">
        <v>21626</v>
      </c>
      <c r="B306" t="str">
        <f>""</f>
        <v/>
      </c>
      <c r="G306" t="s">
        <v>192</v>
      </c>
      <c r="H306">
        <v>1200</v>
      </c>
      <c r="I306" t="str">
        <f>"02"</f>
        <v>02</v>
      </c>
      <c r="J306" t="s">
        <v>198</v>
      </c>
      <c r="K306" t="s">
        <v>33</v>
      </c>
      <c r="L306" t="s">
        <v>34</v>
      </c>
      <c r="M306" t="s">
        <v>35</v>
      </c>
      <c r="N306" t="s">
        <v>36</v>
      </c>
      <c r="O306" t="str">
        <f t="shared" si="13"/>
        <v>1</v>
      </c>
      <c r="P306">
        <v>3</v>
      </c>
      <c r="Q306">
        <v>3</v>
      </c>
      <c r="R306" t="s">
        <v>37</v>
      </c>
      <c r="T306" t="s">
        <v>40</v>
      </c>
      <c r="U306" t="str">
        <f>"1000"</f>
        <v>1000</v>
      </c>
      <c r="V306" t="str">
        <f>"1050"</f>
        <v>1050</v>
      </c>
      <c r="W306">
        <v>24</v>
      </c>
      <c r="X306">
        <v>0</v>
      </c>
      <c r="Y306">
        <v>20</v>
      </c>
      <c r="Z306">
        <v>0</v>
      </c>
      <c r="AA306" t="s">
        <v>165</v>
      </c>
      <c r="AB306">
        <v>127</v>
      </c>
    </row>
    <row r="307" spans="1:28" x14ac:dyDescent="0.25">
      <c r="A307">
        <v>21627</v>
      </c>
      <c r="B307" t="str">
        <f>""</f>
        <v/>
      </c>
      <c r="G307" t="s">
        <v>192</v>
      </c>
      <c r="H307">
        <v>1200</v>
      </c>
      <c r="I307" t="str">
        <f>"03"</f>
        <v>03</v>
      </c>
      <c r="J307" t="s">
        <v>198</v>
      </c>
      <c r="K307" t="s">
        <v>194</v>
      </c>
      <c r="L307" t="s">
        <v>34</v>
      </c>
      <c r="M307" t="s">
        <v>35</v>
      </c>
      <c r="N307" t="s">
        <v>195</v>
      </c>
      <c r="O307" t="str">
        <f t="shared" si="13"/>
        <v>1</v>
      </c>
      <c r="P307">
        <v>3</v>
      </c>
      <c r="Q307">
        <v>3</v>
      </c>
      <c r="R307" t="s">
        <v>37</v>
      </c>
      <c r="T307" t="s">
        <v>47</v>
      </c>
      <c r="U307" t="str">
        <f>"0900"</f>
        <v>0900</v>
      </c>
      <c r="V307" t="str">
        <f>"1015"</f>
        <v>1015</v>
      </c>
      <c r="W307">
        <v>37</v>
      </c>
      <c r="X307">
        <v>0</v>
      </c>
      <c r="Y307">
        <v>20</v>
      </c>
      <c r="Z307">
        <v>0</v>
      </c>
      <c r="AA307" t="s">
        <v>196</v>
      </c>
    </row>
    <row r="308" spans="1:28" x14ac:dyDescent="0.25">
      <c r="A308">
        <v>20526</v>
      </c>
      <c r="B308" t="str">
        <f>""</f>
        <v/>
      </c>
      <c r="G308" t="s">
        <v>192</v>
      </c>
      <c r="H308">
        <v>1300</v>
      </c>
      <c r="I308" t="str">
        <f>"01"</f>
        <v>01</v>
      </c>
      <c r="J308" t="s">
        <v>199</v>
      </c>
      <c r="K308" t="s">
        <v>33</v>
      </c>
      <c r="L308" t="s">
        <v>34</v>
      </c>
      <c r="M308" t="s">
        <v>35</v>
      </c>
      <c r="N308" t="s">
        <v>36</v>
      </c>
      <c r="O308" t="str">
        <f t="shared" si="13"/>
        <v>1</v>
      </c>
      <c r="P308">
        <v>3</v>
      </c>
      <c r="Q308">
        <v>3</v>
      </c>
      <c r="R308" t="s">
        <v>37</v>
      </c>
      <c r="T308" t="s">
        <v>38</v>
      </c>
      <c r="U308" t="str">
        <f>"0900"</f>
        <v>0900</v>
      </c>
      <c r="V308" t="str">
        <f>"1015"</f>
        <v>1015</v>
      </c>
      <c r="W308">
        <v>22</v>
      </c>
      <c r="X308">
        <v>0</v>
      </c>
      <c r="Y308">
        <v>10</v>
      </c>
      <c r="Z308">
        <v>0</v>
      </c>
      <c r="AA308" t="s">
        <v>165</v>
      </c>
      <c r="AB308">
        <v>114</v>
      </c>
    </row>
    <row r="309" spans="1:28" x14ac:dyDescent="0.25">
      <c r="A309">
        <v>21470</v>
      </c>
      <c r="B309" t="str">
        <f>""</f>
        <v/>
      </c>
      <c r="G309" t="s">
        <v>192</v>
      </c>
      <c r="H309">
        <v>1300</v>
      </c>
      <c r="I309" t="str">
        <f>"02"</f>
        <v>02</v>
      </c>
      <c r="J309" t="s">
        <v>199</v>
      </c>
      <c r="K309" t="s">
        <v>33</v>
      </c>
      <c r="L309" t="s">
        <v>34</v>
      </c>
      <c r="M309" t="s">
        <v>35</v>
      </c>
      <c r="N309" t="s">
        <v>36</v>
      </c>
      <c r="O309" t="str">
        <f t="shared" si="13"/>
        <v>1</v>
      </c>
      <c r="P309">
        <v>3</v>
      </c>
      <c r="Q309">
        <v>3</v>
      </c>
      <c r="R309" t="s">
        <v>37</v>
      </c>
      <c r="T309" t="s">
        <v>38</v>
      </c>
      <c r="U309" t="str">
        <f>"1500"</f>
        <v>1500</v>
      </c>
      <c r="V309" t="str">
        <f>"1615"</f>
        <v>1615</v>
      </c>
      <c r="W309">
        <v>24</v>
      </c>
      <c r="X309">
        <v>0</v>
      </c>
      <c r="Y309">
        <v>10</v>
      </c>
      <c r="Z309">
        <v>0</v>
      </c>
      <c r="AA309" t="s">
        <v>165</v>
      </c>
      <c r="AB309">
        <v>112</v>
      </c>
    </row>
    <row r="310" spans="1:28" x14ac:dyDescent="0.25">
      <c r="A310">
        <v>22331</v>
      </c>
      <c r="B310" t="str">
        <f>""</f>
        <v/>
      </c>
      <c r="G310" t="s">
        <v>192</v>
      </c>
      <c r="H310">
        <v>1300</v>
      </c>
      <c r="I310" t="str">
        <f>"03"</f>
        <v>03</v>
      </c>
      <c r="J310" t="s">
        <v>199</v>
      </c>
      <c r="K310" t="s">
        <v>33</v>
      </c>
      <c r="L310" t="s">
        <v>34</v>
      </c>
      <c r="M310" t="s">
        <v>35</v>
      </c>
      <c r="N310" t="s">
        <v>36</v>
      </c>
      <c r="O310" t="str">
        <f t="shared" si="13"/>
        <v>1</v>
      </c>
      <c r="P310">
        <v>3</v>
      </c>
      <c r="Q310">
        <v>3</v>
      </c>
      <c r="R310" t="s">
        <v>37</v>
      </c>
      <c r="T310" t="s">
        <v>40</v>
      </c>
      <c r="U310" t="str">
        <f>"1000"</f>
        <v>1000</v>
      </c>
      <c r="V310" t="str">
        <f>"1050"</f>
        <v>1050</v>
      </c>
      <c r="W310">
        <v>24</v>
      </c>
      <c r="X310">
        <v>0</v>
      </c>
      <c r="Y310">
        <v>10</v>
      </c>
      <c r="Z310">
        <v>0</v>
      </c>
      <c r="AA310" t="s">
        <v>165</v>
      </c>
      <c r="AB310">
        <v>112</v>
      </c>
    </row>
    <row r="311" spans="1:28" x14ac:dyDescent="0.25">
      <c r="A311">
        <v>21628</v>
      </c>
      <c r="B311" t="str">
        <f>""</f>
        <v/>
      </c>
      <c r="G311" t="s">
        <v>192</v>
      </c>
      <c r="H311">
        <v>1300</v>
      </c>
      <c r="I311" t="str">
        <f>"04"</f>
        <v>04</v>
      </c>
      <c r="J311" t="s">
        <v>199</v>
      </c>
      <c r="K311" t="s">
        <v>194</v>
      </c>
      <c r="L311" t="s">
        <v>34</v>
      </c>
      <c r="M311" t="s">
        <v>35</v>
      </c>
      <c r="N311" t="s">
        <v>195</v>
      </c>
      <c r="O311" t="str">
        <f t="shared" si="13"/>
        <v>1</v>
      </c>
      <c r="P311">
        <v>3</v>
      </c>
      <c r="Q311">
        <v>3</v>
      </c>
      <c r="R311" t="s">
        <v>37</v>
      </c>
      <c r="T311" t="s">
        <v>47</v>
      </c>
      <c r="U311" t="str">
        <f>"1200"</f>
        <v>1200</v>
      </c>
      <c r="V311" t="str">
        <f>"1315"</f>
        <v>1315</v>
      </c>
      <c r="W311">
        <v>37</v>
      </c>
      <c r="X311">
        <v>0</v>
      </c>
      <c r="Y311">
        <v>20</v>
      </c>
      <c r="Z311">
        <v>0</v>
      </c>
      <c r="AA311" t="s">
        <v>196</v>
      </c>
    </row>
    <row r="312" spans="1:28" x14ac:dyDescent="0.25">
      <c r="A312">
        <v>22160</v>
      </c>
      <c r="B312" t="str">
        <f>""</f>
        <v/>
      </c>
      <c r="G312" t="s">
        <v>192</v>
      </c>
      <c r="H312">
        <v>1300</v>
      </c>
      <c r="I312" t="str">
        <f>"86J"</f>
        <v>86J</v>
      </c>
      <c r="J312" t="s">
        <v>199</v>
      </c>
      <c r="K312" t="s">
        <v>167</v>
      </c>
      <c r="L312" t="s">
        <v>34</v>
      </c>
      <c r="M312" t="s">
        <v>35</v>
      </c>
      <c r="N312" t="s">
        <v>36</v>
      </c>
      <c r="O312" t="str">
        <f>"CE"</f>
        <v>CE</v>
      </c>
      <c r="P312">
        <v>3</v>
      </c>
      <c r="Q312">
        <v>3</v>
      </c>
      <c r="R312" t="s">
        <v>55</v>
      </c>
      <c r="U312" t="str">
        <f>""</f>
        <v/>
      </c>
      <c r="V312" t="str">
        <f>""</f>
        <v/>
      </c>
      <c r="W312">
        <v>50</v>
      </c>
      <c r="X312">
        <v>0</v>
      </c>
      <c r="Y312">
        <v>0</v>
      </c>
      <c r="Z312">
        <v>0</v>
      </c>
    </row>
    <row r="313" spans="1:28" x14ac:dyDescent="0.25">
      <c r="A313">
        <v>21041</v>
      </c>
      <c r="B313" t="str">
        <f>""</f>
        <v/>
      </c>
      <c r="G313" t="s">
        <v>192</v>
      </c>
      <c r="H313">
        <v>1610</v>
      </c>
      <c r="I313" t="str">
        <f>"50"</f>
        <v>50</v>
      </c>
      <c r="J313" t="s">
        <v>200</v>
      </c>
      <c r="K313" t="s">
        <v>166</v>
      </c>
      <c r="L313" t="s">
        <v>34</v>
      </c>
      <c r="M313" t="s">
        <v>35</v>
      </c>
      <c r="N313" t="s">
        <v>36</v>
      </c>
      <c r="O313" t="str">
        <f>"1"</f>
        <v>1</v>
      </c>
      <c r="P313">
        <v>3</v>
      </c>
      <c r="Q313">
        <v>3</v>
      </c>
      <c r="R313" t="s">
        <v>37</v>
      </c>
      <c r="T313" t="s">
        <v>60</v>
      </c>
      <c r="U313" t="str">
        <f>"1800"</f>
        <v>1800</v>
      </c>
      <c r="V313" t="str">
        <f>"2030"</f>
        <v>2030</v>
      </c>
      <c r="W313">
        <v>8</v>
      </c>
      <c r="X313">
        <v>0</v>
      </c>
      <c r="Y313">
        <v>12</v>
      </c>
      <c r="Z313">
        <v>0</v>
      </c>
    </row>
    <row r="314" spans="1:28" x14ac:dyDescent="0.25">
      <c r="A314">
        <v>22524</v>
      </c>
      <c r="B314" t="str">
        <f>""</f>
        <v/>
      </c>
      <c r="G314" t="s">
        <v>192</v>
      </c>
      <c r="H314">
        <v>1610</v>
      </c>
      <c r="I314" t="str">
        <f>"88J"</f>
        <v>88J</v>
      </c>
      <c r="J314" t="s">
        <v>200</v>
      </c>
      <c r="K314" t="s">
        <v>201</v>
      </c>
      <c r="L314" t="s">
        <v>34</v>
      </c>
      <c r="M314" t="s">
        <v>35</v>
      </c>
      <c r="N314" t="s">
        <v>36</v>
      </c>
      <c r="O314" t="str">
        <f>"CE"</f>
        <v>CE</v>
      </c>
      <c r="P314">
        <v>3</v>
      </c>
      <c r="Q314">
        <v>3</v>
      </c>
      <c r="R314" t="s">
        <v>55</v>
      </c>
      <c r="U314" t="str">
        <f>""</f>
        <v/>
      </c>
      <c r="V314" t="str">
        <f>""</f>
        <v/>
      </c>
      <c r="W314">
        <v>40</v>
      </c>
      <c r="X314">
        <v>0</v>
      </c>
      <c r="Y314">
        <v>0</v>
      </c>
      <c r="Z314">
        <v>0</v>
      </c>
    </row>
    <row r="315" spans="1:28" x14ac:dyDescent="0.25">
      <c r="A315">
        <v>21630</v>
      </c>
      <c r="B315" t="str">
        <f>""</f>
        <v/>
      </c>
      <c r="G315" t="s">
        <v>192</v>
      </c>
      <c r="H315">
        <v>2100</v>
      </c>
      <c r="I315" t="str">
        <f>"01"</f>
        <v>01</v>
      </c>
      <c r="J315" t="s">
        <v>202</v>
      </c>
      <c r="K315" t="s">
        <v>33</v>
      </c>
      <c r="L315" t="s">
        <v>34</v>
      </c>
      <c r="M315" t="s">
        <v>35</v>
      </c>
      <c r="N315" t="s">
        <v>36</v>
      </c>
      <c r="O315" t="str">
        <f t="shared" ref="O315:O345" si="14">"1"</f>
        <v>1</v>
      </c>
      <c r="P315">
        <v>3</v>
      </c>
      <c r="Q315">
        <v>3</v>
      </c>
      <c r="R315" t="s">
        <v>37</v>
      </c>
      <c r="T315" t="s">
        <v>38</v>
      </c>
      <c r="U315" t="str">
        <f>"1500"</f>
        <v>1500</v>
      </c>
      <c r="V315" t="str">
        <f>"1615"</f>
        <v>1615</v>
      </c>
      <c r="W315">
        <v>46</v>
      </c>
      <c r="X315">
        <v>0</v>
      </c>
      <c r="Y315">
        <v>25</v>
      </c>
      <c r="Z315">
        <v>0</v>
      </c>
      <c r="AA315" t="s">
        <v>41</v>
      </c>
      <c r="AB315">
        <v>420</v>
      </c>
    </row>
    <row r="316" spans="1:28" x14ac:dyDescent="0.25">
      <c r="A316">
        <v>21629</v>
      </c>
      <c r="B316" t="str">
        <f>""</f>
        <v/>
      </c>
      <c r="G316" t="s">
        <v>192</v>
      </c>
      <c r="H316">
        <v>2100</v>
      </c>
      <c r="I316" t="str">
        <f>"02"</f>
        <v>02</v>
      </c>
      <c r="J316" t="s">
        <v>202</v>
      </c>
      <c r="K316" t="s">
        <v>194</v>
      </c>
      <c r="L316" t="s">
        <v>34</v>
      </c>
      <c r="M316" t="s">
        <v>35</v>
      </c>
      <c r="N316" t="s">
        <v>195</v>
      </c>
      <c r="O316" t="str">
        <f t="shared" si="14"/>
        <v>1</v>
      </c>
      <c r="P316">
        <v>3</v>
      </c>
      <c r="Q316">
        <v>3</v>
      </c>
      <c r="R316" t="s">
        <v>37</v>
      </c>
      <c r="T316" t="s">
        <v>38</v>
      </c>
      <c r="U316" t="str">
        <f>"1200"</f>
        <v>1200</v>
      </c>
      <c r="V316" t="str">
        <f>"1315"</f>
        <v>1315</v>
      </c>
      <c r="W316">
        <v>40</v>
      </c>
      <c r="X316">
        <v>0</v>
      </c>
      <c r="Y316">
        <v>20</v>
      </c>
      <c r="Z316">
        <v>0</v>
      </c>
      <c r="AA316" t="s">
        <v>196</v>
      </c>
    </row>
    <row r="317" spans="1:28" x14ac:dyDescent="0.25">
      <c r="A317">
        <v>21550</v>
      </c>
      <c r="B317" t="str">
        <f>""</f>
        <v/>
      </c>
      <c r="G317" t="s">
        <v>192</v>
      </c>
      <c r="H317">
        <v>2200</v>
      </c>
      <c r="I317" t="str">
        <f>"01"</f>
        <v>01</v>
      </c>
      <c r="J317" t="s">
        <v>203</v>
      </c>
      <c r="K317" t="s">
        <v>33</v>
      </c>
      <c r="L317" t="s">
        <v>34</v>
      </c>
      <c r="M317" t="s">
        <v>35</v>
      </c>
      <c r="N317" t="s">
        <v>36</v>
      </c>
      <c r="O317" t="str">
        <f t="shared" si="14"/>
        <v>1</v>
      </c>
      <c r="P317">
        <v>3</v>
      </c>
      <c r="Q317">
        <v>3</v>
      </c>
      <c r="R317" t="s">
        <v>37</v>
      </c>
      <c r="T317" t="s">
        <v>47</v>
      </c>
      <c r="U317" t="str">
        <f>"1330"</f>
        <v>1330</v>
      </c>
      <c r="V317" t="str">
        <f>"1445"</f>
        <v>1445</v>
      </c>
      <c r="W317">
        <v>24</v>
      </c>
      <c r="X317">
        <v>0</v>
      </c>
      <c r="Y317">
        <v>10</v>
      </c>
      <c r="Z317">
        <v>0</v>
      </c>
      <c r="AA317" t="s">
        <v>165</v>
      </c>
      <c r="AB317">
        <v>114</v>
      </c>
    </row>
    <row r="318" spans="1:28" x14ac:dyDescent="0.25">
      <c r="A318">
        <v>21631</v>
      </c>
      <c r="B318" t="str">
        <f>""</f>
        <v/>
      </c>
      <c r="G318" t="s">
        <v>192</v>
      </c>
      <c r="H318">
        <v>2200</v>
      </c>
      <c r="I318" t="str">
        <f>"02"</f>
        <v>02</v>
      </c>
      <c r="J318" t="s">
        <v>203</v>
      </c>
      <c r="K318" t="s">
        <v>194</v>
      </c>
      <c r="L318" t="s">
        <v>34</v>
      </c>
      <c r="M318" t="s">
        <v>35</v>
      </c>
      <c r="N318" t="s">
        <v>195</v>
      </c>
      <c r="O318" t="str">
        <f t="shared" si="14"/>
        <v>1</v>
      </c>
      <c r="P318">
        <v>3</v>
      </c>
      <c r="Q318">
        <v>3</v>
      </c>
      <c r="R318" t="s">
        <v>37</v>
      </c>
      <c r="T318" t="s">
        <v>47</v>
      </c>
      <c r="U318" t="str">
        <f>"1200"</f>
        <v>1200</v>
      </c>
      <c r="V318" t="str">
        <f>"1315"</f>
        <v>1315</v>
      </c>
      <c r="W318">
        <v>40</v>
      </c>
      <c r="X318">
        <v>0</v>
      </c>
      <c r="Y318">
        <v>20</v>
      </c>
      <c r="Z318">
        <v>0</v>
      </c>
      <c r="AA318" t="s">
        <v>196</v>
      </c>
    </row>
    <row r="319" spans="1:28" x14ac:dyDescent="0.25">
      <c r="A319">
        <v>20808</v>
      </c>
      <c r="B319" t="str">
        <f>""</f>
        <v/>
      </c>
      <c r="G319" t="s">
        <v>192</v>
      </c>
      <c r="H319">
        <v>2300</v>
      </c>
      <c r="I319" t="str">
        <f>"01"</f>
        <v>01</v>
      </c>
      <c r="J319" t="s">
        <v>204</v>
      </c>
      <c r="K319" t="s">
        <v>33</v>
      </c>
      <c r="L319" t="s">
        <v>34</v>
      </c>
      <c r="M319" t="s">
        <v>35</v>
      </c>
      <c r="N319" t="s">
        <v>36</v>
      </c>
      <c r="O319" t="str">
        <f t="shared" si="14"/>
        <v>1</v>
      </c>
      <c r="P319">
        <v>3</v>
      </c>
      <c r="Q319">
        <v>3</v>
      </c>
      <c r="R319" t="s">
        <v>37</v>
      </c>
      <c r="T319" t="s">
        <v>47</v>
      </c>
      <c r="U319" t="str">
        <f>"1200"</f>
        <v>1200</v>
      </c>
      <c r="V319" t="str">
        <f>"1315"</f>
        <v>1315</v>
      </c>
      <c r="W319">
        <v>24</v>
      </c>
      <c r="X319">
        <v>0</v>
      </c>
      <c r="Y319">
        <v>24</v>
      </c>
      <c r="Z319">
        <v>0</v>
      </c>
      <c r="AA319" t="s">
        <v>165</v>
      </c>
      <c r="AB319">
        <v>127</v>
      </c>
    </row>
    <row r="320" spans="1:28" x14ac:dyDescent="0.25">
      <c r="A320">
        <v>21632</v>
      </c>
      <c r="B320" t="str">
        <f>""</f>
        <v/>
      </c>
      <c r="G320" t="s">
        <v>192</v>
      </c>
      <c r="H320">
        <v>2300</v>
      </c>
      <c r="I320" t="str">
        <f>"02"</f>
        <v>02</v>
      </c>
      <c r="J320" t="s">
        <v>204</v>
      </c>
      <c r="K320" t="s">
        <v>194</v>
      </c>
      <c r="L320" t="s">
        <v>34</v>
      </c>
      <c r="M320" t="s">
        <v>35</v>
      </c>
      <c r="N320" t="s">
        <v>195</v>
      </c>
      <c r="O320" t="str">
        <f t="shared" si="14"/>
        <v>1</v>
      </c>
      <c r="P320">
        <v>3</v>
      </c>
      <c r="Q320">
        <v>3</v>
      </c>
      <c r="R320" t="s">
        <v>37</v>
      </c>
      <c r="T320" t="s">
        <v>47</v>
      </c>
      <c r="U320" t="str">
        <f>"1330"</f>
        <v>1330</v>
      </c>
      <c r="V320" t="str">
        <f>"1445"</f>
        <v>1445</v>
      </c>
      <c r="W320">
        <v>21</v>
      </c>
      <c r="X320">
        <v>0</v>
      </c>
      <c r="Y320">
        <v>20</v>
      </c>
      <c r="Z320">
        <v>0</v>
      </c>
      <c r="AA320" t="s">
        <v>196</v>
      </c>
    </row>
    <row r="321" spans="1:31" x14ac:dyDescent="0.25">
      <c r="A321">
        <v>20809</v>
      </c>
      <c r="B321" t="str">
        <f>""</f>
        <v/>
      </c>
      <c r="G321" t="s">
        <v>192</v>
      </c>
      <c r="H321">
        <v>2710</v>
      </c>
      <c r="I321" t="str">
        <f>"01"</f>
        <v>01</v>
      </c>
      <c r="J321" t="s">
        <v>205</v>
      </c>
      <c r="K321" t="s">
        <v>33</v>
      </c>
      <c r="L321" t="s">
        <v>34</v>
      </c>
      <c r="M321" t="s">
        <v>35</v>
      </c>
      <c r="N321" t="s">
        <v>36</v>
      </c>
      <c r="O321" t="str">
        <f t="shared" si="14"/>
        <v>1</v>
      </c>
      <c r="P321">
        <v>3</v>
      </c>
      <c r="Q321">
        <v>3</v>
      </c>
      <c r="R321" t="s">
        <v>37</v>
      </c>
      <c r="T321" t="s">
        <v>40</v>
      </c>
      <c r="U321" t="str">
        <f>"1100"</f>
        <v>1100</v>
      </c>
      <c r="V321" t="str">
        <f>"1150"</f>
        <v>1150</v>
      </c>
      <c r="W321">
        <v>23</v>
      </c>
      <c r="X321">
        <v>0</v>
      </c>
      <c r="Y321">
        <v>10</v>
      </c>
      <c r="Z321">
        <v>0</v>
      </c>
      <c r="AA321" t="s">
        <v>165</v>
      </c>
      <c r="AB321">
        <v>127</v>
      </c>
    </row>
    <row r="322" spans="1:31" x14ac:dyDescent="0.25">
      <c r="A322">
        <v>21633</v>
      </c>
      <c r="B322" t="str">
        <f>""</f>
        <v/>
      </c>
      <c r="G322" t="s">
        <v>192</v>
      </c>
      <c r="H322">
        <v>2710</v>
      </c>
      <c r="I322" t="str">
        <f>"02"</f>
        <v>02</v>
      </c>
      <c r="J322" t="s">
        <v>205</v>
      </c>
      <c r="K322" t="s">
        <v>194</v>
      </c>
      <c r="L322" t="s">
        <v>34</v>
      </c>
      <c r="M322" t="s">
        <v>35</v>
      </c>
      <c r="N322" t="s">
        <v>195</v>
      </c>
      <c r="O322" t="str">
        <f t="shared" si="14"/>
        <v>1</v>
      </c>
      <c r="P322">
        <v>3</v>
      </c>
      <c r="Q322">
        <v>3</v>
      </c>
      <c r="R322" t="s">
        <v>37</v>
      </c>
      <c r="T322" t="s">
        <v>38</v>
      </c>
      <c r="U322" t="str">
        <f>"1330"</f>
        <v>1330</v>
      </c>
      <c r="V322" t="str">
        <f>"1445"</f>
        <v>1445</v>
      </c>
      <c r="W322">
        <v>40</v>
      </c>
      <c r="X322">
        <v>0</v>
      </c>
      <c r="Y322">
        <v>20</v>
      </c>
      <c r="Z322">
        <v>0</v>
      </c>
      <c r="AA322" t="s">
        <v>196</v>
      </c>
    </row>
    <row r="323" spans="1:31" x14ac:dyDescent="0.25">
      <c r="A323">
        <v>22302</v>
      </c>
      <c r="B323" t="str">
        <f>""</f>
        <v/>
      </c>
      <c r="G323" t="s">
        <v>192</v>
      </c>
      <c r="H323">
        <v>2780</v>
      </c>
      <c r="I323" t="str">
        <f>"01"</f>
        <v>01</v>
      </c>
      <c r="J323" t="s">
        <v>206</v>
      </c>
      <c r="K323" t="s">
        <v>33</v>
      </c>
      <c r="L323" t="s">
        <v>34</v>
      </c>
      <c r="M323" t="s">
        <v>35</v>
      </c>
      <c r="N323" t="s">
        <v>36</v>
      </c>
      <c r="O323" t="str">
        <f t="shared" si="14"/>
        <v>1</v>
      </c>
      <c r="P323">
        <v>3</v>
      </c>
      <c r="Q323">
        <v>3</v>
      </c>
      <c r="R323" t="s">
        <v>37</v>
      </c>
      <c r="T323" t="s">
        <v>38</v>
      </c>
      <c r="U323" t="str">
        <f>"1030"</f>
        <v>1030</v>
      </c>
      <c r="V323" t="str">
        <f>"1145"</f>
        <v>1145</v>
      </c>
      <c r="W323">
        <v>24</v>
      </c>
      <c r="X323">
        <v>0</v>
      </c>
      <c r="Y323">
        <v>10</v>
      </c>
      <c r="Z323">
        <v>0</v>
      </c>
      <c r="AA323" t="s">
        <v>207</v>
      </c>
      <c r="AB323">
        <v>139</v>
      </c>
    </row>
    <row r="324" spans="1:31" x14ac:dyDescent="0.25">
      <c r="A324">
        <v>22301</v>
      </c>
      <c r="B324" t="str">
        <f>""</f>
        <v/>
      </c>
      <c r="G324" t="s">
        <v>192</v>
      </c>
      <c r="H324">
        <v>3000</v>
      </c>
      <c r="I324" t="str">
        <f>"01"</f>
        <v>01</v>
      </c>
      <c r="J324" t="s">
        <v>208</v>
      </c>
      <c r="K324" t="s">
        <v>33</v>
      </c>
      <c r="L324" t="s">
        <v>34</v>
      </c>
      <c r="M324" t="s">
        <v>35</v>
      </c>
      <c r="N324" t="s">
        <v>36</v>
      </c>
      <c r="O324" t="str">
        <f t="shared" si="14"/>
        <v>1</v>
      </c>
      <c r="P324">
        <v>3</v>
      </c>
      <c r="Q324">
        <v>3</v>
      </c>
      <c r="R324" t="s">
        <v>37</v>
      </c>
      <c r="T324" t="s">
        <v>38</v>
      </c>
      <c r="U324" t="str">
        <f>"0900"</f>
        <v>0900</v>
      </c>
      <c r="V324" t="str">
        <f>"1015"</f>
        <v>1015</v>
      </c>
      <c r="W324">
        <v>24</v>
      </c>
      <c r="X324">
        <v>0</v>
      </c>
      <c r="Y324">
        <v>10</v>
      </c>
      <c r="Z324">
        <v>0</v>
      </c>
      <c r="AA324" t="s">
        <v>165</v>
      </c>
      <c r="AB324">
        <v>127</v>
      </c>
    </row>
    <row r="325" spans="1:31" x14ac:dyDescent="0.25">
      <c r="A325">
        <v>21913</v>
      </c>
      <c r="B325" t="str">
        <f>""</f>
        <v/>
      </c>
      <c r="G325" t="s">
        <v>192</v>
      </c>
      <c r="H325">
        <v>3300</v>
      </c>
      <c r="I325" t="str">
        <f>"01"</f>
        <v>01</v>
      </c>
      <c r="J325" t="s">
        <v>209</v>
      </c>
      <c r="K325" t="s">
        <v>33</v>
      </c>
      <c r="L325" t="s">
        <v>34</v>
      </c>
      <c r="M325" t="s">
        <v>35</v>
      </c>
      <c r="N325" t="s">
        <v>36</v>
      </c>
      <c r="O325" t="str">
        <f t="shared" si="14"/>
        <v>1</v>
      </c>
      <c r="P325">
        <v>3</v>
      </c>
      <c r="Q325">
        <v>3</v>
      </c>
      <c r="R325" t="s">
        <v>37</v>
      </c>
      <c r="T325" t="s">
        <v>38</v>
      </c>
      <c r="U325" t="str">
        <f>"0900"</f>
        <v>0900</v>
      </c>
      <c r="V325" t="str">
        <f>"1015"</f>
        <v>1015</v>
      </c>
      <c r="W325">
        <v>24</v>
      </c>
      <c r="X325">
        <v>0</v>
      </c>
      <c r="Y325">
        <v>0</v>
      </c>
      <c r="Z325">
        <v>0</v>
      </c>
      <c r="AA325" t="s">
        <v>165</v>
      </c>
      <c r="AB325">
        <v>112</v>
      </c>
    </row>
    <row r="326" spans="1:31" x14ac:dyDescent="0.25">
      <c r="A326">
        <v>21762</v>
      </c>
      <c r="B326" t="str">
        <f>""</f>
        <v/>
      </c>
      <c r="G326" t="s">
        <v>192</v>
      </c>
      <c r="H326">
        <v>3400</v>
      </c>
      <c r="I326" t="str">
        <f>"01"</f>
        <v>01</v>
      </c>
      <c r="J326" t="s">
        <v>210</v>
      </c>
      <c r="K326" t="s">
        <v>33</v>
      </c>
      <c r="L326" t="s">
        <v>34</v>
      </c>
      <c r="M326" t="s">
        <v>35</v>
      </c>
      <c r="N326" t="s">
        <v>36</v>
      </c>
      <c r="O326" t="str">
        <f t="shared" si="14"/>
        <v>1</v>
      </c>
      <c r="P326">
        <v>3</v>
      </c>
      <c r="Q326">
        <v>3</v>
      </c>
      <c r="R326" t="s">
        <v>37</v>
      </c>
      <c r="T326" t="s">
        <v>38</v>
      </c>
      <c r="U326" t="str">
        <f>"1200"</f>
        <v>1200</v>
      </c>
      <c r="V326" t="str">
        <f>"1315"</f>
        <v>1315</v>
      </c>
      <c r="W326">
        <v>24</v>
      </c>
      <c r="X326">
        <v>0</v>
      </c>
      <c r="Y326">
        <v>10</v>
      </c>
      <c r="Z326">
        <v>0</v>
      </c>
      <c r="AA326" t="s">
        <v>165</v>
      </c>
      <c r="AB326">
        <v>127</v>
      </c>
    </row>
    <row r="327" spans="1:31" x14ac:dyDescent="0.25">
      <c r="A327">
        <v>22017</v>
      </c>
      <c r="B327" t="str">
        <f>""</f>
        <v/>
      </c>
      <c r="G327" t="s">
        <v>192</v>
      </c>
      <c r="H327">
        <v>3600</v>
      </c>
      <c r="I327" t="str">
        <f>"01"</f>
        <v>01</v>
      </c>
      <c r="J327" t="s">
        <v>211</v>
      </c>
      <c r="K327" t="s">
        <v>33</v>
      </c>
      <c r="L327" t="s">
        <v>34</v>
      </c>
      <c r="M327" t="s">
        <v>212</v>
      </c>
      <c r="N327" t="s">
        <v>36</v>
      </c>
      <c r="O327" t="str">
        <f t="shared" si="14"/>
        <v>1</v>
      </c>
      <c r="P327">
        <v>3</v>
      </c>
      <c r="Q327">
        <v>4</v>
      </c>
      <c r="R327" t="s">
        <v>37</v>
      </c>
      <c r="T327" t="s">
        <v>47</v>
      </c>
      <c r="U327" t="str">
        <f>"1000"</f>
        <v>1000</v>
      </c>
      <c r="V327" t="str">
        <f>"1230"</f>
        <v>1230</v>
      </c>
      <c r="W327">
        <v>24</v>
      </c>
      <c r="X327">
        <v>0</v>
      </c>
      <c r="Y327">
        <v>10</v>
      </c>
      <c r="Z327">
        <v>0</v>
      </c>
      <c r="AA327" t="s">
        <v>165</v>
      </c>
      <c r="AB327">
        <v>114</v>
      </c>
    </row>
    <row r="328" spans="1:31" x14ac:dyDescent="0.25">
      <c r="A328">
        <v>21847</v>
      </c>
      <c r="B328" t="str">
        <f>""</f>
        <v/>
      </c>
      <c r="G328" t="s">
        <v>192</v>
      </c>
      <c r="H328">
        <v>3610</v>
      </c>
      <c r="I328" t="str">
        <f>"40"</f>
        <v>40</v>
      </c>
      <c r="J328" t="s">
        <v>213</v>
      </c>
      <c r="K328" t="s">
        <v>49</v>
      </c>
      <c r="L328" t="s">
        <v>34</v>
      </c>
      <c r="M328" t="s">
        <v>214</v>
      </c>
      <c r="N328" t="s">
        <v>50</v>
      </c>
      <c r="O328" t="str">
        <f t="shared" si="14"/>
        <v>1</v>
      </c>
      <c r="P328">
        <v>1</v>
      </c>
      <c r="Q328">
        <v>0</v>
      </c>
      <c r="R328" t="s">
        <v>37</v>
      </c>
      <c r="U328" t="str">
        <f>""</f>
        <v/>
      </c>
      <c r="V328" t="str">
        <f>""</f>
        <v/>
      </c>
      <c r="W328">
        <v>24</v>
      </c>
      <c r="X328">
        <v>0</v>
      </c>
      <c r="Y328">
        <v>10</v>
      </c>
      <c r="Z328">
        <v>0</v>
      </c>
      <c r="AA328" t="s">
        <v>51</v>
      </c>
      <c r="AE328" t="s">
        <v>92</v>
      </c>
    </row>
    <row r="329" spans="1:31" x14ac:dyDescent="0.25">
      <c r="A329">
        <v>20527</v>
      </c>
      <c r="B329" t="str">
        <f>""</f>
        <v/>
      </c>
      <c r="G329" t="s">
        <v>192</v>
      </c>
      <c r="H329">
        <v>3780</v>
      </c>
      <c r="I329" t="str">
        <f>"01"</f>
        <v>01</v>
      </c>
      <c r="J329" t="s">
        <v>215</v>
      </c>
      <c r="K329" t="s">
        <v>33</v>
      </c>
      <c r="L329" t="s">
        <v>34</v>
      </c>
      <c r="M329" t="s">
        <v>35</v>
      </c>
      <c r="N329" t="s">
        <v>36</v>
      </c>
      <c r="O329" t="str">
        <f t="shared" si="14"/>
        <v>1</v>
      </c>
      <c r="P329">
        <v>3</v>
      </c>
      <c r="Q329">
        <v>3</v>
      </c>
      <c r="R329" t="s">
        <v>37</v>
      </c>
      <c r="T329" t="s">
        <v>38</v>
      </c>
      <c r="U329" t="str">
        <f>"1330"</f>
        <v>1330</v>
      </c>
      <c r="V329" t="str">
        <f>"1445"</f>
        <v>1445</v>
      </c>
      <c r="W329">
        <v>24</v>
      </c>
      <c r="X329">
        <v>0</v>
      </c>
      <c r="Y329">
        <v>10</v>
      </c>
      <c r="Z329">
        <v>0</v>
      </c>
      <c r="AA329" t="s">
        <v>165</v>
      </c>
      <c r="AB329">
        <v>127</v>
      </c>
    </row>
    <row r="330" spans="1:31" x14ac:dyDescent="0.25">
      <c r="A330">
        <v>20555</v>
      </c>
      <c r="B330" t="str">
        <f>""</f>
        <v/>
      </c>
      <c r="G330" t="s">
        <v>192</v>
      </c>
      <c r="H330">
        <v>4600</v>
      </c>
      <c r="I330" t="str">
        <f>"01"</f>
        <v>01</v>
      </c>
      <c r="J330" t="s">
        <v>184</v>
      </c>
      <c r="K330" t="s">
        <v>33</v>
      </c>
      <c r="L330" t="s">
        <v>34</v>
      </c>
      <c r="M330" t="s">
        <v>35</v>
      </c>
      <c r="N330" t="s">
        <v>36</v>
      </c>
      <c r="O330" t="str">
        <f t="shared" si="14"/>
        <v>1</v>
      </c>
      <c r="P330">
        <v>3</v>
      </c>
      <c r="Q330">
        <v>3</v>
      </c>
      <c r="R330" t="s">
        <v>37</v>
      </c>
      <c r="T330" t="s">
        <v>48</v>
      </c>
      <c r="U330" t="str">
        <f>"1000"</f>
        <v>1000</v>
      </c>
      <c r="V330" t="str">
        <f>"1230"</f>
        <v>1230</v>
      </c>
      <c r="W330">
        <v>9</v>
      </c>
      <c r="X330">
        <v>0</v>
      </c>
      <c r="Y330">
        <v>5</v>
      </c>
      <c r="Z330">
        <v>0</v>
      </c>
      <c r="AA330" t="s">
        <v>165</v>
      </c>
      <c r="AB330">
        <v>114</v>
      </c>
    </row>
    <row r="331" spans="1:31" x14ac:dyDescent="0.25">
      <c r="A331">
        <v>21552</v>
      </c>
      <c r="B331" t="str">
        <f>""</f>
        <v/>
      </c>
      <c r="G331" t="s">
        <v>192</v>
      </c>
      <c r="H331">
        <v>4600</v>
      </c>
      <c r="I331" t="str">
        <f>"02"</f>
        <v>02</v>
      </c>
      <c r="J331" t="s">
        <v>184</v>
      </c>
      <c r="K331" t="s">
        <v>33</v>
      </c>
      <c r="L331" t="s">
        <v>34</v>
      </c>
      <c r="M331" t="s">
        <v>35</v>
      </c>
      <c r="N331" t="s">
        <v>36</v>
      </c>
      <c r="O331" t="str">
        <f t="shared" si="14"/>
        <v>1</v>
      </c>
      <c r="P331">
        <v>3</v>
      </c>
      <c r="Q331">
        <v>3</v>
      </c>
      <c r="R331" t="s">
        <v>37</v>
      </c>
      <c r="T331" t="s">
        <v>48</v>
      </c>
      <c r="U331" t="str">
        <f>"1000"</f>
        <v>1000</v>
      </c>
      <c r="V331" t="str">
        <f>"1230"</f>
        <v>1230</v>
      </c>
      <c r="W331">
        <v>9</v>
      </c>
      <c r="X331">
        <v>0</v>
      </c>
      <c r="Y331">
        <v>5</v>
      </c>
      <c r="Z331">
        <v>0</v>
      </c>
      <c r="AA331" t="s">
        <v>165</v>
      </c>
      <c r="AB331">
        <v>114</v>
      </c>
    </row>
    <row r="332" spans="1:31" x14ac:dyDescent="0.25">
      <c r="A332">
        <v>21553</v>
      </c>
      <c r="B332" t="str">
        <f>""</f>
        <v/>
      </c>
      <c r="G332" t="s">
        <v>192</v>
      </c>
      <c r="H332">
        <v>4600</v>
      </c>
      <c r="I332" t="str">
        <f>"03"</f>
        <v>03</v>
      </c>
      <c r="J332" t="s">
        <v>184</v>
      </c>
      <c r="K332" t="s">
        <v>33</v>
      </c>
      <c r="L332" t="s">
        <v>34</v>
      </c>
      <c r="M332" t="s">
        <v>35</v>
      </c>
      <c r="N332" t="s">
        <v>36</v>
      </c>
      <c r="O332" t="str">
        <f t="shared" si="14"/>
        <v>1</v>
      </c>
      <c r="P332">
        <v>3</v>
      </c>
      <c r="Q332">
        <v>3</v>
      </c>
      <c r="R332" t="s">
        <v>37</v>
      </c>
      <c r="T332" t="s">
        <v>48</v>
      </c>
      <c r="U332" t="str">
        <f>"1000"</f>
        <v>1000</v>
      </c>
      <c r="V332" t="str">
        <f>"1230"</f>
        <v>1230</v>
      </c>
      <c r="W332">
        <v>9</v>
      </c>
      <c r="X332">
        <v>0</v>
      </c>
      <c r="Y332">
        <v>5</v>
      </c>
      <c r="Z332">
        <v>0</v>
      </c>
      <c r="AA332" t="s">
        <v>165</v>
      </c>
      <c r="AB332">
        <v>114</v>
      </c>
    </row>
    <row r="333" spans="1:31" x14ac:dyDescent="0.25">
      <c r="A333">
        <v>22222</v>
      </c>
      <c r="B333" t="str">
        <f>""</f>
        <v/>
      </c>
      <c r="G333" t="s">
        <v>192</v>
      </c>
      <c r="H333">
        <v>4610</v>
      </c>
      <c r="I333" t="str">
        <f>"40"</f>
        <v>40</v>
      </c>
      <c r="J333" t="s">
        <v>216</v>
      </c>
      <c r="K333" t="s">
        <v>49</v>
      </c>
      <c r="L333" t="s">
        <v>34</v>
      </c>
      <c r="M333" t="s">
        <v>214</v>
      </c>
      <c r="N333" t="s">
        <v>50</v>
      </c>
      <c r="O333" t="str">
        <f t="shared" si="14"/>
        <v>1</v>
      </c>
      <c r="P333">
        <v>2</v>
      </c>
      <c r="Q333">
        <v>0</v>
      </c>
      <c r="R333" t="s">
        <v>37</v>
      </c>
      <c r="U333" t="str">
        <f>""</f>
        <v/>
      </c>
      <c r="V333" t="str">
        <f>""</f>
        <v/>
      </c>
      <c r="W333">
        <v>24</v>
      </c>
      <c r="X333">
        <v>0</v>
      </c>
      <c r="Y333">
        <v>10</v>
      </c>
      <c r="Z333">
        <v>0</v>
      </c>
      <c r="AA333" t="s">
        <v>51</v>
      </c>
      <c r="AE333" t="s">
        <v>92</v>
      </c>
    </row>
    <row r="334" spans="1:31" x14ac:dyDescent="0.25">
      <c r="A334">
        <v>20862</v>
      </c>
      <c r="B334" t="str">
        <f>""</f>
        <v/>
      </c>
      <c r="G334" t="s">
        <v>192</v>
      </c>
      <c r="H334">
        <v>4750</v>
      </c>
      <c r="I334" t="str">
        <f t="shared" ref="I334:I345" si="15">"01"</f>
        <v>01</v>
      </c>
      <c r="J334" t="s">
        <v>217</v>
      </c>
      <c r="K334" t="s">
        <v>33</v>
      </c>
      <c r="L334" t="s">
        <v>34</v>
      </c>
      <c r="M334" t="s">
        <v>212</v>
      </c>
      <c r="N334" t="s">
        <v>36</v>
      </c>
      <c r="O334" t="str">
        <f t="shared" si="14"/>
        <v>1</v>
      </c>
      <c r="P334">
        <v>3</v>
      </c>
      <c r="Q334">
        <v>4</v>
      </c>
      <c r="R334" t="s">
        <v>37</v>
      </c>
      <c r="T334" t="s">
        <v>47</v>
      </c>
      <c r="U334" t="str">
        <f>"1330"</f>
        <v>1330</v>
      </c>
      <c r="V334" t="str">
        <f>"1600"</f>
        <v>1600</v>
      </c>
      <c r="W334">
        <v>24</v>
      </c>
      <c r="X334">
        <v>0</v>
      </c>
      <c r="Y334">
        <v>10</v>
      </c>
      <c r="Z334">
        <v>0</v>
      </c>
      <c r="AA334" t="s">
        <v>165</v>
      </c>
      <c r="AB334">
        <v>127</v>
      </c>
    </row>
    <row r="335" spans="1:31" x14ac:dyDescent="0.25">
      <c r="A335">
        <v>22191</v>
      </c>
      <c r="B335" t="str">
        <f>""</f>
        <v/>
      </c>
      <c r="G335" t="s">
        <v>192</v>
      </c>
      <c r="H335" t="s">
        <v>218</v>
      </c>
      <c r="I335" t="str">
        <f t="shared" si="15"/>
        <v>01</v>
      </c>
      <c r="J335" t="s">
        <v>120</v>
      </c>
      <c r="K335" t="s">
        <v>33</v>
      </c>
      <c r="L335" t="s">
        <v>34</v>
      </c>
      <c r="M335" t="s">
        <v>121</v>
      </c>
      <c r="N335" t="s">
        <v>36</v>
      </c>
      <c r="O335" t="str">
        <f t="shared" si="14"/>
        <v>1</v>
      </c>
      <c r="P335">
        <v>1</v>
      </c>
      <c r="Q335">
        <v>0</v>
      </c>
      <c r="R335" t="s">
        <v>37</v>
      </c>
      <c r="U335" t="str">
        <f>""</f>
        <v/>
      </c>
      <c r="V335" t="str">
        <f>""</f>
        <v/>
      </c>
      <c r="W335">
        <v>0</v>
      </c>
      <c r="X335">
        <v>0</v>
      </c>
      <c r="Y335">
        <v>0</v>
      </c>
      <c r="Z335">
        <v>0</v>
      </c>
    </row>
    <row r="336" spans="1:31" x14ac:dyDescent="0.25">
      <c r="A336">
        <v>21848</v>
      </c>
      <c r="B336" t="str">
        <f>""</f>
        <v/>
      </c>
      <c r="G336" t="s">
        <v>192</v>
      </c>
      <c r="H336">
        <v>4920</v>
      </c>
      <c r="I336" t="str">
        <f t="shared" si="15"/>
        <v>01</v>
      </c>
      <c r="J336" t="s">
        <v>187</v>
      </c>
      <c r="K336" t="s">
        <v>33</v>
      </c>
      <c r="L336" t="s">
        <v>34</v>
      </c>
      <c r="M336" t="s">
        <v>124</v>
      </c>
      <c r="N336" t="s">
        <v>36</v>
      </c>
      <c r="O336" t="str">
        <f t="shared" si="14"/>
        <v>1</v>
      </c>
      <c r="P336">
        <v>3</v>
      </c>
      <c r="Q336">
        <v>0</v>
      </c>
      <c r="R336" t="s">
        <v>37</v>
      </c>
      <c r="U336" t="str">
        <f>""</f>
        <v/>
      </c>
      <c r="V336" t="str">
        <f>""</f>
        <v/>
      </c>
      <c r="W336">
        <v>10</v>
      </c>
      <c r="X336">
        <v>0</v>
      </c>
      <c r="Y336">
        <v>0</v>
      </c>
      <c r="Z336">
        <v>0</v>
      </c>
    </row>
    <row r="337" spans="1:28" x14ac:dyDescent="0.25">
      <c r="A337">
        <v>21410</v>
      </c>
      <c r="B337" t="str">
        <f>""</f>
        <v/>
      </c>
      <c r="G337" t="s">
        <v>219</v>
      </c>
      <c r="H337">
        <v>2100</v>
      </c>
      <c r="I337" t="str">
        <f t="shared" si="15"/>
        <v>01</v>
      </c>
      <c r="J337" t="s">
        <v>220</v>
      </c>
      <c r="K337" t="s">
        <v>33</v>
      </c>
      <c r="L337" t="s">
        <v>34</v>
      </c>
      <c r="M337" t="s">
        <v>35</v>
      </c>
      <c r="N337" t="s">
        <v>36</v>
      </c>
      <c r="O337" t="str">
        <f t="shared" si="14"/>
        <v>1</v>
      </c>
      <c r="P337">
        <v>3</v>
      </c>
      <c r="Q337">
        <v>3</v>
      </c>
      <c r="R337" t="s">
        <v>37</v>
      </c>
      <c r="T337" t="s">
        <v>47</v>
      </c>
      <c r="U337" t="str">
        <f>"1200"</f>
        <v>1200</v>
      </c>
      <c r="V337" t="str">
        <f>"1315"</f>
        <v>1315</v>
      </c>
      <c r="W337">
        <v>20</v>
      </c>
      <c r="X337">
        <v>0</v>
      </c>
      <c r="Y337">
        <v>5</v>
      </c>
      <c r="Z337">
        <v>0</v>
      </c>
      <c r="AA337" t="s">
        <v>41</v>
      </c>
      <c r="AB337">
        <v>523</v>
      </c>
    </row>
    <row r="338" spans="1:28" x14ac:dyDescent="0.25">
      <c r="A338">
        <v>21411</v>
      </c>
      <c r="B338" t="str">
        <f>""</f>
        <v/>
      </c>
      <c r="G338" t="s">
        <v>219</v>
      </c>
      <c r="H338">
        <v>2280</v>
      </c>
      <c r="I338" t="str">
        <f t="shared" si="15"/>
        <v>01</v>
      </c>
      <c r="J338" t="s">
        <v>221</v>
      </c>
      <c r="K338" t="s">
        <v>33</v>
      </c>
      <c r="L338" t="s">
        <v>34</v>
      </c>
      <c r="M338" t="s">
        <v>35</v>
      </c>
      <c r="N338" t="s">
        <v>36</v>
      </c>
      <c r="O338" t="str">
        <f t="shared" si="14"/>
        <v>1</v>
      </c>
      <c r="P338">
        <v>3</v>
      </c>
      <c r="Q338">
        <v>3</v>
      </c>
      <c r="R338" t="s">
        <v>37</v>
      </c>
      <c r="T338" t="s">
        <v>40</v>
      </c>
      <c r="U338" t="str">
        <f>"1100"</f>
        <v>1100</v>
      </c>
      <c r="V338" t="str">
        <f>"1150"</f>
        <v>1150</v>
      </c>
      <c r="W338">
        <v>20</v>
      </c>
      <c r="X338">
        <v>0</v>
      </c>
      <c r="Y338">
        <v>5</v>
      </c>
      <c r="Z338">
        <v>0</v>
      </c>
      <c r="AA338" t="s">
        <v>41</v>
      </c>
      <c r="AB338">
        <v>523</v>
      </c>
    </row>
    <row r="339" spans="1:28" x14ac:dyDescent="0.25">
      <c r="A339">
        <v>21412</v>
      </c>
      <c r="B339" t="str">
        <f>""</f>
        <v/>
      </c>
      <c r="G339" t="s">
        <v>219</v>
      </c>
      <c r="H339">
        <v>2285</v>
      </c>
      <c r="I339" t="str">
        <f t="shared" si="15"/>
        <v>01</v>
      </c>
      <c r="J339" t="s">
        <v>222</v>
      </c>
      <c r="K339" t="s">
        <v>33</v>
      </c>
      <c r="L339" t="s">
        <v>34</v>
      </c>
      <c r="M339" t="s">
        <v>59</v>
      </c>
      <c r="N339" t="s">
        <v>36</v>
      </c>
      <c r="O339" t="str">
        <f t="shared" si="14"/>
        <v>1</v>
      </c>
      <c r="P339">
        <v>1</v>
      </c>
      <c r="Q339">
        <v>2</v>
      </c>
      <c r="R339" t="s">
        <v>37</v>
      </c>
      <c r="T339" t="s">
        <v>60</v>
      </c>
      <c r="U339" t="str">
        <f>"0800"</f>
        <v>0800</v>
      </c>
      <c r="V339" t="str">
        <f>"0950"</f>
        <v>0950</v>
      </c>
      <c r="W339">
        <v>12</v>
      </c>
      <c r="X339">
        <v>0</v>
      </c>
      <c r="Y339">
        <v>5</v>
      </c>
      <c r="Z339">
        <v>0</v>
      </c>
      <c r="AA339" t="s">
        <v>41</v>
      </c>
      <c r="AB339">
        <v>101</v>
      </c>
    </row>
    <row r="340" spans="1:28" x14ac:dyDescent="0.25">
      <c r="A340">
        <v>21637</v>
      </c>
      <c r="B340" t="str">
        <f>""</f>
        <v/>
      </c>
      <c r="G340" t="s">
        <v>219</v>
      </c>
      <c r="H340">
        <v>3500</v>
      </c>
      <c r="I340" t="str">
        <f t="shared" si="15"/>
        <v>01</v>
      </c>
      <c r="J340" t="s">
        <v>223</v>
      </c>
      <c r="K340" t="s">
        <v>33</v>
      </c>
      <c r="L340" t="s">
        <v>34</v>
      </c>
      <c r="M340" t="s">
        <v>35</v>
      </c>
      <c r="N340" t="s">
        <v>36</v>
      </c>
      <c r="O340" t="str">
        <f t="shared" si="14"/>
        <v>1</v>
      </c>
      <c r="P340">
        <v>3</v>
      </c>
      <c r="Q340">
        <v>3</v>
      </c>
      <c r="R340" t="s">
        <v>37</v>
      </c>
      <c r="T340" t="s">
        <v>47</v>
      </c>
      <c r="U340" t="str">
        <f>"1330"</f>
        <v>1330</v>
      </c>
      <c r="V340" t="str">
        <f>"1445"</f>
        <v>1445</v>
      </c>
      <c r="W340">
        <v>20</v>
      </c>
      <c r="X340">
        <v>0</v>
      </c>
      <c r="Y340">
        <v>5</v>
      </c>
      <c r="Z340">
        <v>0</v>
      </c>
      <c r="AA340" t="s">
        <v>41</v>
      </c>
      <c r="AB340">
        <v>523</v>
      </c>
    </row>
    <row r="341" spans="1:28" x14ac:dyDescent="0.25">
      <c r="A341">
        <v>21638</v>
      </c>
      <c r="B341" t="str">
        <f>""</f>
        <v/>
      </c>
      <c r="G341" t="s">
        <v>219</v>
      </c>
      <c r="H341">
        <v>3600</v>
      </c>
      <c r="I341" t="str">
        <f t="shared" si="15"/>
        <v>01</v>
      </c>
      <c r="J341" t="s">
        <v>224</v>
      </c>
      <c r="K341" t="s">
        <v>33</v>
      </c>
      <c r="L341" t="s">
        <v>34</v>
      </c>
      <c r="M341" t="s">
        <v>35</v>
      </c>
      <c r="N341" t="s">
        <v>36</v>
      </c>
      <c r="O341" t="str">
        <f t="shared" si="14"/>
        <v>1</v>
      </c>
      <c r="P341">
        <v>3</v>
      </c>
      <c r="Q341">
        <v>3</v>
      </c>
      <c r="R341" t="s">
        <v>37</v>
      </c>
      <c r="T341" t="s">
        <v>47</v>
      </c>
      <c r="U341" t="str">
        <f>"1500"</f>
        <v>1500</v>
      </c>
      <c r="V341" t="str">
        <f>"1615"</f>
        <v>1615</v>
      </c>
      <c r="W341">
        <v>20</v>
      </c>
      <c r="X341">
        <v>0</v>
      </c>
      <c r="Y341">
        <v>5</v>
      </c>
      <c r="Z341">
        <v>0</v>
      </c>
      <c r="AA341" t="s">
        <v>41</v>
      </c>
      <c r="AB341">
        <v>523</v>
      </c>
    </row>
    <row r="342" spans="1:28" x14ac:dyDescent="0.25">
      <c r="A342">
        <v>21639</v>
      </c>
      <c r="B342" t="str">
        <f>""</f>
        <v/>
      </c>
      <c r="G342" t="s">
        <v>219</v>
      </c>
      <c r="H342">
        <v>3605</v>
      </c>
      <c r="I342" t="str">
        <f t="shared" si="15"/>
        <v>01</v>
      </c>
      <c r="J342" t="s">
        <v>225</v>
      </c>
      <c r="K342" t="s">
        <v>33</v>
      </c>
      <c r="L342" t="s">
        <v>34</v>
      </c>
      <c r="M342" t="s">
        <v>59</v>
      </c>
      <c r="N342" t="s">
        <v>36</v>
      </c>
      <c r="O342" t="str">
        <f t="shared" si="14"/>
        <v>1</v>
      </c>
      <c r="P342">
        <v>1</v>
      </c>
      <c r="Q342">
        <v>2</v>
      </c>
      <c r="R342" t="s">
        <v>37</v>
      </c>
      <c r="T342" t="s">
        <v>60</v>
      </c>
      <c r="U342" t="str">
        <f>"1000"</f>
        <v>1000</v>
      </c>
      <c r="V342" t="str">
        <f>"1150"</f>
        <v>1150</v>
      </c>
      <c r="W342">
        <v>12</v>
      </c>
      <c r="X342">
        <v>0</v>
      </c>
      <c r="Y342">
        <v>5</v>
      </c>
      <c r="Z342">
        <v>0</v>
      </c>
      <c r="AA342" t="s">
        <v>41</v>
      </c>
      <c r="AB342">
        <v>523</v>
      </c>
    </row>
    <row r="343" spans="1:28" x14ac:dyDescent="0.25">
      <c r="A343">
        <v>22280</v>
      </c>
      <c r="B343" t="str">
        <f>""</f>
        <v/>
      </c>
      <c r="G343" t="s">
        <v>219</v>
      </c>
      <c r="H343">
        <v>4010</v>
      </c>
      <c r="I343" t="str">
        <f t="shared" si="15"/>
        <v>01</v>
      </c>
      <c r="J343" t="s">
        <v>226</v>
      </c>
      <c r="K343" t="s">
        <v>33</v>
      </c>
      <c r="L343" t="s">
        <v>34</v>
      </c>
      <c r="M343" t="s">
        <v>214</v>
      </c>
      <c r="N343" t="s">
        <v>36</v>
      </c>
      <c r="O343" t="str">
        <f t="shared" si="14"/>
        <v>1</v>
      </c>
      <c r="P343">
        <v>3</v>
      </c>
      <c r="Q343">
        <v>0</v>
      </c>
      <c r="R343" t="s">
        <v>37</v>
      </c>
      <c r="T343" t="s">
        <v>40</v>
      </c>
      <c r="U343" t="str">
        <f>"1330"</f>
        <v>1330</v>
      </c>
      <c r="V343" t="str">
        <f>"1630"</f>
        <v>1630</v>
      </c>
      <c r="W343">
        <v>14</v>
      </c>
      <c r="X343">
        <v>0</v>
      </c>
      <c r="Y343">
        <v>0</v>
      </c>
      <c r="Z343">
        <v>0</v>
      </c>
      <c r="AA343" t="s">
        <v>41</v>
      </c>
      <c r="AB343">
        <v>219</v>
      </c>
    </row>
    <row r="344" spans="1:28" x14ac:dyDescent="0.25">
      <c r="A344">
        <v>22557</v>
      </c>
      <c r="B344" t="str">
        <f>""</f>
        <v/>
      </c>
      <c r="G344" t="s">
        <v>219</v>
      </c>
      <c r="H344">
        <v>4290</v>
      </c>
      <c r="I344" t="str">
        <f t="shared" si="15"/>
        <v>01</v>
      </c>
      <c r="J344" t="s">
        <v>227</v>
      </c>
      <c r="K344" t="s">
        <v>33</v>
      </c>
      <c r="L344" t="s">
        <v>34</v>
      </c>
      <c r="M344" t="s">
        <v>35</v>
      </c>
      <c r="N344" t="s">
        <v>36</v>
      </c>
      <c r="O344" t="str">
        <f t="shared" si="14"/>
        <v>1</v>
      </c>
      <c r="P344">
        <v>4</v>
      </c>
      <c r="Q344">
        <v>4</v>
      </c>
      <c r="R344" t="s">
        <v>37</v>
      </c>
      <c r="T344" t="s">
        <v>48</v>
      </c>
      <c r="U344" t="str">
        <f>"1000"</f>
        <v>1000</v>
      </c>
      <c r="V344" t="str">
        <f>"1150"</f>
        <v>1150</v>
      </c>
      <c r="W344">
        <v>12</v>
      </c>
      <c r="X344">
        <v>0</v>
      </c>
      <c r="Y344">
        <v>5</v>
      </c>
      <c r="Z344">
        <v>0</v>
      </c>
      <c r="AA344" t="s">
        <v>41</v>
      </c>
      <c r="AB344">
        <v>101</v>
      </c>
    </row>
    <row r="345" spans="1:28" x14ac:dyDescent="0.25">
      <c r="A345">
        <v>22557</v>
      </c>
      <c r="B345" t="str">
        <f>""</f>
        <v/>
      </c>
      <c r="G345" t="s">
        <v>219</v>
      </c>
      <c r="H345">
        <v>4290</v>
      </c>
      <c r="I345" t="str">
        <f t="shared" si="15"/>
        <v>01</v>
      </c>
      <c r="J345" t="s">
        <v>227</v>
      </c>
      <c r="K345" t="s">
        <v>33</v>
      </c>
      <c r="L345" t="s">
        <v>34</v>
      </c>
      <c r="M345" t="s">
        <v>35</v>
      </c>
      <c r="N345" t="s">
        <v>36</v>
      </c>
      <c r="O345" t="str">
        <f t="shared" si="14"/>
        <v>1</v>
      </c>
      <c r="P345">
        <v>4</v>
      </c>
      <c r="Q345">
        <v>4</v>
      </c>
      <c r="R345" t="s">
        <v>37</v>
      </c>
      <c r="T345" t="s">
        <v>47</v>
      </c>
      <c r="U345" t="str">
        <f>"1200"</f>
        <v>1200</v>
      </c>
      <c r="V345" t="str">
        <f>"1315"</f>
        <v>1315</v>
      </c>
      <c r="W345">
        <v>12</v>
      </c>
      <c r="X345">
        <v>0</v>
      </c>
      <c r="Y345">
        <v>5</v>
      </c>
      <c r="Z345">
        <v>0</v>
      </c>
      <c r="AA345" t="s">
        <v>41</v>
      </c>
      <c r="AB345">
        <v>219</v>
      </c>
    </row>
    <row r="346" spans="1:28" x14ac:dyDescent="0.25">
      <c r="A346">
        <v>22658</v>
      </c>
      <c r="B346" t="str">
        <f>""</f>
        <v/>
      </c>
      <c r="G346" t="s">
        <v>219</v>
      </c>
      <c r="H346">
        <v>4400</v>
      </c>
      <c r="I346" t="str">
        <f>"01B"</f>
        <v>01B</v>
      </c>
      <c r="J346" t="s">
        <v>228</v>
      </c>
      <c r="K346" t="s">
        <v>33</v>
      </c>
      <c r="L346" t="s">
        <v>34</v>
      </c>
      <c r="M346" t="s">
        <v>35</v>
      </c>
      <c r="N346" t="s">
        <v>36</v>
      </c>
      <c r="O346" t="str">
        <f>"3"</f>
        <v>3</v>
      </c>
      <c r="P346">
        <v>4</v>
      </c>
      <c r="Q346">
        <v>4</v>
      </c>
      <c r="R346" t="s">
        <v>37</v>
      </c>
      <c r="T346" t="s">
        <v>75</v>
      </c>
      <c r="U346" t="str">
        <f>"0800"</f>
        <v>0800</v>
      </c>
      <c r="V346" t="str">
        <f>"0950"</f>
        <v>0950</v>
      </c>
      <c r="W346">
        <v>12</v>
      </c>
      <c r="X346">
        <v>0</v>
      </c>
      <c r="Y346">
        <v>5</v>
      </c>
      <c r="Z346">
        <v>0</v>
      </c>
      <c r="AA346" t="s">
        <v>41</v>
      </c>
      <c r="AB346">
        <v>523</v>
      </c>
    </row>
    <row r="347" spans="1:28" x14ac:dyDescent="0.25">
      <c r="A347">
        <v>21764</v>
      </c>
      <c r="B347" t="str">
        <f>""</f>
        <v/>
      </c>
      <c r="G347" t="s">
        <v>219</v>
      </c>
      <c r="H347">
        <v>4730</v>
      </c>
      <c r="I347" t="str">
        <f>"01"</f>
        <v>01</v>
      </c>
      <c r="J347" t="s">
        <v>229</v>
      </c>
      <c r="K347" t="s">
        <v>33</v>
      </c>
      <c r="L347" t="s">
        <v>34</v>
      </c>
      <c r="M347" t="s">
        <v>35</v>
      </c>
      <c r="N347" t="s">
        <v>36</v>
      </c>
      <c r="O347" t="str">
        <f>"1"</f>
        <v>1</v>
      </c>
      <c r="P347">
        <v>3</v>
      </c>
      <c r="Q347">
        <v>3</v>
      </c>
      <c r="R347" t="s">
        <v>37</v>
      </c>
      <c r="T347" t="s">
        <v>47</v>
      </c>
      <c r="U347" t="str">
        <f>"1630"</f>
        <v>1630</v>
      </c>
      <c r="V347" t="str">
        <f>"1745"</f>
        <v>1745</v>
      </c>
      <c r="W347">
        <v>20</v>
      </c>
      <c r="X347">
        <v>0</v>
      </c>
      <c r="Y347">
        <v>5</v>
      </c>
      <c r="Z347">
        <v>0</v>
      </c>
      <c r="AA347" t="s">
        <v>41</v>
      </c>
      <c r="AB347">
        <v>523</v>
      </c>
    </row>
    <row r="348" spans="1:28" x14ac:dyDescent="0.25">
      <c r="A348">
        <v>21765</v>
      </c>
      <c r="B348" t="str">
        <f>""</f>
        <v/>
      </c>
      <c r="G348" t="s">
        <v>219</v>
      </c>
      <c r="H348">
        <v>4735</v>
      </c>
      <c r="I348" t="str">
        <f>"01"</f>
        <v>01</v>
      </c>
      <c r="J348" t="s">
        <v>230</v>
      </c>
      <c r="K348" t="s">
        <v>33</v>
      </c>
      <c r="L348" t="s">
        <v>34</v>
      </c>
      <c r="M348" t="s">
        <v>59</v>
      </c>
      <c r="N348" t="s">
        <v>36</v>
      </c>
      <c r="O348" t="str">
        <f>"1"</f>
        <v>1</v>
      </c>
      <c r="P348">
        <v>1</v>
      </c>
      <c r="Q348">
        <v>2</v>
      </c>
      <c r="R348" t="s">
        <v>37</v>
      </c>
      <c r="T348" t="s">
        <v>38</v>
      </c>
      <c r="U348" t="str">
        <f>"1000"</f>
        <v>1000</v>
      </c>
      <c r="V348" t="str">
        <f>"1150"</f>
        <v>1150</v>
      </c>
      <c r="W348">
        <v>12</v>
      </c>
      <c r="X348">
        <v>0</v>
      </c>
      <c r="Y348">
        <v>5</v>
      </c>
      <c r="Z348">
        <v>0</v>
      </c>
      <c r="AA348" t="s">
        <v>41</v>
      </c>
      <c r="AB348">
        <v>101</v>
      </c>
    </row>
    <row r="349" spans="1:28" x14ac:dyDescent="0.25">
      <c r="A349">
        <v>21640</v>
      </c>
      <c r="B349" t="str">
        <f>""</f>
        <v/>
      </c>
      <c r="G349" t="s">
        <v>219</v>
      </c>
      <c r="H349" t="s">
        <v>160</v>
      </c>
      <c r="I349" t="str">
        <f>"01"</f>
        <v>01</v>
      </c>
      <c r="J349" t="s">
        <v>120</v>
      </c>
      <c r="K349" t="s">
        <v>33</v>
      </c>
      <c r="L349" t="s">
        <v>34</v>
      </c>
      <c r="M349" t="s">
        <v>121</v>
      </c>
      <c r="N349" t="s">
        <v>36</v>
      </c>
      <c r="O349" t="str">
        <f>"1"</f>
        <v>1</v>
      </c>
      <c r="P349">
        <v>1</v>
      </c>
      <c r="Q349">
        <v>0</v>
      </c>
      <c r="R349" t="s">
        <v>37</v>
      </c>
      <c r="U349" t="str">
        <f>""</f>
        <v/>
      </c>
      <c r="V349" t="str">
        <f>""</f>
        <v/>
      </c>
      <c r="W349">
        <v>5</v>
      </c>
      <c r="X349">
        <v>0</v>
      </c>
      <c r="Y349">
        <v>0</v>
      </c>
      <c r="Z349">
        <v>0</v>
      </c>
    </row>
    <row r="350" spans="1:28" x14ac:dyDescent="0.25">
      <c r="A350">
        <v>22827</v>
      </c>
      <c r="B350" t="str">
        <f>""</f>
        <v/>
      </c>
      <c r="G350" t="s">
        <v>219</v>
      </c>
      <c r="H350" t="s">
        <v>160</v>
      </c>
      <c r="I350" t="str">
        <f>"01B"</f>
        <v>01B</v>
      </c>
      <c r="J350" t="s">
        <v>120</v>
      </c>
      <c r="K350" t="s">
        <v>33</v>
      </c>
      <c r="L350" t="s">
        <v>34</v>
      </c>
      <c r="M350" t="s">
        <v>121</v>
      </c>
      <c r="N350" t="s">
        <v>36</v>
      </c>
      <c r="O350" t="str">
        <f>"3"</f>
        <v>3</v>
      </c>
      <c r="P350">
        <v>1</v>
      </c>
      <c r="Q350">
        <v>0</v>
      </c>
      <c r="R350" t="s">
        <v>37</v>
      </c>
      <c r="S350">
        <v>3</v>
      </c>
      <c r="U350" t="str">
        <f>""</f>
        <v/>
      </c>
      <c r="V350" t="str">
        <f>""</f>
        <v/>
      </c>
      <c r="W350">
        <v>5</v>
      </c>
      <c r="X350">
        <v>0</v>
      </c>
      <c r="Y350">
        <v>0</v>
      </c>
      <c r="Z350">
        <v>0</v>
      </c>
    </row>
    <row r="351" spans="1:28" x14ac:dyDescent="0.25">
      <c r="A351">
        <v>22814</v>
      </c>
      <c r="B351" t="str">
        <f>""</f>
        <v/>
      </c>
      <c r="G351" t="s">
        <v>219</v>
      </c>
      <c r="H351" t="s">
        <v>160</v>
      </c>
      <c r="I351" t="str">
        <f>"02"</f>
        <v>02</v>
      </c>
      <c r="J351" t="s">
        <v>120</v>
      </c>
      <c r="K351" t="s">
        <v>33</v>
      </c>
      <c r="L351" t="s">
        <v>34</v>
      </c>
      <c r="M351" t="s">
        <v>121</v>
      </c>
      <c r="N351" t="s">
        <v>36</v>
      </c>
      <c r="O351" t="str">
        <f>"1"</f>
        <v>1</v>
      </c>
      <c r="P351">
        <v>1</v>
      </c>
      <c r="Q351">
        <v>0</v>
      </c>
      <c r="R351" t="s">
        <v>37</v>
      </c>
      <c r="U351" t="str">
        <f>""</f>
        <v/>
      </c>
      <c r="V351" t="str">
        <f>""</f>
        <v/>
      </c>
      <c r="W351">
        <v>5</v>
      </c>
      <c r="X351">
        <v>0</v>
      </c>
      <c r="Y351">
        <v>0</v>
      </c>
      <c r="Z351">
        <v>0</v>
      </c>
    </row>
    <row r="352" spans="1:28" x14ac:dyDescent="0.25">
      <c r="A352">
        <v>22982</v>
      </c>
      <c r="B352" t="str">
        <f>""</f>
        <v/>
      </c>
      <c r="G352" t="s">
        <v>219</v>
      </c>
      <c r="H352" t="s">
        <v>160</v>
      </c>
      <c r="I352" t="str">
        <f>"03"</f>
        <v>03</v>
      </c>
      <c r="J352" t="s">
        <v>120</v>
      </c>
      <c r="K352" t="s">
        <v>33</v>
      </c>
      <c r="L352" t="s">
        <v>34</v>
      </c>
      <c r="M352" t="s">
        <v>121</v>
      </c>
      <c r="N352" t="s">
        <v>36</v>
      </c>
      <c r="O352" t="str">
        <f>"1"</f>
        <v>1</v>
      </c>
      <c r="P352">
        <v>1</v>
      </c>
      <c r="Q352">
        <v>0</v>
      </c>
      <c r="R352" t="s">
        <v>37</v>
      </c>
      <c r="U352" t="str">
        <f>""</f>
        <v/>
      </c>
      <c r="V352" t="str">
        <f>""</f>
        <v/>
      </c>
      <c r="W352">
        <v>5</v>
      </c>
      <c r="X352">
        <v>0</v>
      </c>
      <c r="Y352">
        <v>0</v>
      </c>
      <c r="Z352">
        <v>0</v>
      </c>
    </row>
    <row r="353" spans="1:28" x14ac:dyDescent="0.25">
      <c r="A353">
        <v>20492</v>
      </c>
      <c r="B353" t="str">
        <f>""</f>
        <v/>
      </c>
      <c r="G353" t="s">
        <v>231</v>
      </c>
      <c r="H353">
        <v>1010</v>
      </c>
      <c r="I353" t="str">
        <f>"01"</f>
        <v>01</v>
      </c>
      <c r="J353" t="s">
        <v>232</v>
      </c>
      <c r="K353" t="s">
        <v>33</v>
      </c>
      <c r="L353" t="s">
        <v>34</v>
      </c>
      <c r="M353" t="s">
        <v>35</v>
      </c>
      <c r="N353" t="s">
        <v>36</v>
      </c>
      <c r="O353" t="str">
        <f>"1"</f>
        <v>1</v>
      </c>
      <c r="P353">
        <v>3</v>
      </c>
      <c r="Q353">
        <v>3</v>
      </c>
      <c r="R353" t="s">
        <v>37</v>
      </c>
      <c r="T353" t="s">
        <v>38</v>
      </c>
      <c r="U353" t="str">
        <f>"1200"</f>
        <v>1200</v>
      </c>
      <c r="V353" t="str">
        <f>"1315"</f>
        <v>1315</v>
      </c>
      <c r="W353">
        <v>45</v>
      </c>
      <c r="X353">
        <v>0</v>
      </c>
      <c r="Y353">
        <v>10</v>
      </c>
      <c r="Z353">
        <v>0</v>
      </c>
      <c r="AA353" t="s">
        <v>41</v>
      </c>
      <c r="AB353">
        <v>524</v>
      </c>
    </row>
    <row r="354" spans="1:28" x14ac:dyDescent="0.25">
      <c r="A354">
        <v>20733</v>
      </c>
      <c r="B354" t="str">
        <f>""</f>
        <v/>
      </c>
      <c r="G354" t="s">
        <v>231</v>
      </c>
      <c r="H354">
        <v>1010</v>
      </c>
      <c r="I354" t="str">
        <f>"04"</f>
        <v>04</v>
      </c>
      <c r="J354" t="s">
        <v>232</v>
      </c>
      <c r="K354" t="s">
        <v>33</v>
      </c>
      <c r="L354" t="s">
        <v>34</v>
      </c>
      <c r="M354" t="s">
        <v>35</v>
      </c>
      <c r="N354" t="s">
        <v>36</v>
      </c>
      <c r="O354" t="str">
        <f>"1"</f>
        <v>1</v>
      </c>
      <c r="P354">
        <v>3</v>
      </c>
      <c r="Q354">
        <v>3</v>
      </c>
      <c r="R354" t="s">
        <v>37</v>
      </c>
      <c r="T354" t="s">
        <v>47</v>
      </c>
      <c r="U354" t="str">
        <f>"1330"</f>
        <v>1330</v>
      </c>
      <c r="V354" t="str">
        <f>"1445"</f>
        <v>1445</v>
      </c>
      <c r="W354">
        <v>43</v>
      </c>
      <c r="X354">
        <v>0</v>
      </c>
      <c r="Y354">
        <v>15</v>
      </c>
      <c r="Z354">
        <v>0</v>
      </c>
      <c r="AA354" t="s">
        <v>41</v>
      </c>
      <c r="AB354">
        <v>524</v>
      </c>
    </row>
    <row r="355" spans="1:28" x14ac:dyDescent="0.25">
      <c r="A355">
        <v>20829</v>
      </c>
      <c r="B355" t="str">
        <f>""</f>
        <v/>
      </c>
      <c r="G355" t="s">
        <v>231</v>
      </c>
      <c r="H355">
        <v>1010</v>
      </c>
      <c r="I355" t="str">
        <f>"05"</f>
        <v>05</v>
      </c>
      <c r="J355" t="s">
        <v>232</v>
      </c>
      <c r="K355" t="s">
        <v>33</v>
      </c>
      <c r="L355" t="s">
        <v>34</v>
      </c>
      <c r="M355" t="s">
        <v>35</v>
      </c>
      <c r="N355" t="s">
        <v>36</v>
      </c>
      <c r="O355" t="str">
        <f>"1"</f>
        <v>1</v>
      </c>
      <c r="P355">
        <v>3</v>
      </c>
      <c r="Q355">
        <v>3</v>
      </c>
      <c r="R355" t="s">
        <v>37</v>
      </c>
      <c r="T355" t="s">
        <v>38</v>
      </c>
      <c r="U355" t="str">
        <f>"1500"</f>
        <v>1500</v>
      </c>
      <c r="V355" t="str">
        <f>"1615"</f>
        <v>1615</v>
      </c>
      <c r="W355">
        <v>40</v>
      </c>
      <c r="X355">
        <v>0</v>
      </c>
      <c r="Y355">
        <v>25</v>
      </c>
      <c r="Z355">
        <v>0</v>
      </c>
      <c r="AA355" t="s">
        <v>44</v>
      </c>
      <c r="AB355">
        <v>113</v>
      </c>
    </row>
    <row r="356" spans="1:28" x14ac:dyDescent="0.25">
      <c r="A356">
        <v>21905</v>
      </c>
      <c r="B356" t="str">
        <f>""</f>
        <v/>
      </c>
      <c r="G356" t="s">
        <v>231</v>
      </c>
      <c r="H356">
        <v>1010</v>
      </c>
      <c r="I356" t="str">
        <f>"N8J"</f>
        <v>N8J</v>
      </c>
      <c r="J356" t="s">
        <v>232</v>
      </c>
      <c r="K356" t="s">
        <v>233</v>
      </c>
      <c r="L356" t="s">
        <v>34</v>
      </c>
      <c r="M356" t="s">
        <v>35</v>
      </c>
      <c r="N356" t="s">
        <v>36</v>
      </c>
      <c r="O356" t="str">
        <f>"CE"</f>
        <v>CE</v>
      </c>
      <c r="P356">
        <v>3</v>
      </c>
      <c r="Q356">
        <v>3</v>
      </c>
      <c r="R356" t="s">
        <v>55</v>
      </c>
      <c r="U356" t="str">
        <f>""</f>
        <v/>
      </c>
      <c r="V356" t="str">
        <f>""</f>
        <v/>
      </c>
      <c r="W356">
        <v>40</v>
      </c>
      <c r="X356">
        <v>0</v>
      </c>
      <c r="Y356">
        <v>0</v>
      </c>
      <c r="Z356">
        <v>0</v>
      </c>
    </row>
    <row r="357" spans="1:28" x14ac:dyDescent="0.25">
      <c r="A357">
        <v>22003</v>
      </c>
      <c r="B357" t="str">
        <f>""</f>
        <v/>
      </c>
      <c r="G357" t="s">
        <v>231</v>
      </c>
      <c r="H357">
        <v>1099</v>
      </c>
      <c r="I357" t="str">
        <f t="shared" ref="I357:I367" si="16">"01"</f>
        <v>01</v>
      </c>
      <c r="J357" t="s">
        <v>234</v>
      </c>
      <c r="K357" t="s">
        <v>33</v>
      </c>
      <c r="L357" t="s">
        <v>34</v>
      </c>
      <c r="M357" t="s">
        <v>35</v>
      </c>
      <c r="N357" t="s">
        <v>36</v>
      </c>
      <c r="O357" t="str">
        <f t="shared" ref="O357:O376" si="17">"1"</f>
        <v>1</v>
      </c>
      <c r="P357">
        <v>1</v>
      </c>
      <c r="Q357">
        <v>1</v>
      </c>
      <c r="R357" t="s">
        <v>37</v>
      </c>
      <c r="T357" t="s">
        <v>62</v>
      </c>
      <c r="U357" t="str">
        <f>"1000"</f>
        <v>1000</v>
      </c>
      <c r="V357" t="str">
        <f>"1050"</f>
        <v>1050</v>
      </c>
      <c r="W357">
        <v>24</v>
      </c>
      <c r="X357">
        <v>0</v>
      </c>
      <c r="Y357">
        <v>10</v>
      </c>
      <c r="Z357">
        <v>0</v>
      </c>
      <c r="AA357" t="s">
        <v>41</v>
      </c>
      <c r="AB357">
        <v>526</v>
      </c>
    </row>
    <row r="358" spans="1:28" x14ac:dyDescent="0.25">
      <c r="A358">
        <v>21758</v>
      </c>
      <c r="B358" t="str">
        <f>""</f>
        <v/>
      </c>
      <c r="G358" t="s">
        <v>231</v>
      </c>
      <c r="H358">
        <v>1210</v>
      </c>
      <c r="I358" t="str">
        <f t="shared" si="16"/>
        <v>01</v>
      </c>
      <c r="J358" t="s">
        <v>235</v>
      </c>
      <c r="K358" t="s">
        <v>33</v>
      </c>
      <c r="L358" t="s">
        <v>34</v>
      </c>
      <c r="M358" t="s">
        <v>35</v>
      </c>
      <c r="N358" t="s">
        <v>36</v>
      </c>
      <c r="O358" t="str">
        <f t="shared" si="17"/>
        <v>1</v>
      </c>
      <c r="P358">
        <v>3</v>
      </c>
      <c r="Q358">
        <v>3</v>
      </c>
      <c r="R358" t="s">
        <v>37</v>
      </c>
      <c r="T358" t="s">
        <v>38</v>
      </c>
      <c r="U358" t="str">
        <f>"1500"</f>
        <v>1500</v>
      </c>
      <c r="V358" t="str">
        <f>"1615"</f>
        <v>1615</v>
      </c>
      <c r="W358">
        <v>38</v>
      </c>
      <c r="X358">
        <v>0</v>
      </c>
      <c r="Y358">
        <v>10</v>
      </c>
      <c r="Z358">
        <v>0</v>
      </c>
      <c r="AA358" t="s">
        <v>44</v>
      </c>
      <c r="AB358">
        <v>128</v>
      </c>
    </row>
    <row r="359" spans="1:28" x14ac:dyDescent="0.25">
      <c r="A359">
        <v>21759</v>
      </c>
      <c r="B359" t="str">
        <f>""</f>
        <v/>
      </c>
      <c r="G359" t="s">
        <v>231</v>
      </c>
      <c r="H359">
        <v>1215</v>
      </c>
      <c r="I359" t="str">
        <f t="shared" si="16"/>
        <v>01</v>
      </c>
      <c r="J359" t="s">
        <v>236</v>
      </c>
      <c r="K359" t="s">
        <v>33</v>
      </c>
      <c r="L359" t="s">
        <v>34</v>
      </c>
      <c r="M359" t="s">
        <v>59</v>
      </c>
      <c r="N359" t="s">
        <v>36</v>
      </c>
      <c r="O359" t="str">
        <f t="shared" si="17"/>
        <v>1</v>
      </c>
      <c r="P359">
        <v>1</v>
      </c>
      <c r="Q359">
        <v>3</v>
      </c>
      <c r="R359" t="s">
        <v>37</v>
      </c>
      <c r="T359" t="s">
        <v>90</v>
      </c>
      <c r="U359" t="str">
        <f>"1300"</f>
        <v>1300</v>
      </c>
      <c r="V359" t="str">
        <f>"1550"</f>
        <v>1550</v>
      </c>
      <c r="W359">
        <v>24</v>
      </c>
      <c r="X359">
        <v>0</v>
      </c>
      <c r="Y359">
        <v>10</v>
      </c>
      <c r="Z359">
        <v>0</v>
      </c>
      <c r="AA359" t="s">
        <v>41</v>
      </c>
      <c r="AB359">
        <v>526</v>
      </c>
    </row>
    <row r="360" spans="1:28" x14ac:dyDescent="0.25">
      <c r="A360">
        <v>21310</v>
      </c>
      <c r="B360" t="str">
        <f>""</f>
        <v/>
      </c>
      <c r="G360" t="s">
        <v>231</v>
      </c>
      <c r="H360">
        <v>2210</v>
      </c>
      <c r="I360" t="str">
        <f t="shared" si="16"/>
        <v>01</v>
      </c>
      <c r="J360" t="s">
        <v>237</v>
      </c>
      <c r="K360" t="s">
        <v>33</v>
      </c>
      <c r="L360" t="s">
        <v>34</v>
      </c>
      <c r="M360" t="s">
        <v>35</v>
      </c>
      <c r="N360" t="s">
        <v>36</v>
      </c>
      <c r="O360" t="str">
        <f t="shared" si="17"/>
        <v>1</v>
      </c>
      <c r="P360">
        <v>3</v>
      </c>
      <c r="Q360">
        <v>3</v>
      </c>
      <c r="R360" t="s">
        <v>37</v>
      </c>
      <c r="T360" t="s">
        <v>47</v>
      </c>
      <c r="U360" t="str">
        <f>"1200"</f>
        <v>1200</v>
      </c>
      <c r="V360" t="str">
        <f>"1315"</f>
        <v>1315</v>
      </c>
      <c r="W360">
        <v>38</v>
      </c>
      <c r="X360">
        <v>0</v>
      </c>
      <c r="Y360">
        <v>10</v>
      </c>
      <c r="Z360">
        <v>0</v>
      </c>
      <c r="AA360" t="s">
        <v>44</v>
      </c>
      <c r="AB360">
        <v>128</v>
      </c>
    </row>
    <row r="361" spans="1:28" x14ac:dyDescent="0.25">
      <c r="A361">
        <v>22004</v>
      </c>
      <c r="B361" t="str">
        <f>""</f>
        <v/>
      </c>
      <c r="G361" t="s">
        <v>231</v>
      </c>
      <c r="H361" t="s">
        <v>238</v>
      </c>
      <c r="I361" t="str">
        <f t="shared" si="16"/>
        <v>01</v>
      </c>
      <c r="J361" t="s">
        <v>239</v>
      </c>
      <c r="K361" t="s">
        <v>33</v>
      </c>
      <c r="L361" t="s">
        <v>34</v>
      </c>
      <c r="M361" t="s">
        <v>59</v>
      </c>
      <c r="N361" t="s">
        <v>36</v>
      </c>
      <c r="O361" t="str">
        <f t="shared" si="17"/>
        <v>1</v>
      </c>
      <c r="P361">
        <v>1</v>
      </c>
      <c r="Q361">
        <v>3</v>
      </c>
      <c r="R361" t="s">
        <v>37</v>
      </c>
      <c r="T361" t="s">
        <v>48</v>
      </c>
      <c r="U361" t="str">
        <f>"1400"</f>
        <v>1400</v>
      </c>
      <c r="V361" t="str">
        <f>"1650"</f>
        <v>1650</v>
      </c>
      <c r="W361">
        <v>24</v>
      </c>
      <c r="X361">
        <v>0</v>
      </c>
      <c r="Y361">
        <v>0</v>
      </c>
      <c r="Z361">
        <v>0</v>
      </c>
      <c r="AA361" t="s">
        <v>41</v>
      </c>
      <c r="AB361">
        <v>527</v>
      </c>
    </row>
    <row r="362" spans="1:28" x14ac:dyDescent="0.25">
      <c r="A362">
        <v>22066</v>
      </c>
      <c r="B362" t="str">
        <f>""</f>
        <v/>
      </c>
      <c r="G362" t="s">
        <v>231</v>
      </c>
      <c r="H362">
        <v>3110</v>
      </c>
      <c r="I362" t="str">
        <f t="shared" si="16"/>
        <v>01</v>
      </c>
      <c r="J362" t="s">
        <v>100</v>
      </c>
      <c r="K362" t="s">
        <v>33</v>
      </c>
      <c r="L362" t="s">
        <v>34</v>
      </c>
      <c r="M362" t="s">
        <v>35</v>
      </c>
      <c r="N362" t="s">
        <v>36</v>
      </c>
      <c r="O362" t="str">
        <f t="shared" si="17"/>
        <v>1</v>
      </c>
      <c r="P362">
        <v>3</v>
      </c>
      <c r="Q362">
        <v>3</v>
      </c>
      <c r="R362" t="s">
        <v>37</v>
      </c>
      <c r="T362" t="s">
        <v>40</v>
      </c>
      <c r="U362" t="str">
        <f>"1100"</f>
        <v>1100</v>
      </c>
      <c r="V362" t="str">
        <f>"1150"</f>
        <v>1150</v>
      </c>
      <c r="W362">
        <v>0</v>
      </c>
      <c r="X362">
        <v>0</v>
      </c>
      <c r="Y362">
        <v>0</v>
      </c>
      <c r="Z362">
        <v>0</v>
      </c>
      <c r="AA362" t="s">
        <v>44</v>
      </c>
      <c r="AB362">
        <v>113</v>
      </c>
    </row>
    <row r="363" spans="1:28" x14ac:dyDescent="0.25">
      <c r="A363">
        <v>22325</v>
      </c>
      <c r="B363" t="str">
        <f>""</f>
        <v/>
      </c>
      <c r="G363" t="s">
        <v>231</v>
      </c>
      <c r="H363">
        <v>3510</v>
      </c>
      <c r="I363" t="str">
        <f t="shared" si="16"/>
        <v>01</v>
      </c>
      <c r="J363" t="s">
        <v>240</v>
      </c>
      <c r="K363" t="s">
        <v>33</v>
      </c>
      <c r="L363" t="s">
        <v>34</v>
      </c>
      <c r="M363" t="s">
        <v>35</v>
      </c>
      <c r="N363" t="s">
        <v>36</v>
      </c>
      <c r="O363" t="str">
        <f t="shared" si="17"/>
        <v>1</v>
      </c>
      <c r="P363">
        <v>3</v>
      </c>
      <c r="Q363">
        <v>3</v>
      </c>
      <c r="R363" t="s">
        <v>37</v>
      </c>
      <c r="T363" t="s">
        <v>38</v>
      </c>
      <c r="U363" t="str">
        <f>"1330"</f>
        <v>1330</v>
      </c>
      <c r="V363" t="str">
        <f>"1445"</f>
        <v>1445</v>
      </c>
      <c r="W363">
        <v>40</v>
      </c>
      <c r="X363">
        <v>0</v>
      </c>
      <c r="Y363">
        <v>10</v>
      </c>
      <c r="Z363">
        <v>0</v>
      </c>
      <c r="AA363" t="s">
        <v>41</v>
      </c>
      <c r="AB363">
        <v>524</v>
      </c>
    </row>
    <row r="364" spans="1:28" x14ac:dyDescent="0.25">
      <c r="A364">
        <v>22326</v>
      </c>
      <c r="B364" t="str">
        <f>""</f>
        <v/>
      </c>
      <c r="G364" t="s">
        <v>231</v>
      </c>
      <c r="H364">
        <v>4080</v>
      </c>
      <c r="I364" t="str">
        <f t="shared" si="16"/>
        <v>01</v>
      </c>
      <c r="J364" t="s">
        <v>241</v>
      </c>
      <c r="K364" t="s">
        <v>33</v>
      </c>
      <c r="L364" t="s">
        <v>34</v>
      </c>
      <c r="M364" t="s">
        <v>133</v>
      </c>
      <c r="N364" t="s">
        <v>36</v>
      </c>
      <c r="O364" t="str">
        <f t="shared" si="17"/>
        <v>1</v>
      </c>
      <c r="P364">
        <v>4</v>
      </c>
      <c r="Q364">
        <v>6</v>
      </c>
      <c r="R364" t="s">
        <v>37</v>
      </c>
      <c r="T364" t="s">
        <v>48</v>
      </c>
      <c r="U364" t="str">
        <f>"1000"</f>
        <v>1000</v>
      </c>
      <c r="V364" t="str">
        <f>"1250"</f>
        <v>1250</v>
      </c>
      <c r="W364">
        <v>24</v>
      </c>
      <c r="X364">
        <v>0</v>
      </c>
      <c r="Y364">
        <v>10</v>
      </c>
      <c r="Z364">
        <v>0</v>
      </c>
      <c r="AA364" t="s">
        <v>41</v>
      </c>
      <c r="AB364">
        <v>527</v>
      </c>
    </row>
    <row r="365" spans="1:28" x14ac:dyDescent="0.25">
      <c r="A365">
        <v>22326</v>
      </c>
      <c r="B365" t="str">
        <f>""</f>
        <v/>
      </c>
      <c r="G365" t="s">
        <v>231</v>
      </c>
      <c r="H365">
        <v>4080</v>
      </c>
      <c r="I365" t="str">
        <f t="shared" si="16"/>
        <v>01</v>
      </c>
      <c r="J365" t="s">
        <v>241</v>
      </c>
      <c r="K365" t="s">
        <v>33</v>
      </c>
      <c r="L365" t="s">
        <v>34</v>
      </c>
      <c r="M365" t="s">
        <v>133</v>
      </c>
      <c r="N365" t="s">
        <v>36</v>
      </c>
      <c r="O365" t="str">
        <f t="shared" si="17"/>
        <v>1</v>
      </c>
      <c r="P365">
        <v>4</v>
      </c>
      <c r="Q365">
        <v>6</v>
      </c>
      <c r="R365" t="s">
        <v>37</v>
      </c>
      <c r="T365" t="s">
        <v>40</v>
      </c>
      <c r="U365" t="str">
        <f>"0900"</f>
        <v>0900</v>
      </c>
      <c r="V365" t="str">
        <f>"0950"</f>
        <v>0950</v>
      </c>
      <c r="W365">
        <v>24</v>
      </c>
      <c r="X365">
        <v>0</v>
      </c>
      <c r="Y365">
        <v>10</v>
      </c>
      <c r="Z365">
        <v>0</v>
      </c>
      <c r="AA365" t="s">
        <v>41</v>
      </c>
      <c r="AB365">
        <v>527</v>
      </c>
    </row>
    <row r="366" spans="1:28" x14ac:dyDescent="0.25">
      <c r="A366">
        <v>22825</v>
      </c>
      <c r="B366" t="str">
        <f>""</f>
        <v/>
      </c>
      <c r="G366" t="s">
        <v>231</v>
      </c>
      <c r="H366" t="s">
        <v>242</v>
      </c>
      <c r="I366" t="str">
        <f t="shared" si="16"/>
        <v>01</v>
      </c>
      <c r="J366" t="s">
        <v>243</v>
      </c>
      <c r="K366" t="s">
        <v>33</v>
      </c>
      <c r="L366" t="s">
        <v>34</v>
      </c>
      <c r="M366" t="s">
        <v>35</v>
      </c>
      <c r="N366" t="s">
        <v>36</v>
      </c>
      <c r="O366" t="str">
        <f t="shared" si="17"/>
        <v>1</v>
      </c>
      <c r="P366">
        <v>1</v>
      </c>
      <c r="Q366">
        <v>0</v>
      </c>
      <c r="R366" t="s">
        <v>37</v>
      </c>
      <c r="S366">
        <v>3</v>
      </c>
      <c r="T366" t="s">
        <v>38</v>
      </c>
      <c r="U366" t="str">
        <f>"1200"</f>
        <v>1200</v>
      </c>
      <c r="V366" t="str">
        <f>"1315"</f>
        <v>1315</v>
      </c>
      <c r="W366">
        <v>24</v>
      </c>
      <c r="X366">
        <v>0</v>
      </c>
      <c r="Y366">
        <v>10</v>
      </c>
      <c r="Z366">
        <v>0</v>
      </c>
      <c r="AA366" t="s">
        <v>41</v>
      </c>
      <c r="AB366">
        <v>527</v>
      </c>
    </row>
    <row r="367" spans="1:28" x14ac:dyDescent="0.25">
      <c r="A367">
        <v>21212</v>
      </c>
      <c r="B367" t="str">
        <f>""</f>
        <v/>
      </c>
      <c r="G367" t="s">
        <v>231</v>
      </c>
      <c r="H367" t="s">
        <v>160</v>
      </c>
      <c r="I367" t="str">
        <f t="shared" si="16"/>
        <v>01</v>
      </c>
      <c r="J367" t="s">
        <v>120</v>
      </c>
      <c r="K367" t="s">
        <v>33</v>
      </c>
      <c r="L367" t="s">
        <v>34</v>
      </c>
      <c r="M367" t="s">
        <v>121</v>
      </c>
      <c r="N367" t="s">
        <v>36</v>
      </c>
      <c r="O367" t="str">
        <f t="shared" si="17"/>
        <v>1</v>
      </c>
      <c r="P367">
        <v>1</v>
      </c>
      <c r="Q367">
        <v>0</v>
      </c>
      <c r="R367" t="s">
        <v>37</v>
      </c>
      <c r="U367" t="str">
        <f>""</f>
        <v/>
      </c>
      <c r="V367" t="str">
        <f>""</f>
        <v/>
      </c>
      <c r="W367">
        <v>5</v>
      </c>
      <c r="X367">
        <v>0</v>
      </c>
      <c r="Y367">
        <v>0</v>
      </c>
      <c r="Z367">
        <v>0</v>
      </c>
    </row>
    <row r="368" spans="1:28" x14ac:dyDescent="0.25">
      <c r="A368">
        <v>21213</v>
      </c>
      <c r="B368" t="str">
        <f>""</f>
        <v/>
      </c>
      <c r="G368" t="s">
        <v>231</v>
      </c>
      <c r="H368" t="s">
        <v>160</v>
      </c>
      <c r="I368" t="str">
        <f>"02"</f>
        <v>02</v>
      </c>
      <c r="J368" t="s">
        <v>120</v>
      </c>
      <c r="K368" t="s">
        <v>33</v>
      </c>
      <c r="L368" t="s">
        <v>34</v>
      </c>
      <c r="M368" t="s">
        <v>121</v>
      </c>
      <c r="N368" t="s">
        <v>36</v>
      </c>
      <c r="O368" t="str">
        <f t="shared" si="17"/>
        <v>1</v>
      </c>
      <c r="P368">
        <v>1</v>
      </c>
      <c r="Q368">
        <v>0</v>
      </c>
      <c r="R368" t="s">
        <v>37</v>
      </c>
      <c r="U368" t="str">
        <f>""</f>
        <v/>
      </c>
      <c r="V368" t="str">
        <f>""</f>
        <v/>
      </c>
      <c r="W368">
        <v>5</v>
      </c>
      <c r="X368">
        <v>0</v>
      </c>
      <c r="Y368">
        <v>0</v>
      </c>
      <c r="Z368">
        <v>0</v>
      </c>
    </row>
    <row r="369" spans="1:31" x14ac:dyDescent="0.25">
      <c r="A369">
        <v>22152</v>
      </c>
      <c r="B369" t="str">
        <f>""</f>
        <v/>
      </c>
      <c r="G369" t="s">
        <v>231</v>
      </c>
      <c r="H369" t="s">
        <v>160</v>
      </c>
      <c r="I369" t="str">
        <f>"03"</f>
        <v>03</v>
      </c>
      <c r="J369" t="s">
        <v>120</v>
      </c>
      <c r="K369" t="s">
        <v>33</v>
      </c>
      <c r="L369" t="s">
        <v>34</v>
      </c>
      <c r="M369" t="s">
        <v>121</v>
      </c>
      <c r="N369" t="s">
        <v>36</v>
      </c>
      <c r="O369" t="str">
        <f t="shared" si="17"/>
        <v>1</v>
      </c>
      <c r="P369">
        <v>1</v>
      </c>
      <c r="Q369">
        <v>0</v>
      </c>
      <c r="R369" t="s">
        <v>37</v>
      </c>
      <c r="U369" t="str">
        <f>""</f>
        <v/>
      </c>
      <c r="V369" t="str">
        <f>""</f>
        <v/>
      </c>
      <c r="W369">
        <v>5</v>
      </c>
      <c r="X369">
        <v>0</v>
      </c>
      <c r="Y369">
        <v>3</v>
      </c>
      <c r="Z369">
        <v>0</v>
      </c>
    </row>
    <row r="370" spans="1:31" x14ac:dyDescent="0.25">
      <c r="A370">
        <v>22005</v>
      </c>
      <c r="B370" t="str">
        <f>""</f>
        <v/>
      </c>
      <c r="G370" t="s">
        <v>231</v>
      </c>
      <c r="H370">
        <v>4910</v>
      </c>
      <c r="I370" t="str">
        <f>"01"</f>
        <v>01</v>
      </c>
      <c r="J370" t="s">
        <v>125</v>
      </c>
      <c r="K370" t="s">
        <v>33</v>
      </c>
      <c r="L370" t="s">
        <v>34</v>
      </c>
      <c r="M370" t="s">
        <v>35</v>
      </c>
      <c r="N370" t="s">
        <v>36</v>
      </c>
      <c r="O370" t="str">
        <f t="shared" si="17"/>
        <v>1</v>
      </c>
      <c r="P370">
        <v>1</v>
      </c>
      <c r="Q370">
        <v>1</v>
      </c>
      <c r="R370" t="s">
        <v>37</v>
      </c>
      <c r="T370" t="s">
        <v>48</v>
      </c>
      <c r="U370" t="str">
        <f>"1300"</f>
        <v>1300</v>
      </c>
      <c r="V370" t="str">
        <f>"1400"</f>
        <v>1400</v>
      </c>
      <c r="W370">
        <v>9</v>
      </c>
      <c r="X370">
        <v>0</v>
      </c>
      <c r="Y370">
        <v>0</v>
      </c>
      <c r="Z370">
        <v>0</v>
      </c>
      <c r="AA370" t="s">
        <v>44</v>
      </c>
      <c r="AB370">
        <v>216</v>
      </c>
    </row>
    <row r="371" spans="1:31" x14ac:dyDescent="0.25">
      <c r="A371">
        <v>20830</v>
      </c>
      <c r="B371" t="str">
        <f>""</f>
        <v/>
      </c>
      <c r="G371" t="s">
        <v>244</v>
      </c>
      <c r="H371">
        <v>1010</v>
      </c>
      <c r="I371" t="str">
        <f>"01"</f>
        <v>01</v>
      </c>
      <c r="J371" t="s">
        <v>245</v>
      </c>
      <c r="K371" t="s">
        <v>33</v>
      </c>
      <c r="L371" t="s">
        <v>34</v>
      </c>
      <c r="M371" t="s">
        <v>35</v>
      </c>
      <c r="N371" t="s">
        <v>36</v>
      </c>
      <c r="O371" t="str">
        <f t="shared" si="17"/>
        <v>1</v>
      </c>
      <c r="P371">
        <v>3</v>
      </c>
      <c r="Q371">
        <v>3</v>
      </c>
      <c r="R371" t="s">
        <v>37</v>
      </c>
      <c r="T371" t="s">
        <v>43</v>
      </c>
      <c r="U371" t="str">
        <f>"0900"</f>
        <v>0900</v>
      </c>
      <c r="V371" t="str">
        <f>"0950"</f>
        <v>0950</v>
      </c>
      <c r="W371">
        <v>44</v>
      </c>
      <c r="X371">
        <v>0</v>
      </c>
      <c r="Y371">
        <v>10</v>
      </c>
      <c r="Z371">
        <v>0</v>
      </c>
      <c r="AA371" t="s">
        <v>246</v>
      </c>
      <c r="AB371">
        <v>477</v>
      </c>
    </row>
    <row r="372" spans="1:31" x14ac:dyDescent="0.25">
      <c r="A372">
        <v>20830</v>
      </c>
      <c r="B372" t="str">
        <f>""</f>
        <v/>
      </c>
      <c r="G372" t="s">
        <v>244</v>
      </c>
      <c r="H372">
        <v>1010</v>
      </c>
      <c r="I372" t="str">
        <f>"01"</f>
        <v>01</v>
      </c>
      <c r="J372" t="s">
        <v>245</v>
      </c>
      <c r="K372" t="s">
        <v>33</v>
      </c>
      <c r="L372" t="s">
        <v>34</v>
      </c>
      <c r="M372" t="s">
        <v>35</v>
      </c>
      <c r="N372" t="s">
        <v>36</v>
      </c>
      <c r="O372" t="str">
        <f t="shared" si="17"/>
        <v>1</v>
      </c>
      <c r="P372">
        <v>3</v>
      </c>
      <c r="Q372">
        <v>3</v>
      </c>
      <c r="R372" t="s">
        <v>37</v>
      </c>
      <c r="T372" t="s">
        <v>38</v>
      </c>
      <c r="U372" t="str">
        <f>"0900"</f>
        <v>0900</v>
      </c>
      <c r="V372" t="str">
        <f>"1015"</f>
        <v>1015</v>
      </c>
      <c r="W372">
        <v>44</v>
      </c>
      <c r="X372">
        <v>0</v>
      </c>
      <c r="Y372">
        <v>10</v>
      </c>
      <c r="Z372">
        <v>0</v>
      </c>
      <c r="AA372" t="s">
        <v>41</v>
      </c>
      <c r="AB372">
        <v>524</v>
      </c>
    </row>
    <row r="373" spans="1:31" x14ac:dyDescent="0.25">
      <c r="A373">
        <v>20127</v>
      </c>
      <c r="B373" t="str">
        <f>""</f>
        <v/>
      </c>
      <c r="G373" t="s">
        <v>244</v>
      </c>
      <c r="H373">
        <v>1010</v>
      </c>
      <c r="I373" t="str">
        <f>"04H"</f>
        <v>04H</v>
      </c>
      <c r="J373" t="s">
        <v>245</v>
      </c>
      <c r="K373" t="s">
        <v>70</v>
      </c>
      <c r="L373" t="s">
        <v>34</v>
      </c>
      <c r="M373" t="s">
        <v>35</v>
      </c>
      <c r="N373" t="s">
        <v>36</v>
      </c>
      <c r="O373" t="str">
        <f t="shared" si="17"/>
        <v>1</v>
      </c>
      <c r="P373">
        <v>3</v>
      </c>
      <c r="Q373">
        <v>3</v>
      </c>
      <c r="R373" t="s">
        <v>37</v>
      </c>
      <c r="T373" t="s">
        <v>38</v>
      </c>
      <c r="U373" t="str">
        <f>"0945"</f>
        <v>0945</v>
      </c>
      <c r="V373" t="str">
        <f>"1100"</f>
        <v>1100</v>
      </c>
      <c r="W373">
        <v>18</v>
      </c>
      <c r="X373">
        <v>0</v>
      </c>
      <c r="Y373">
        <v>10</v>
      </c>
      <c r="Z373">
        <v>0</v>
      </c>
      <c r="AA373" t="s">
        <v>71</v>
      </c>
      <c r="AB373">
        <v>117</v>
      </c>
    </row>
    <row r="374" spans="1:31" x14ac:dyDescent="0.25">
      <c r="A374">
        <v>20569</v>
      </c>
      <c r="B374" t="str">
        <f>""</f>
        <v/>
      </c>
      <c r="G374" t="s">
        <v>244</v>
      </c>
      <c r="H374">
        <v>1010</v>
      </c>
      <c r="I374" t="str">
        <f>"40"</f>
        <v>40</v>
      </c>
      <c r="J374" t="s">
        <v>245</v>
      </c>
      <c r="K374" t="s">
        <v>49</v>
      </c>
      <c r="L374" t="s">
        <v>34</v>
      </c>
      <c r="M374" t="s">
        <v>35</v>
      </c>
      <c r="N374" t="s">
        <v>50</v>
      </c>
      <c r="O374" t="str">
        <f t="shared" si="17"/>
        <v>1</v>
      </c>
      <c r="P374">
        <v>3</v>
      </c>
      <c r="Q374">
        <v>3</v>
      </c>
      <c r="R374" t="s">
        <v>37</v>
      </c>
      <c r="U374" t="str">
        <f>""</f>
        <v/>
      </c>
      <c r="V374" t="str">
        <f>""</f>
        <v/>
      </c>
      <c r="W374">
        <v>39</v>
      </c>
      <c r="X374">
        <v>0</v>
      </c>
      <c r="Y374">
        <v>10</v>
      </c>
      <c r="Z374">
        <v>0</v>
      </c>
      <c r="AA374" t="s">
        <v>51</v>
      </c>
      <c r="AE374" s="1" t="s">
        <v>52</v>
      </c>
    </row>
    <row r="375" spans="1:31" x14ac:dyDescent="0.25">
      <c r="A375">
        <v>20094</v>
      </c>
      <c r="B375" t="str">
        <f>""</f>
        <v/>
      </c>
      <c r="G375" t="s">
        <v>244</v>
      </c>
      <c r="H375">
        <v>1010</v>
      </c>
      <c r="I375" t="str">
        <f>"41"</f>
        <v>41</v>
      </c>
      <c r="J375" t="s">
        <v>245</v>
      </c>
      <c r="K375" t="s">
        <v>49</v>
      </c>
      <c r="L375" t="s">
        <v>34</v>
      </c>
      <c r="M375" t="s">
        <v>35</v>
      </c>
      <c r="N375" t="s">
        <v>50</v>
      </c>
      <c r="O375" t="str">
        <f t="shared" si="17"/>
        <v>1</v>
      </c>
      <c r="P375">
        <v>3</v>
      </c>
      <c r="Q375">
        <v>3</v>
      </c>
      <c r="R375" t="s">
        <v>37</v>
      </c>
      <c r="U375" t="str">
        <f>""</f>
        <v/>
      </c>
      <c r="V375" t="str">
        <f>""</f>
        <v/>
      </c>
      <c r="W375">
        <v>39</v>
      </c>
      <c r="X375">
        <v>0</v>
      </c>
      <c r="Y375">
        <v>25</v>
      </c>
      <c r="Z375">
        <v>0</v>
      </c>
      <c r="AA375" t="s">
        <v>51</v>
      </c>
      <c r="AE375" s="1" t="s">
        <v>247</v>
      </c>
    </row>
    <row r="376" spans="1:31" x14ac:dyDescent="0.25">
      <c r="A376">
        <v>20208</v>
      </c>
      <c r="B376" t="str">
        <f>""</f>
        <v/>
      </c>
      <c r="G376" t="s">
        <v>244</v>
      </c>
      <c r="H376">
        <v>1010</v>
      </c>
      <c r="I376" t="str">
        <f>"50"</f>
        <v>50</v>
      </c>
      <c r="J376" t="s">
        <v>245</v>
      </c>
      <c r="K376" t="s">
        <v>33</v>
      </c>
      <c r="L376" t="s">
        <v>34</v>
      </c>
      <c r="M376" t="s">
        <v>35</v>
      </c>
      <c r="N376" t="s">
        <v>36</v>
      </c>
      <c r="O376" t="str">
        <f t="shared" si="17"/>
        <v>1</v>
      </c>
      <c r="P376">
        <v>3</v>
      </c>
      <c r="Q376">
        <v>3</v>
      </c>
      <c r="R376" t="s">
        <v>37</v>
      </c>
      <c r="T376" t="s">
        <v>38</v>
      </c>
      <c r="U376" t="str">
        <f>"1700"</f>
        <v>1700</v>
      </c>
      <c r="V376" t="str">
        <f>"1815"</f>
        <v>1815</v>
      </c>
      <c r="W376">
        <v>37</v>
      </c>
      <c r="X376">
        <v>0</v>
      </c>
      <c r="Y376">
        <v>10</v>
      </c>
      <c r="Z376">
        <v>0</v>
      </c>
      <c r="AA376" t="s">
        <v>41</v>
      </c>
      <c r="AB376">
        <v>524</v>
      </c>
    </row>
    <row r="377" spans="1:31" x14ac:dyDescent="0.25">
      <c r="A377">
        <v>22520</v>
      </c>
      <c r="B377" t="str">
        <f>""</f>
        <v/>
      </c>
      <c r="G377" t="s">
        <v>244</v>
      </c>
      <c r="H377">
        <v>1010</v>
      </c>
      <c r="I377" t="str">
        <f>"U8J"</f>
        <v>U8J</v>
      </c>
      <c r="J377" t="s">
        <v>245</v>
      </c>
      <c r="K377" t="s">
        <v>57</v>
      </c>
      <c r="L377" t="s">
        <v>34</v>
      </c>
      <c r="M377" t="s">
        <v>35</v>
      </c>
      <c r="N377" t="s">
        <v>50</v>
      </c>
      <c r="O377" t="str">
        <f>"CE"</f>
        <v>CE</v>
      </c>
      <c r="P377">
        <v>3</v>
      </c>
      <c r="Q377">
        <v>3</v>
      </c>
      <c r="R377" t="s">
        <v>55</v>
      </c>
      <c r="U377" t="str">
        <f>""</f>
        <v/>
      </c>
      <c r="V377" t="str">
        <f>""</f>
        <v/>
      </c>
      <c r="W377">
        <v>40</v>
      </c>
      <c r="X377">
        <v>0</v>
      </c>
      <c r="Y377">
        <v>0</v>
      </c>
      <c r="Z377">
        <v>0</v>
      </c>
    </row>
    <row r="378" spans="1:31" x14ac:dyDescent="0.25">
      <c r="A378">
        <v>20269</v>
      </c>
      <c r="B378" t="str">
        <f>""</f>
        <v/>
      </c>
      <c r="G378" t="s">
        <v>244</v>
      </c>
      <c r="H378">
        <v>1015</v>
      </c>
      <c r="I378" t="str">
        <f>"50"</f>
        <v>50</v>
      </c>
      <c r="J378" t="s">
        <v>248</v>
      </c>
      <c r="K378" t="s">
        <v>33</v>
      </c>
      <c r="L378" t="s">
        <v>34</v>
      </c>
      <c r="M378" t="s">
        <v>59</v>
      </c>
      <c r="N378" t="s">
        <v>36</v>
      </c>
      <c r="O378" t="str">
        <f t="shared" ref="O378:O402" si="18">"1"</f>
        <v>1</v>
      </c>
      <c r="P378">
        <v>1</v>
      </c>
      <c r="Q378">
        <v>2</v>
      </c>
      <c r="R378" t="s">
        <v>37</v>
      </c>
      <c r="T378" t="s">
        <v>60</v>
      </c>
      <c r="U378" t="str">
        <f>"1900"</f>
        <v>1900</v>
      </c>
      <c r="V378" t="str">
        <f>"2050"</f>
        <v>2050</v>
      </c>
      <c r="W378">
        <v>23</v>
      </c>
      <c r="X378">
        <v>0</v>
      </c>
      <c r="Y378">
        <v>10</v>
      </c>
      <c r="Z378">
        <v>0</v>
      </c>
      <c r="AA378" t="s">
        <v>41</v>
      </c>
      <c r="AB378">
        <v>527</v>
      </c>
    </row>
    <row r="379" spans="1:31" x14ac:dyDescent="0.25">
      <c r="A379">
        <v>22327</v>
      </c>
      <c r="B379" t="str">
        <f>""</f>
        <v/>
      </c>
      <c r="G379" t="s">
        <v>244</v>
      </c>
      <c r="H379">
        <v>1070</v>
      </c>
      <c r="I379" t="str">
        <f t="shared" ref="I379:I389" si="19">"01"</f>
        <v>01</v>
      </c>
      <c r="J379" t="s">
        <v>249</v>
      </c>
      <c r="K379" t="s">
        <v>33</v>
      </c>
      <c r="L379" t="s">
        <v>34</v>
      </c>
      <c r="M379" t="s">
        <v>35</v>
      </c>
      <c r="N379" t="s">
        <v>36</v>
      </c>
      <c r="O379" t="str">
        <f t="shared" si="18"/>
        <v>1</v>
      </c>
      <c r="P379">
        <v>3</v>
      </c>
      <c r="Q379">
        <v>3</v>
      </c>
      <c r="R379" t="s">
        <v>37</v>
      </c>
      <c r="T379" t="s">
        <v>40</v>
      </c>
      <c r="U379" t="str">
        <f>"1000"</f>
        <v>1000</v>
      </c>
      <c r="V379" t="str">
        <f>"1050"</f>
        <v>1050</v>
      </c>
      <c r="W379">
        <v>40</v>
      </c>
      <c r="X379">
        <v>0</v>
      </c>
      <c r="Y379">
        <v>10</v>
      </c>
      <c r="Z379">
        <v>0</v>
      </c>
      <c r="AA379" t="s">
        <v>41</v>
      </c>
      <c r="AB379">
        <v>524</v>
      </c>
    </row>
    <row r="380" spans="1:31" x14ac:dyDescent="0.25">
      <c r="A380">
        <v>22006</v>
      </c>
      <c r="B380" t="str">
        <f>""</f>
        <v/>
      </c>
      <c r="G380" t="s">
        <v>244</v>
      </c>
      <c r="H380">
        <v>1110</v>
      </c>
      <c r="I380" t="str">
        <f t="shared" si="19"/>
        <v>01</v>
      </c>
      <c r="J380" t="s">
        <v>250</v>
      </c>
      <c r="K380" t="s">
        <v>33</v>
      </c>
      <c r="L380" t="s">
        <v>34</v>
      </c>
      <c r="M380" t="s">
        <v>35</v>
      </c>
      <c r="N380" t="s">
        <v>36</v>
      </c>
      <c r="O380" t="str">
        <f t="shared" si="18"/>
        <v>1</v>
      </c>
      <c r="P380">
        <v>3</v>
      </c>
      <c r="Q380">
        <v>3</v>
      </c>
      <c r="R380" t="s">
        <v>37</v>
      </c>
      <c r="T380" t="s">
        <v>38</v>
      </c>
      <c r="U380" t="str">
        <f>"1030"</f>
        <v>1030</v>
      </c>
      <c r="V380" t="str">
        <f>"1145"</f>
        <v>1145</v>
      </c>
      <c r="W380">
        <v>24</v>
      </c>
      <c r="X380">
        <v>0</v>
      </c>
      <c r="Y380">
        <v>10</v>
      </c>
      <c r="Z380">
        <v>0</v>
      </c>
      <c r="AA380" t="s">
        <v>41</v>
      </c>
      <c r="AB380">
        <v>522</v>
      </c>
    </row>
    <row r="381" spans="1:31" x14ac:dyDescent="0.25">
      <c r="A381">
        <v>22007</v>
      </c>
      <c r="B381" t="str">
        <f>""</f>
        <v/>
      </c>
      <c r="G381" t="s">
        <v>244</v>
      </c>
      <c r="H381">
        <v>1115</v>
      </c>
      <c r="I381" t="str">
        <f t="shared" si="19"/>
        <v>01</v>
      </c>
      <c r="J381" t="s">
        <v>251</v>
      </c>
      <c r="K381" t="s">
        <v>33</v>
      </c>
      <c r="L381" t="s">
        <v>34</v>
      </c>
      <c r="M381" t="s">
        <v>59</v>
      </c>
      <c r="N381" t="s">
        <v>36</v>
      </c>
      <c r="O381" t="str">
        <f t="shared" si="18"/>
        <v>1</v>
      </c>
      <c r="P381">
        <v>1</v>
      </c>
      <c r="Q381">
        <v>4</v>
      </c>
      <c r="R381" t="s">
        <v>37</v>
      </c>
      <c r="T381" t="s">
        <v>43</v>
      </c>
      <c r="U381" t="str">
        <f>"1330"</f>
        <v>1330</v>
      </c>
      <c r="V381" t="str">
        <f>"1615"</f>
        <v>1615</v>
      </c>
      <c r="W381">
        <v>24</v>
      </c>
      <c r="X381">
        <v>0</v>
      </c>
      <c r="Y381">
        <v>10</v>
      </c>
      <c r="Z381">
        <v>0</v>
      </c>
      <c r="AA381" t="s">
        <v>41</v>
      </c>
      <c r="AB381">
        <v>522</v>
      </c>
    </row>
    <row r="382" spans="1:31" x14ac:dyDescent="0.25">
      <c r="A382">
        <v>20540</v>
      </c>
      <c r="B382" t="str">
        <f>""</f>
        <v/>
      </c>
      <c r="G382" t="s">
        <v>244</v>
      </c>
      <c r="H382">
        <v>1220</v>
      </c>
      <c r="I382" t="str">
        <f t="shared" si="19"/>
        <v>01</v>
      </c>
      <c r="J382" t="s">
        <v>252</v>
      </c>
      <c r="K382" t="s">
        <v>33</v>
      </c>
      <c r="L382" t="s">
        <v>34</v>
      </c>
      <c r="M382" t="s">
        <v>35</v>
      </c>
      <c r="N382" t="s">
        <v>36</v>
      </c>
      <c r="O382" t="str">
        <f t="shared" si="18"/>
        <v>1</v>
      </c>
      <c r="P382">
        <v>3</v>
      </c>
      <c r="Q382">
        <v>3</v>
      </c>
      <c r="R382" t="s">
        <v>37</v>
      </c>
      <c r="T382" t="s">
        <v>38</v>
      </c>
      <c r="U382" t="str">
        <f>"1200"</f>
        <v>1200</v>
      </c>
      <c r="V382" t="str">
        <f>"1315"</f>
        <v>1315</v>
      </c>
      <c r="W382">
        <v>24</v>
      </c>
      <c r="X382">
        <v>0</v>
      </c>
      <c r="Y382">
        <v>10</v>
      </c>
      <c r="Z382">
        <v>0</v>
      </c>
      <c r="AA382" t="s">
        <v>41</v>
      </c>
      <c r="AB382">
        <v>522</v>
      </c>
    </row>
    <row r="383" spans="1:31" x14ac:dyDescent="0.25">
      <c r="A383">
        <v>20541</v>
      </c>
      <c r="B383" t="str">
        <f>""</f>
        <v/>
      </c>
      <c r="G383" t="s">
        <v>244</v>
      </c>
      <c r="H383">
        <v>1225</v>
      </c>
      <c r="I383" t="str">
        <f t="shared" si="19"/>
        <v>01</v>
      </c>
      <c r="J383" t="s">
        <v>253</v>
      </c>
      <c r="K383" t="s">
        <v>33</v>
      </c>
      <c r="L383" t="s">
        <v>34</v>
      </c>
      <c r="M383" t="s">
        <v>59</v>
      </c>
      <c r="N383" t="s">
        <v>36</v>
      </c>
      <c r="O383" t="str">
        <f t="shared" si="18"/>
        <v>1</v>
      </c>
      <c r="P383">
        <v>1</v>
      </c>
      <c r="Q383">
        <v>2</v>
      </c>
      <c r="R383" t="s">
        <v>37</v>
      </c>
      <c r="T383" t="s">
        <v>62</v>
      </c>
      <c r="U383" t="str">
        <f>"1630"</f>
        <v>1630</v>
      </c>
      <c r="V383" t="str">
        <f>"1920"</f>
        <v>1920</v>
      </c>
      <c r="W383">
        <v>24</v>
      </c>
      <c r="X383">
        <v>0</v>
      </c>
      <c r="Y383">
        <v>10</v>
      </c>
      <c r="Z383">
        <v>0</v>
      </c>
      <c r="AA383" t="s">
        <v>41</v>
      </c>
      <c r="AB383">
        <v>522</v>
      </c>
    </row>
    <row r="384" spans="1:31" x14ac:dyDescent="0.25">
      <c r="A384">
        <v>21418</v>
      </c>
      <c r="B384" t="str">
        <f>""</f>
        <v/>
      </c>
      <c r="G384" t="s">
        <v>244</v>
      </c>
      <c r="H384" t="s">
        <v>238</v>
      </c>
      <c r="I384" t="str">
        <f t="shared" si="19"/>
        <v>01</v>
      </c>
      <c r="J384" t="s">
        <v>254</v>
      </c>
      <c r="K384" t="s">
        <v>33</v>
      </c>
      <c r="L384" t="s">
        <v>34</v>
      </c>
      <c r="M384" t="s">
        <v>59</v>
      </c>
      <c r="N384" t="s">
        <v>36</v>
      </c>
      <c r="O384" t="str">
        <f t="shared" si="18"/>
        <v>1</v>
      </c>
      <c r="P384">
        <v>1</v>
      </c>
      <c r="Q384">
        <v>3</v>
      </c>
      <c r="R384" t="s">
        <v>37</v>
      </c>
      <c r="T384" t="s">
        <v>48</v>
      </c>
      <c r="U384" t="str">
        <f>"1400"</f>
        <v>1400</v>
      </c>
      <c r="V384" t="str">
        <f>"1650"</f>
        <v>1650</v>
      </c>
      <c r="W384">
        <v>24</v>
      </c>
      <c r="X384">
        <v>0</v>
      </c>
      <c r="Y384">
        <v>10</v>
      </c>
      <c r="Z384">
        <v>0</v>
      </c>
      <c r="AA384" t="s">
        <v>41</v>
      </c>
      <c r="AB384">
        <v>527</v>
      </c>
      <c r="AE384" s="1" t="s">
        <v>255</v>
      </c>
    </row>
    <row r="385" spans="1:31" x14ac:dyDescent="0.25">
      <c r="A385">
        <v>22328</v>
      </c>
      <c r="B385" t="str">
        <f>""</f>
        <v/>
      </c>
      <c r="G385" t="s">
        <v>244</v>
      </c>
      <c r="H385">
        <v>3700</v>
      </c>
      <c r="I385" t="str">
        <f t="shared" si="19"/>
        <v>01</v>
      </c>
      <c r="J385" t="s">
        <v>256</v>
      </c>
      <c r="K385" t="s">
        <v>33</v>
      </c>
      <c r="L385" t="s">
        <v>34</v>
      </c>
      <c r="M385" t="s">
        <v>133</v>
      </c>
      <c r="N385" t="s">
        <v>36</v>
      </c>
      <c r="O385" t="str">
        <f t="shared" si="18"/>
        <v>1</v>
      </c>
      <c r="P385">
        <v>4</v>
      </c>
      <c r="Q385">
        <v>6</v>
      </c>
      <c r="R385" t="s">
        <v>37</v>
      </c>
      <c r="T385" t="s">
        <v>62</v>
      </c>
      <c r="U385" t="str">
        <f>"1500"</f>
        <v>1500</v>
      </c>
      <c r="V385" t="str">
        <f>"1750"</f>
        <v>1750</v>
      </c>
      <c r="W385">
        <v>24</v>
      </c>
      <c r="X385">
        <v>0</v>
      </c>
      <c r="Y385">
        <v>10</v>
      </c>
      <c r="Z385">
        <v>0</v>
      </c>
      <c r="AA385" t="s">
        <v>41</v>
      </c>
      <c r="AB385">
        <v>527</v>
      </c>
    </row>
    <row r="386" spans="1:31" x14ac:dyDescent="0.25">
      <c r="A386">
        <v>22328</v>
      </c>
      <c r="B386" t="str">
        <f>""</f>
        <v/>
      </c>
      <c r="G386" t="s">
        <v>244</v>
      </c>
      <c r="H386">
        <v>3700</v>
      </c>
      <c r="I386" t="str">
        <f t="shared" si="19"/>
        <v>01</v>
      </c>
      <c r="J386" t="s">
        <v>256</v>
      </c>
      <c r="K386" t="s">
        <v>33</v>
      </c>
      <c r="L386" t="s">
        <v>34</v>
      </c>
      <c r="M386" t="s">
        <v>133</v>
      </c>
      <c r="N386" t="s">
        <v>36</v>
      </c>
      <c r="O386" t="str">
        <f t="shared" si="18"/>
        <v>1</v>
      </c>
      <c r="P386">
        <v>4</v>
      </c>
      <c r="Q386">
        <v>6</v>
      </c>
      <c r="R386" t="s">
        <v>37</v>
      </c>
      <c r="T386" t="s">
        <v>38</v>
      </c>
      <c r="U386" t="str">
        <f>"1330"</f>
        <v>1330</v>
      </c>
      <c r="V386" t="str">
        <f>"1445"</f>
        <v>1445</v>
      </c>
      <c r="W386">
        <v>24</v>
      </c>
      <c r="X386">
        <v>0</v>
      </c>
      <c r="Y386">
        <v>10</v>
      </c>
      <c r="Z386">
        <v>0</v>
      </c>
      <c r="AA386" t="s">
        <v>41</v>
      </c>
      <c r="AB386">
        <v>527</v>
      </c>
    </row>
    <row r="387" spans="1:31" x14ac:dyDescent="0.25">
      <c r="A387">
        <v>22329</v>
      </c>
      <c r="B387" t="str">
        <f>""</f>
        <v/>
      </c>
      <c r="G387" t="s">
        <v>244</v>
      </c>
      <c r="H387">
        <v>3910</v>
      </c>
      <c r="I387" t="str">
        <f t="shared" si="19"/>
        <v>01</v>
      </c>
      <c r="J387" t="s">
        <v>257</v>
      </c>
      <c r="K387" t="s">
        <v>33</v>
      </c>
      <c r="L387" t="s">
        <v>34</v>
      </c>
      <c r="M387" t="s">
        <v>35</v>
      </c>
      <c r="N387" t="s">
        <v>36</v>
      </c>
      <c r="O387" t="str">
        <f t="shared" si="18"/>
        <v>1</v>
      </c>
      <c r="P387">
        <v>3</v>
      </c>
      <c r="Q387">
        <v>3</v>
      </c>
      <c r="R387" t="s">
        <v>37</v>
      </c>
      <c r="T387" t="s">
        <v>43</v>
      </c>
      <c r="U387" t="str">
        <f>"1200"</f>
        <v>1200</v>
      </c>
      <c r="V387" t="str">
        <f>"1315"</f>
        <v>1315</v>
      </c>
      <c r="W387">
        <v>10</v>
      </c>
      <c r="X387">
        <v>0</v>
      </c>
      <c r="Y387">
        <v>9</v>
      </c>
      <c r="Z387">
        <v>0</v>
      </c>
      <c r="AA387" t="s">
        <v>41</v>
      </c>
      <c r="AB387">
        <v>408</v>
      </c>
      <c r="AE387" t="s">
        <v>258</v>
      </c>
    </row>
    <row r="388" spans="1:31" x14ac:dyDescent="0.25">
      <c r="A388">
        <v>22330</v>
      </c>
      <c r="B388" t="str">
        <f>""</f>
        <v/>
      </c>
      <c r="G388" t="s">
        <v>244</v>
      </c>
      <c r="H388">
        <v>4600</v>
      </c>
      <c r="I388" t="str">
        <f t="shared" si="19"/>
        <v>01</v>
      </c>
      <c r="J388" t="s">
        <v>259</v>
      </c>
      <c r="K388" t="s">
        <v>33</v>
      </c>
      <c r="L388" t="s">
        <v>34</v>
      </c>
      <c r="M388" t="s">
        <v>260</v>
      </c>
      <c r="N388" t="s">
        <v>36</v>
      </c>
      <c r="O388" t="str">
        <f t="shared" si="18"/>
        <v>1</v>
      </c>
      <c r="P388">
        <v>5</v>
      </c>
      <c r="Q388">
        <v>0</v>
      </c>
      <c r="R388" t="s">
        <v>37</v>
      </c>
      <c r="U388" t="str">
        <f>""</f>
        <v/>
      </c>
      <c r="V388" t="str">
        <f>""</f>
        <v/>
      </c>
      <c r="W388">
        <v>10</v>
      </c>
      <c r="X388">
        <v>0</v>
      </c>
      <c r="Y388">
        <v>5</v>
      </c>
      <c r="Z388">
        <v>0</v>
      </c>
    </row>
    <row r="389" spans="1:31" x14ac:dyDescent="0.25">
      <c r="A389">
        <v>21451</v>
      </c>
      <c r="B389" t="str">
        <f>""</f>
        <v/>
      </c>
      <c r="G389" t="s">
        <v>244</v>
      </c>
      <c r="H389" t="s">
        <v>160</v>
      </c>
      <c r="I389" t="str">
        <f t="shared" si="19"/>
        <v>01</v>
      </c>
      <c r="J389" t="s">
        <v>120</v>
      </c>
      <c r="K389" t="s">
        <v>33</v>
      </c>
      <c r="L389" t="s">
        <v>34</v>
      </c>
      <c r="M389" t="s">
        <v>121</v>
      </c>
      <c r="N389" t="s">
        <v>36</v>
      </c>
      <c r="O389" t="str">
        <f t="shared" si="18"/>
        <v>1</v>
      </c>
      <c r="P389">
        <v>1</v>
      </c>
      <c r="Q389">
        <v>0</v>
      </c>
      <c r="R389" t="s">
        <v>37</v>
      </c>
      <c r="U389" t="str">
        <f>""</f>
        <v/>
      </c>
      <c r="V389" t="str">
        <f>""</f>
        <v/>
      </c>
      <c r="W389">
        <v>5</v>
      </c>
      <c r="X389">
        <v>0</v>
      </c>
      <c r="Y389">
        <v>0</v>
      </c>
      <c r="Z389">
        <v>0</v>
      </c>
    </row>
    <row r="390" spans="1:31" x14ac:dyDescent="0.25">
      <c r="A390">
        <v>21455</v>
      </c>
      <c r="B390" t="str">
        <f>""</f>
        <v/>
      </c>
      <c r="G390" t="s">
        <v>244</v>
      </c>
      <c r="H390" t="s">
        <v>160</v>
      </c>
      <c r="I390" t="str">
        <f>"02"</f>
        <v>02</v>
      </c>
      <c r="J390" t="s">
        <v>120</v>
      </c>
      <c r="K390" t="s">
        <v>33</v>
      </c>
      <c r="L390" t="s">
        <v>34</v>
      </c>
      <c r="M390" t="s">
        <v>121</v>
      </c>
      <c r="N390" t="s">
        <v>36</v>
      </c>
      <c r="O390" t="str">
        <f t="shared" si="18"/>
        <v>1</v>
      </c>
      <c r="P390">
        <v>1</v>
      </c>
      <c r="Q390">
        <v>0</v>
      </c>
      <c r="R390" t="s">
        <v>37</v>
      </c>
      <c r="U390" t="str">
        <f>""</f>
        <v/>
      </c>
      <c r="V390" t="str">
        <f>""</f>
        <v/>
      </c>
      <c r="W390">
        <v>5</v>
      </c>
      <c r="X390">
        <v>0</v>
      </c>
      <c r="Y390">
        <v>0</v>
      </c>
      <c r="Z390">
        <v>0</v>
      </c>
    </row>
    <row r="391" spans="1:31" x14ac:dyDescent="0.25">
      <c r="A391">
        <v>21456</v>
      </c>
      <c r="B391" t="str">
        <f>""</f>
        <v/>
      </c>
      <c r="G391" t="s">
        <v>244</v>
      </c>
      <c r="H391" t="s">
        <v>160</v>
      </c>
      <c r="I391" t="str">
        <f>"03"</f>
        <v>03</v>
      </c>
      <c r="J391" t="s">
        <v>120</v>
      </c>
      <c r="K391" t="s">
        <v>33</v>
      </c>
      <c r="L391" t="s">
        <v>34</v>
      </c>
      <c r="M391" t="s">
        <v>121</v>
      </c>
      <c r="N391" t="s">
        <v>36</v>
      </c>
      <c r="O391" t="str">
        <f t="shared" si="18"/>
        <v>1</v>
      </c>
      <c r="P391">
        <v>1</v>
      </c>
      <c r="Q391">
        <v>0</v>
      </c>
      <c r="R391" t="s">
        <v>37</v>
      </c>
      <c r="U391" t="str">
        <f>""</f>
        <v/>
      </c>
      <c r="V391" t="str">
        <f>""</f>
        <v/>
      </c>
      <c r="W391">
        <v>5</v>
      </c>
      <c r="X391">
        <v>0</v>
      </c>
      <c r="Y391">
        <v>0</v>
      </c>
      <c r="Z391">
        <v>0</v>
      </c>
    </row>
    <row r="392" spans="1:31" x14ac:dyDescent="0.25">
      <c r="A392">
        <v>21912</v>
      </c>
      <c r="B392" t="str">
        <f>""</f>
        <v/>
      </c>
      <c r="G392" t="s">
        <v>244</v>
      </c>
      <c r="H392" t="s">
        <v>160</v>
      </c>
      <c r="I392" t="str">
        <f>"04"</f>
        <v>04</v>
      </c>
      <c r="J392" t="s">
        <v>120</v>
      </c>
      <c r="K392" t="s">
        <v>33</v>
      </c>
      <c r="L392" t="s">
        <v>34</v>
      </c>
      <c r="M392" t="s">
        <v>121</v>
      </c>
      <c r="N392" t="s">
        <v>36</v>
      </c>
      <c r="O392" t="str">
        <f t="shared" si="18"/>
        <v>1</v>
      </c>
      <c r="P392">
        <v>1</v>
      </c>
      <c r="Q392">
        <v>0</v>
      </c>
      <c r="R392" t="s">
        <v>37</v>
      </c>
      <c r="U392" t="str">
        <f>""</f>
        <v/>
      </c>
      <c r="V392" t="str">
        <f>""</f>
        <v/>
      </c>
      <c r="W392">
        <v>5</v>
      </c>
      <c r="X392">
        <v>0</v>
      </c>
      <c r="Y392">
        <v>0</v>
      </c>
      <c r="Z392">
        <v>0</v>
      </c>
    </row>
    <row r="393" spans="1:31" x14ac:dyDescent="0.25">
      <c r="A393">
        <v>22009</v>
      </c>
      <c r="B393" t="str">
        <f>""</f>
        <v/>
      </c>
      <c r="G393" t="s">
        <v>244</v>
      </c>
      <c r="H393">
        <v>4910</v>
      </c>
      <c r="I393" t="str">
        <f>"01"</f>
        <v>01</v>
      </c>
      <c r="J393" t="s">
        <v>125</v>
      </c>
      <c r="K393" t="s">
        <v>33</v>
      </c>
      <c r="L393" t="s">
        <v>34</v>
      </c>
      <c r="M393" t="s">
        <v>35</v>
      </c>
      <c r="N393" t="s">
        <v>36</v>
      </c>
      <c r="O393" t="str">
        <f t="shared" si="18"/>
        <v>1</v>
      </c>
      <c r="P393">
        <v>1</v>
      </c>
      <c r="Q393">
        <v>1</v>
      </c>
      <c r="R393" t="s">
        <v>37</v>
      </c>
      <c r="T393" t="s">
        <v>48</v>
      </c>
      <c r="U393" t="str">
        <f>"1300"</f>
        <v>1300</v>
      </c>
      <c r="V393" t="str">
        <f>"1400"</f>
        <v>1400</v>
      </c>
      <c r="W393">
        <v>6</v>
      </c>
      <c r="X393">
        <v>0</v>
      </c>
      <c r="Y393">
        <v>0</v>
      </c>
      <c r="Z393">
        <v>0</v>
      </c>
      <c r="AA393" t="s">
        <v>44</v>
      </c>
      <c r="AB393">
        <v>216</v>
      </c>
    </row>
    <row r="394" spans="1:31" x14ac:dyDescent="0.25">
      <c r="A394">
        <v>21761</v>
      </c>
      <c r="B394" t="str">
        <f>""</f>
        <v/>
      </c>
      <c r="G394" t="s">
        <v>261</v>
      </c>
      <c r="H394">
        <v>1000</v>
      </c>
      <c r="I394" t="str">
        <f>"02"</f>
        <v>02</v>
      </c>
      <c r="J394" t="s">
        <v>262</v>
      </c>
      <c r="K394" t="s">
        <v>33</v>
      </c>
      <c r="L394" t="s">
        <v>34</v>
      </c>
      <c r="M394" t="s">
        <v>35</v>
      </c>
      <c r="N394" t="s">
        <v>36</v>
      </c>
      <c r="O394" t="str">
        <f t="shared" si="18"/>
        <v>1</v>
      </c>
      <c r="P394">
        <v>3</v>
      </c>
      <c r="Q394">
        <v>3</v>
      </c>
      <c r="R394" t="s">
        <v>37</v>
      </c>
      <c r="T394" t="s">
        <v>38</v>
      </c>
      <c r="U394" t="str">
        <f>"1330"</f>
        <v>1330</v>
      </c>
      <c r="V394" t="str">
        <f>"1445"</f>
        <v>1445</v>
      </c>
      <c r="W394">
        <v>40</v>
      </c>
      <c r="X394">
        <v>0</v>
      </c>
      <c r="Y394">
        <v>10</v>
      </c>
      <c r="Z394">
        <v>0</v>
      </c>
      <c r="AA394" t="s">
        <v>44</v>
      </c>
      <c r="AB394">
        <v>128</v>
      </c>
    </row>
    <row r="395" spans="1:31" x14ac:dyDescent="0.25">
      <c r="A395">
        <v>20692</v>
      </c>
      <c r="B395" t="str">
        <f>""</f>
        <v/>
      </c>
      <c r="G395" t="s">
        <v>261</v>
      </c>
      <c r="H395">
        <v>1000</v>
      </c>
      <c r="I395" t="str">
        <f>"40"</f>
        <v>40</v>
      </c>
      <c r="J395" t="s">
        <v>262</v>
      </c>
      <c r="K395" t="s">
        <v>49</v>
      </c>
      <c r="L395" t="s">
        <v>34</v>
      </c>
      <c r="M395" t="s">
        <v>35</v>
      </c>
      <c r="N395" t="s">
        <v>50</v>
      </c>
      <c r="O395" t="str">
        <f t="shared" si="18"/>
        <v>1</v>
      </c>
      <c r="P395">
        <v>3</v>
      </c>
      <c r="Q395">
        <v>3</v>
      </c>
      <c r="R395" t="s">
        <v>37</v>
      </c>
      <c r="U395" t="str">
        <f>""</f>
        <v/>
      </c>
      <c r="V395" t="str">
        <f>""</f>
        <v/>
      </c>
      <c r="W395">
        <v>40</v>
      </c>
      <c r="X395">
        <v>0</v>
      </c>
      <c r="Y395">
        <v>10</v>
      </c>
      <c r="Z395">
        <v>0</v>
      </c>
      <c r="AA395" t="s">
        <v>51</v>
      </c>
      <c r="AE395" s="1" t="s">
        <v>53</v>
      </c>
    </row>
    <row r="396" spans="1:31" x14ac:dyDescent="0.25">
      <c r="A396">
        <v>20542</v>
      </c>
      <c r="B396" t="str">
        <f>""</f>
        <v/>
      </c>
      <c r="G396" t="s">
        <v>261</v>
      </c>
      <c r="H396">
        <v>1005</v>
      </c>
      <c r="I396" t="str">
        <f>"04"</f>
        <v>04</v>
      </c>
      <c r="J396" t="s">
        <v>263</v>
      </c>
      <c r="K396" t="s">
        <v>33</v>
      </c>
      <c r="L396" t="s">
        <v>34</v>
      </c>
      <c r="M396" t="s">
        <v>59</v>
      </c>
      <c r="N396" t="s">
        <v>36</v>
      </c>
      <c r="O396" t="str">
        <f t="shared" si="18"/>
        <v>1</v>
      </c>
      <c r="P396">
        <v>1</v>
      </c>
      <c r="Q396">
        <v>2</v>
      </c>
      <c r="R396" t="s">
        <v>37</v>
      </c>
      <c r="T396" t="s">
        <v>43</v>
      </c>
      <c r="U396" t="str">
        <f>"1000"</f>
        <v>1000</v>
      </c>
      <c r="V396" t="str">
        <f>"1150"</f>
        <v>1150</v>
      </c>
      <c r="W396">
        <v>0</v>
      </c>
      <c r="X396">
        <v>0</v>
      </c>
      <c r="Y396">
        <v>0</v>
      </c>
      <c r="Z396">
        <v>0</v>
      </c>
      <c r="AA396" t="s">
        <v>41</v>
      </c>
      <c r="AB396">
        <v>526</v>
      </c>
    </row>
    <row r="397" spans="1:31" x14ac:dyDescent="0.25">
      <c r="A397">
        <v>20831</v>
      </c>
      <c r="B397" t="str">
        <f>""</f>
        <v/>
      </c>
      <c r="G397" t="s">
        <v>261</v>
      </c>
      <c r="H397">
        <v>3600</v>
      </c>
      <c r="I397" t="str">
        <f>"01"</f>
        <v>01</v>
      </c>
      <c r="J397" t="s">
        <v>264</v>
      </c>
      <c r="K397" t="s">
        <v>33</v>
      </c>
      <c r="L397" t="s">
        <v>34</v>
      </c>
      <c r="M397" t="s">
        <v>35</v>
      </c>
      <c r="N397" t="s">
        <v>36</v>
      </c>
      <c r="O397" t="str">
        <f t="shared" si="18"/>
        <v>1</v>
      </c>
      <c r="P397">
        <v>3</v>
      </c>
      <c r="Q397">
        <v>3</v>
      </c>
      <c r="R397" t="s">
        <v>37</v>
      </c>
      <c r="T397" t="s">
        <v>38</v>
      </c>
      <c r="U397" t="str">
        <f>"1030"</f>
        <v>1030</v>
      </c>
      <c r="V397" t="str">
        <f>"1145"</f>
        <v>1145</v>
      </c>
      <c r="W397">
        <v>14</v>
      </c>
      <c r="X397">
        <v>0</v>
      </c>
      <c r="Y397">
        <v>10</v>
      </c>
      <c r="Z397">
        <v>0</v>
      </c>
      <c r="AA397" t="s">
        <v>41</v>
      </c>
      <c r="AB397">
        <v>408</v>
      </c>
    </row>
    <row r="398" spans="1:31" x14ac:dyDescent="0.25">
      <c r="A398">
        <v>20832</v>
      </c>
      <c r="B398" t="str">
        <f>""</f>
        <v/>
      </c>
      <c r="G398" t="s">
        <v>261</v>
      </c>
      <c r="H398">
        <v>3605</v>
      </c>
      <c r="I398" t="str">
        <f>"01"</f>
        <v>01</v>
      </c>
      <c r="J398" t="s">
        <v>265</v>
      </c>
      <c r="K398" t="s">
        <v>33</v>
      </c>
      <c r="L398" t="s">
        <v>34</v>
      </c>
      <c r="M398" t="s">
        <v>59</v>
      </c>
      <c r="N398" t="s">
        <v>36</v>
      </c>
      <c r="O398" t="str">
        <f t="shared" si="18"/>
        <v>1</v>
      </c>
      <c r="P398">
        <v>1</v>
      </c>
      <c r="Q398">
        <v>3</v>
      </c>
      <c r="R398" t="s">
        <v>37</v>
      </c>
      <c r="T398" t="s">
        <v>48</v>
      </c>
      <c r="U398" t="str">
        <f>"0900"</f>
        <v>0900</v>
      </c>
      <c r="V398" t="str">
        <f>"1150"</f>
        <v>1150</v>
      </c>
      <c r="W398">
        <v>14</v>
      </c>
      <c r="X398">
        <v>0</v>
      </c>
      <c r="Y398">
        <v>10</v>
      </c>
      <c r="Z398">
        <v>0</v>
      </c>
      <c r="AA398" t="s">
        <v>41</v>
      </c>
      <c r="AB398">
        <v>408</v>
      </c>
    </row>
    <row r="399" spans="1:31" x14ac:dyDescent="0.25">
      <c r="A399">
        <v>22288</v>
      </c>
      <c r="B399" t="str">
        <f>""</f>
        <v/>
      </c>
      <c r="G399" t="s">
        <v>261</v>
      </c>
      <c r="H399">
        <v>4180</v>
      </c>
      <c r="I399" t="str">
        <f>"01"</f>
        <v>01</v>
      </c>
      <c r="J399" t="s">
        <v>266</v>
      </c>
      <c r="K399" t="s">
        <v>33</v>
      </c>
      <c r="L399" t="s">
        <v>34</v>
      </c>
      <c r="M399" t="s">
        <v>35</v>
      </c>
      <c r="N399" t="s">
        <v>36</v>
      </c>
      <c r="O399" t="str">
        <f t="shared" si="18"/>
        <v>1</v>
      </c>
      <c r="P399">
        <v>3</v>
      </c>
      <c r="Q399">
        <v>3</v>
      </c>
      <c r="R399" t="s">
        <v>37</v>
      </c>
      <c r="T399" t="s">
        <v>47</v>
      </c>
      <c r="U399" t="str">
        <f>"1630"</f>
        <v>1630</v>
      </c>
      <c r="V399" t="str">
        <f>"1745"</f>
        <v>1745</v>
      </c>
      <c r="W399">
        <v>14</v>
      </c>
      <c r="X399">
        <v>0</v>
      </c>
      <c r="Y399">
        <v>0</v>
      </c>
      <c r="Z399">
        <v>0</v>
      </c>
      <c r="AA399" t="s">
        <v>41</v>
      </c>
      <c r="AB399">
        <v>408</v>
      </c>
    </row>
    <row r="400" spans="1:31" x14ac:dyDescent="0.25">
      <c r="A400">
        <v>20686</v>
      </c>
      <c r="B400" t="str">
        <f>""</f>
        <v/>
      </c>
      <c r="G400" t="s">
        <v>267</v>
      </c>
      <c r="H400">
        <v>1100</v>
      </c>
      <c r="I400" t="str">
        <f>"01"</f>
        <v>01</v>
      </c>
      <c r="J400" t="s">
        <v>268</v>
      </c>
      <c r="K400" t="s">
        <v>33</v>
      </c>
      <c r="L400" t="s">
        <v>34</v>
      </c>
      <c r="M400" t="s">
        <v>35</v>
      </c>
      <c r="N400" t="s">
        <v>36</v>
      </c>
      <c r="O400" t="str">
        <f t="shared" si="18"/>
        <v>1</v>
      </c>
      <c r="P400">
        <v>3</v>
      </c>
      <c r="Q400">
        <v>3</v>
      </c>
      <c r="R400" t="s">
        <v>37</v>
      </c>
      <c r="T400" t="s">
        <v>38</v>
      </c>
      <c r="U400" t="str">
        <f>"0900"</f>
        <v>0900</v>
      </c>
      <c r="V400" t="str">
        <f>"1015"</f>
        <v>1015</v>
      </c>
      <c r="W400">
        <v>23</v>
      </c>
      <c r="X400">
        <v>0</v>
      </c>
      <c r="Y400">
        <v>25</v>
      </c>
      <c r="Z400">
        <v>0</v>
      </c>
      <c r="AA400" t="s">
        <v>165</v>
      </c>
      <c r="AB400">
        <v>113</v>
      </c>
    </row>
    <row r="401" spans="1:31" x14ac:dyDescent="0.25">
      <c r="A401">
        <v>21756</v>
      </c>
      <c r="B401" t="str">
        <f>""</f>
        <v/>
      </c>
      <c r="G401" t="s">
        <v>267</v>
      </c>
      <c r="H401">
        <v>1100</v>
      </c>
      <c r="I401" t="str">
        <f>"02"</f>
        <v>02</v>
      </c>
      <c r="J401" t="s">
        <v>268</v>
      </c>
      <c r="K401" t="s">
        <v>33</v>
      </c>
      <c r="L401" t="s">
        <v>34</v>
      </c>
      <c r="M401" t="s">
        <v>35</v>
      </c>
      <c r="N401" t="s">
        <v>36</v>
      </c>
      <c r="O401" t="str">
        <f t="shared" si="18"/>
        <v>1</v>
      </c>
      <c r="P401">
        <v>3</v>
      </c>
      <c r="Q401">
        <v>3</v>
      </c>
      <c r="R401" t="s">
        <v>37</v>
      </c>
      <c r="T401" t="s">
        <v>38</v>
      </c>
      <c r="U401" t="str">
        <f>"1030"</f>
        <v>1030</v>
      </c>
      <c r="V401" t="str">
        <f>"1145"</f>
        <v>1145</v>
      </c>
      <c r="W401">
        <v>24</v>
      </c>
      <c r="X401">
        <v>0</v>
      </c>
      <c r="Y401">
        <v>25</v>
      </c>
      <c r="Z401">
        <v>0</v>
      </c>
      <c r="AA401" t="s">
        <v>165</v>
      </c>
      <c r="AB401">
        <v>113</v>
      </c>
    </row>
    <row r="402" spans="1:31" x14ac:dyDescent="0.25">
      <c r="A402">
        <v>20281</v>
      </c>
      <c r="B402" t="str">
        <f>""</f>
        <v/>
      </c>
      <c r="G402" t="s">
        <v>267</v>
      </c>
      <c r="H402">
        <v>1100</v>
      </c>
      <c r="I402" t="str">
        <f>"40"</f>
        <v>40</v>
      </c>
      <c r="J402" t="s">
        <v>268</v>
      </c>
      <c r="K402" t="s">
        <v>49</v>
      </c>
      <c r="L402" t="s">
        <v>34</v>
      </c>
      <c r="M402" t="s">
        <v>35</v>
      </c>
      <c r="N402" t="s">
        <v>50</v>
      </c>
      <c r="O402" t="str">
        <f t="shared" si="18"/>
        <v>1</v>
      </c>
      <c r="P402">
        <v>3</v>
      </c>
      <c r="Q402">
        <v>3</v>
      </c>
      <c r="R402" t="s">
        <v>37</v>
      </c>
      <c r="U402" t="str">
        <f>""</f>
        <v/>
      </c>
      <c r="V402" t="str">
        <f>""</f>
        <v/>
      </c>
      <c r="W402">
        <v>39</v>
      </c>
      <c r="X402">
        <v>0</v>
      </c>
      <c r="Y402">
        <v>24</v>
      </c>
      <c r="Z402">
        <v>0</v>
      </c>
      <c r="AA402" t="s">
        <v>51</v>
      </c>
      <c r="AE402" t="s">
        <v>92</v>
      </c>
    </row>
    <row r="403" spans="1:31" x14ac:dyDescent="0.25">
      <c r="A403">
        <v>22495</v>
      </c>
      <c r="B403" t="str">
        <f>""</f>
        <v/>
      </c>
      <c r="G403" t="s">
        <v>267</v>
      </c>
      <c r="H403">
        <v>1100</v>
      </c>
      <c r="I403" t="str">
        <f>"86J"</f>
        <v>86J</v>
      </c>
      <c r="J403" t="s">
        <v>268</v>
      </c>
      <c r="K403" t="s">
        <v>167</v>
      </c>
      <c r="L403" t="s">
        <v>34</v>
      </c>
      <c r="M403" t="s">
        <v>35</v>
      </c>
      <c r="N403" t="s">
        <v>36</v>
      </c>
      <c r="O403" t="str">
        <f>"CE"</f>
        <v>CE</v>
      </c>
      <c r="P403">
        <v>3</v>
      </c>
      <c r="Q403">
        <v>3</v>
      </c>
      <c r="R403" t="s">
        <v>55</v>
      </c>
      <c r="U403" t="str">
        <f>""</f>
        <v/>
      </c>
      <c r="V403" t="str">
        <f>""</f>
        <v/>
      </c>
      <c r="W403">
        <v>45</v>
      </c>
      <c r="X403">
        <v>0</v>
      </c>
      <c r="Y403">
        <v>0</v>
      </c>
      <c r="Z403">
        <v>0</v>
      </c>
    </row>
    <row r="404" spans="1:31" x14ac:dyDescent="0.25">
      <c r="A404">
        <v>22137</v>
      </c>
      <c r="B404" t="str">
        <f>""</f>
        <v/>
      </c>
      <c r="G404" t="s">
        <v>267</v>
      </c>
      <c r="H404">
        <v>1100</v>
      </c>
      <c r="I404" t="str">
        <f>"89J"</f>
        <v>89J</v>
      </c>
      <c r="J404" t="s">
        <v>268</v>
      </c>
      <c r="K404" t="s">
        <v>65</v>
      </c>
      <c r="L404" t="s">
        <v>34</v>
      </c>
      <c r="M404" t="s">
        <v>35</v>
      </c>
      <c r="N404" t="s">
        <v>50</v>
      </c>
      <c r="O404" t="str">
        <f>"CE"</f>
        <v>CE</v>
      </c>
      <c r="P404">
        <v>3</v>
      </c>
      <c r="Q404">
        <v>3</v>
      </c>
      <c r="R404" t="s">
        <v>55</v>
      </c>
      <c r="U404" t="str">
        <f>""</f>
        <v/>
      </c>
      <c r="V404" t="str">
        <f>""</f>
        <v/>
      </c>
      <c r="W404">
        <v>30</v>
      </c>
      <c r="X404">
        <v>0</v>
      </c>
      <c r="Y404">
        <v>0</v>
      </c>
      <c r="Z404">
        <v>0</v>
      </c>
    </row>
    <row r="405" spans="1:31" x14ac:dyDescent="0.25">
      <c r="A405">
        <v>20556</v>
      </c>
      <c r="B405" t="str">
        <f>""</f>
        <v/>
      </c>
      <c r="G405" t="s">
        <v>267</v>
      </c>
      <c r="H405">
        <v>1200</v>
      </c>
      <c r="I405" t="str">
        <f>"01"</f>
        <v>01</v>
      </c>
      <c r="J405" t="s">
        <v>269</v>
      </c>
      <c r="K405" t="s">
        <v>33</v>
      </c>
      <c r="L405" t="s">
        <v>34</v>
      </c>
      <c r="M405" t="s">
        <v>35</v>
      </c>
      <c r="N405" t="s">
        <v>36</v>
      </c>
      <c r="O405" t="str">
        <f>"1"</f>
        <v>1</v>
      </c>
      <c r="P405">
        <v>3</v>
      </c>
      <c r="Q405">
        <v>3</v>
      </c>
      <c r="R405" t="s">
        <v>37</v>
      </c>
      <c r="T405" t="s">
        <v>38</v>
      </c>
      <c r="U405" t="str">
        <f>"1330"</f>
        <v>1330</v>
      </c>
      <c r="V405" t="str">
        <f>"1445"</f>
        <v>1445</v>
      </c>
      <c r="W405">
        <v>30</v>
      </c>
      <c r="X405">
        <v>0</v>
      </c>
      <c r="Y405">
        <v>25</v>
      </c>
      <c r="Z405">
        <v>0</v>
      </c>
      <c r="AA405" t="s">
        <v>165</v>
      </c>
      <c r="AB405">
        <v>107</v>
      </c>
    </row>
    <row r="406" spans="1:31" x14ac:dyDescent="0.25">
      <c r="A406">
        <v>21871</v>
      </c>
      <c r="B406" t="str">
        <f>""</f>
        <v/>
      </c>
      <c r="G406" t="s">
        <v>267</v>
      </c>
      <c r="H406">
        <v>1200</v>
      </c>
      <c r="I406" t="str">
        <f>"82X"</f>
        <v>82X</v>
      </c>
      <c r="J406" t="s">
        <v>269</v>
      </c>
      <c r="K406" t="s">
        <v>64</v>
      </c>
      <c r="L406" t="s">
        <v>34</v>
      </c>
      <c r="M406" t="s">
        <v>35</v>
      </c>
      <c r="N406" t="s">
        <v>36</v>
      </c>
      <c r="O406" t="str">
        <f>"CE"</f>
        <v>CE</v>
      </c>
      <c r="P406">
        <v>3</v>
      </c>
      <c r="Q406">
        <v>3</v>
      </c>
      <c r="R406" t="s">
        <v>55</v>
      </c>
      <c r="U406" t="str">
        <f>""</f>
        <v/>
      </c>
      <c r="V406" t="str">
        <f>""</f>
        <v/>
      </c>
      <c r="W406">
        <v>50</v>
      </c>
      <c r="X406">
        <v>0</v>
      </c>
      <c r="Y406">
        <v>0</v>
      </c>
      <c r="Z406">
        <v>0</v>
      </c>
    </row>
    <row r="407" spans="1:31" x14ac:dyDescent="0.25">
      <c r="A407">
        <v>22019</v>
      </c>
      <c r="B407" t="str">
        <f>""</f>
        <v/>
      </c>
      <c r="G407" t="s">
        <v>267</v>
      </c>
      <c r="H407">
        <v>1500</v>
      </c>
      <c r="I407" t="str">
        <f>"40A"</f>
        <v>40A</v>
      </c>
      <c r="J407" t="s">
        <v>270</v>
      </c>
      <c r="K407" t="s">
        <v>49</v>
      </c>
      <c r="L407" t="s">
        <v>34</v>
      </c>
      <c r="M407" t="s">
        <v>35</v>
      </c>
      <c r="N407" t="s">
        <v>50</v>
      </c>
      <c r="O407" t="str">
        <f>"2"</f>
        <v>2</v>
      </c>
      <c r="P407">
        <v>1</v>
      </c>
      <c r="Q407">
        <v>1</v>
      </c>
      <c r="R407" t="s">
        <v>37</v>
      </c>
      <c r="U407" t="str">
        <f>""</f>
        <v/>
      </c>
      <c r="V407" t="str">
        <f>""</f>
        <v/>
      </c>
      <c r="W407">
        <v>39</v>
      </c>
      <c r="X407">
        <v>0</v>
      </c>
      <c r="Y407">
        <v>25</v>
      </c>
      <c r="Z407">
        <v>0</v>
      </c>
      <c r="AA407" t="s">
        <v>51</v>
      </c>
      <c r="AE407" t="s">
        <v>92</v>
      </c>
    </row>
    <row r="408" spans="1:31" x14ac:dyDescent="0.25">
      <c r="A408">
        <v>22086</v>
      </c>
      <c r="B408" t="str">
        <f>""</f>
        <v/>
      </c>
      <c r="G408" t="s">
        <v>267</v>
      </c>
      <c r="H408">
        <v>1500</v>
      </c>
      <c r="I408" t="str">
        <f>"41B"</f>
        <v>41B</v>
      </c>
      <c r="J408" t="s">
        <v>270</v>
      </c>
      <c r="K408" t="s">
        <v>49</v>
      </c>
      <c r="L408" t="s">
        <v>34</v>
      </c>
      <c r="M408" t="s">
        <v>35</v>
      </c>
      <c r="N408" t="s">
        <v>50</v>
      </c>
      <c r="O408" t="str">
        <f>"3"</f>
        <v>3</v>
      </c>
      <c r="P408">
        <v>1</v>
      </c>
      <c r="Q408">
        <v>1</v>
      </c>
      <c r="R408" t="s">
        <v>37</v>
      </c>
      <c r="U408" t="str">
        <f>""</f>
        <v/>
      </c>
      <c r="V408" t="str">
        <f>""</f>
        <v/>
      </c>
      <c r="W408">
        <v>40</v>
      </c>
      <c r="X408">
        <v>0</v>
      </c>
      <c r="Y408">
        <v>10</v>
      </c>
      <c r="Z408">
        <v>0</v>
      </c>
      <c r="AA408" t="s">
        <v>51</v>
      </c>
      <c r="AE408" t="s">
        <v>92</v>
      </c>
    </row>
    <row r="409" spans="1:31" x14ac:dyDescent="0.25">
      <c r="A409">
        <v>22021</v>
      </c>
      <c r="B409" t="str">
        <f>""</f>
        <v/>
      </c>
      <c r="G409" t="s">
        <v>267</v>
      </c>
      <c r="H409">
        <v>2300</v>
      </c>
      <c r="I409" t="str">
        <f>"01"</f>
        <v>01</v>
      </c>
      <c r="J409" t="s">
        <v>271</v>
      </c>
      <c r="K409" t="s">
        <v>33</v>
      </c>
      <c r="L409" t="s">
        <v>34</v>
      </c>
      <c r="M409" t="s">
        <v>35</v>
      </c>
      <c r="N409" t="s">
        <v>36</v>
      </c>
      <c r="O409" t="str">
        <f t="shared" ref="O409:O422" si="20">"1"</f>
        <v>1</v>
      </c>
      <c r="P409">
        <v>3</v>
      </c>
      <c r="Q409">
        <v>3</v>
      </c>
      <c r="R409" t="s">
        <v>37</v>
      </c>
      <c r="T409" t="s">
        <v>47</v>
      </c>
      <c r="U409" t="str">
        <f>"1500"</f>
        <v>1500</v>
      </c>
      <c r="V409" t="str">
        <f>"1615"</f>
        <v>1615</v>
      </c>
      <c r="W409">
        <v>32</v>
      </c>
      <c r="X409">
        <v>0</v>
      </c>
      <c r="Y409">
        <v>0</v>
      </c>
      <c r="Z409">
        <v>0</v>
      </c>
      <c r="AA409" t="s">
        <v>165</v>
      </c>
      <c r="AB409">
        <v>109</v>
      </c>
    </row>
    <row r="410" spans="1:31" x14ac:dyDescent="0.25">
      <c r="A410">
        <v>20120</v>
      </c>
      <c r="B410" t="str">
        <f>""</f>
        <v/>
      </c>
      <c r="G410" t="s">
        <v>267</v>
      </c>
      <c r="H410">
        <v>2400</v>
      </c>
      <c r="I410" t="str">
        <f>"01"</f>
        <v>01</v>
      </c>
      <c r="J410" t="s">
        <v>272</v>
      </c>
      <c r="K410" t="s">
        <v>33</v>
      </c>
      <c r="L410" t="s">
        <v>34</v>
      </c>
      <c r="M410" t="s">
        <v>35</v>
      </c>
      <c r="N410" t="s">
        <v>36</v>
      </c>
      <c r="O410" t="str">
        <f t="shared" si="20"/>
        <v>1</v>
      </c>
      <c r="P410">
        <v>3</v>
      </c>
      <c r="Q410">
        <v>3</v>
      </c>
      <c r="R410" t="s">
        <v>37</v>
      </c>
      <c r="T410" t="s">
        <v>47</v>
      </c>
      <c r="U410" t="str">
        <f>"1500"</f>
        <v>1500</v>
      </c>
      <c r="V410" t="str">
        <f>"1615"</f>
        <v>1615</v>
      </c>
      <c r="W410">
        <v>32</v>
      </c>
      <c r="X410">
        <v>0</v>
      </c>
      <c r="Y410">
        <v>25</v>
      </c>
      <c r="Z410">
        <v>0</v>
      </c>
      <c r="AA410" t="s">
        <v>165</v>
      </c>
      <c r="AB410">
        <v>107</v>
      </c>
    </row>
    <row r="411" spans="1:31" x14ac:dyDescent="0.25">
      <c r="A411">
        <v>22350</v>
      </c>
      <c r="B411" t="str">
        <f>""</f>
        <v/>
      </c>
      <c r="G411" t="s">
        <v>267</v>
      </c>
      <c r="H411">
        <v>2400</v>
      </c>
      <c r="I411" t="str">
        <f>"40"</f>
        <v>40</v>
      </c>
      <c r="J411" t="s">
        <v>272</v>
      </c>
      <c r="K411" t="s">
        <v>49</v>
      </c>
      <c r="L411" t="s">
        <v>34</v>
      </c>
      <c r="M411" t="s">
        <v>35</v>
      </c>
      <c r="N411" t="s">
        <v>50</v>
      </c>
      <c r="O411" t="str">
        <f t="shared" si="20"/>
        <v>1</v>
      </c>
      <c r="P411">
        <v>3</v>
      </c>
      <c r="Q411">
        <v>3</v>
      </c>
      <c r="R411" t="s">
        <v>37</v>
      </c>
      <c r="U411" t="str">
        <f>""</f>
        <v/>
      </c>
      <c r="V411" t="str">
        <f>""</f>
        <v/>
      </c>
      <c r="W411">
        <v>39</v>
      </c>
      <c r="X411">
        <v>0</v>
      </c>
      <c r="Y411">
        <v>25</v>
      </c>
      <c r="Z411">
        <v>0</v>
      </c>
      <c r="AA411" t="s">
        <v>51</v>
      </c>
      <c r="AE411" t="s">
        <v>92</v>
      </c>
    </row>
    <row r="412" spans="1:31" x14ac:dyDescent="0.25">
      <c r="A412">
        <v>21757</v>
      </c>
      <c r="B412" t="str">
        <f>""</f>
        <v/>
      </c>
      <c r="G412" t="s">
        <v>267</v>
      </c>
      <c r="H412">
        <v>2700</v>
      </c>
      <c r="I412" t="str">
        <f>"01"</f>
        <v>01</v>
      </c>
      <c r="J412" t="s">
        <v>273</v>
      </c>
      <c r="K412" t="s">
        <v>33</v>
      </c>
      <c r="L412" t="s">
        <v>34</v>
      </c>
      <c r="M412" t="s">
        <v>35</v>
      </c>
      <c r="N412" t="s">
        <v>36</v>
      </c>
      <c r="O412" t="str">
        <f t="shared" si="20"/>
        <v>1</v>
      </c>
      <c r="P412">
        <v>3</v>
      </c>
      <c r="Q412">
        <v>3</v>
      </c>
      <c r="R412" t="s">
        <v>37</v>
      </c>
      <c r="T412" t="s">
        <v>38</v>
      </c>
      <c r="U412" t="str">
        <f>"0900"</f>
        <v>0900</v>
      </c>
      <c r="V412" t="str">
        <f>"1015"</f>
        <v>1015</v>
      </c>
      <c r="W412">
        <v>32</v>
      </c>
      <c r="X412">
        <v>0</v>
      </c>
      <c r="Y412">
        <v>25</v>
      </c>
      <c r="Z412">
        <v>0</v>
      </c>
      <c r="AA412" t="s">
        <v>165</v>
      </c>
      <c r="AB412">
        <v>107</v>
      </c>
    </row>
    <row r="413" spans="1:31" x14ac:dyDescent="0.25">
      <c r="A413">
        <v>22018</v>
      </c>
      <c r="B413" t="str">
        <f>""</f>
        <v/>
      </c>
      <c r="G413" t="s">
        <v>267</v>
      </c>
      <c r="H413">
        <v>3100</v>
      </c>
      <c r="I413" t="str">
        <f>"01"</f>
        <v>01</v>
      </c>
      <c r="J413" t="s">
        <v>274</v>
      </c>
      <c r="K413" t="s">
        <v>33</v>
      </c>
      <c r="L413" t="s">
        <v>34</v>
      </c>
      <c r="M413" t="s">
        <v>35</v>
      </c>
      <c r="N413" t="s">
        <v>36</v>
      </c>
      <c r="O413" t="str">
        <f t="shared" si="20"/>
        <v>1</v>
      </c>
      <c r="P413">
        <v>3</v>
      </c>
      <c r="Q413">
        <v>3</v>
      </c>
      <c r="R413" t="s">
        <v>37</v>
      </c>
      <c r="T413" t="s">
        <v>47</v>
      </c>
      <c r="U413" t="str">
        <f>"1330"</f>
        <v>1330</v>
      </c>
      <c r="V413" t="str">
        <f>"1445"</f>
        <v>1445</v>
      </c>
      <c r="W413">
        <v>32</v>
      </c>
      <c r="X413">
        <v>0</v>
      </c>
      <c r="Y413">
        <v>25</v>
      </c>
      <c r="Z413">
        <v>0</v>
      </c>
      <c r="AA413" t="s">
        <v>165</v>
      </c>
      <c r="AB413">
        <v>107</v>
      </c>
    </row>
    <row r="414" spans="1:31" x14ac:dyDescent="0.25">
      <c r="A414">
        <v>20121</v>
      </c>
      <c r="B414" t="str">
        <f>""</f>
        <v/>
      </c>
      <c r="G414" t="s">
        <v>267</v>
      </c>
      <c r="H414">
        <v>3110</v>
      </c>
      <c r="I414" t="str">
        <f>"01"</f>
        <v>01</v>
      </c>
      <c r="J414" t="s">
        <v>275</v>
      </c>
      <c r="K414" t="s">
        <v>33</v>
      </c>
      <c r="L414" t="s">
        <v>34</v>
      </c>
      <c r="M414" t="s">
        <v>35</v>
      </c>
      <c r="N414" t="s">
        <v>36</v>
      </c>
      <c r="O414" t="str">
        <f t="shared" si="20"/>
        <v>1</v>
      </c>
      <c r="P414">
        <v>3</v>
      </c>
      <c r="Q414">
        <v>3</v>
      </c>
      <c r="R414" t="s">
        <v>37</v>
      </c>
      <c r="T414" t="s">
        <v>40</v>
      </c>
      <c r="U414" t="str">
        <f>"1100"</f>
        <v>1100</v>
      </c>
      <c r="V414" t="str">
        <f>"1150"</f>
        <v>1150</v>
      </c>
      <c r="W414">
        <v>32</v>
      </c>
      <c r="X414">
        <v>0</v>
      </c>
      <c r="Y414">
        <v>25</v>
      </c>
      <c r="Z414">
        <v>0</v>
      </c>
      <c r="AA414" t="s">
        <v>165</v>
      </c>
      <c r="AB414">
        <v>108</v>
      </c>
    </row>
    <row r="415" spans="1:31" x14ac:dyDescent="0.25">
      <c r="A415">
        <v>20494</v>
      </c>
      <c r="B415" t="str">
        <f>""</f>
        <v/>
      </c>
      <c r="G415" t="s">
        <v>267</v>
      </c>
      <c r="H415">
        <v>3150</v>
      </c>
      <c r="I415" t="str">
        <f>"01"</f>
        <v>01</v>
      </c>
      <c r="J415" t="s">
        <v>276</v>
      </c>
      <c r="K415" t="s">
        <v>33</v>
      </c>
      <c r="L415" t="s">
        <v>34</v>
      </c>
      <c r="M415" t="s">
        <v>35</v>
      </c>
      <c r="N415" t="s">
        <v>36</v>
      </c>
      <c r="O415" t="str">
        <f t="shared" si="20"/>
        <v>1</v>
      </c>
      <c r="P415">
        <v>3</v>
      </c>
      <c r="Q415">
        <v>3</v>
      </c>
      <c r="R415" t="s">
        <v>37</v>
      </c>
      <c r="T415" t="s">
        <v>47</v>
      </c>
      <c r="U415" t="str">
        <f>"1200"</f>
        <v>1200</v>
      </c>
      <c r="V415" t="str">
        <f>"1315"</f>
        <v>1315</v>
      </c>
      <c r="W415">
        <v>32</v>
      </c>
      <c r="X415">
        <v>0</v>
      </c>
      <c r="Y415">
        <v>25</v>
      </c>
      <c r="Z415">
        <v>0</v>
      </c>
      <c r="AA415" t="s">
        <v>165</v>
      </c>
      <c r="AB415">
        <v>107</v>
      </c>
    </row>
    <row r="416" spans="1:31" x14ac:dyDescent="0.25">
      <c r="A416">
        <v>21131</v>
      </c>
      <c r="B416" t="str">
        <f>""</f>
        <v/>
      </c>
      <c r="G416" t="s">
        <v>267</v>
      </c>
      <c r="H416">
        <v>3400</v>
      </c>
      <c r="I416" t="str">
        <f>"01"</f>
        <v>01</v>
      </c>
      <c r="J416" t="s">
        <v>277</v>
      </c>
      <c r="K416" t="s">
        <v>33</v>
      </c>
      <c r="L416" t="s">
        <v>34</v>
      </c>
      <c r="M416" t="s">
        <v>35</v>
      </c>
      <c r="N416" t="s">
        <v>36</v>
      </c>
      <c r="O416" t="str">
        <f t="shared" si="20"/>
        <v>1</v>
      </c>
      <c r="P416">
        <v>3</v>
      </c>
      <c r="Q416">
        <v>3</v>
      </c>
      <c r="R416" t="s">
        <v>37</v>
      </c>
      <c r="T416" t="s">
        <v>38</v>
      </c>
      <c r="U416" t="str">
        <f>"1030"</f>
        <v>1030</v>
      </c>
      <c r="V416" t="str">
        <f>"1145"</f>
        <v>1145</v>
      </c>
      <c r="W416">
        <v>32</v>
      </c>
      <c r="X416">
        <v>0</v>
      </c>
      <c r="Y416">
        <v>25</v>
      </c>
      <c r="Z416">
        <v>0</v>
      </c>
      <c r="AA416" t="s">
        <v>165</v>
      </c>
      <c r="AB416">
        <v>107</v>
      </c>
    </row>
    <row r="417" spans="1:31" x14ac:dyDescent="0.25">
      <c r="A417">
        <v>22549</v>
      </c>
      <c r="B417" t="str">
        <f>""</f>
        <v/>
      </c>
      <c r="G417" t="s">
        <v>267</v>
      </c>
      <c r="H417">
        <v>3710</v>
      </c>
      <c r="I417" t="str">
        <f>"40"</f>
        <v>40</v>
      </c>
      <c r="J417" t="s">
        <v>278</v>
      </c>
      <c r="K417" t="s">
        <v>49</v>
      </c>
      <c r="L417" t="s">
        <v>34</v>
      </c>
      <c r="M417" t="s">
        <v>35</v>
      </c>
      <c r="N417" t="s">
        <v>50</v>
      </c>
      <c r="O417" t="str">
        <f t="shared" si="20"/>
        <v>1</v>
      </c>
      <c r="P417">
        <v>3</v>
      </c>
      <c r="Q417">
        <v>3</v>
      </c>
      <c r="R417" t="s">
        <v>37</v>
      </c>
      <c r="U417" t="str">
        <f>""</f>
        <v/>
      </c>
      <c r="V417" t="str">
        <f>""</f>
        <v/>
      </c>
      <c r="W417">
        <v>40</v>
      </c>
      <c r="X417">
        <v>0</v>
      </c>
      <c r="Y417">
        <v>20</v>
      </c>
      <c r="Z417">
        <v>0</v>
      </c>
      <c r="AA417" t="s">
        <v>51</v>
      </c>
      <c r="AE417" t="s">
        <v>92</v>
      </c>
    </row>
    <row r="418" spans="1:31" x14ac:dyDescent="0.25">
      <c r="A418">
        <v>20999</v>
      </c>
      <c r="B418" t="str">
        <f>""</f>
        <v/>
      </c>
      <c r="G418" t="s">
        <v>267</v>
      </c>
      <c r="H418">
        <v>4070</v>
      </c>
      <c r="I418" t="str">
        <f>"01"</f>
        <v>01</v>
      </c>
      <c r="J418" t="s">
        <v>279</v>
      </c>
      <c r="K418" t="s">
        <v>33</v>
      </c>
      <c r="L418" t="s">
        <v>34</v>
      </c>
      <c r="M418" t="s">
        <v>35</v>
      </c>
      <c r="N418" t="s">
        <v>36</v>
      </c>
      <c r="O418" t="str">
        <f t="shared" si="20"/>
        <v>1</v>
      </c>
      <c r="P418">
        <v>3</v>
      </c>
      <c r="Q418">
        <v>3</v>
      </c>
      <c r="R418" t="s">
        <v>37</v>
      </c>
      <c r="T418" t="s">
        <v>47</v>
      </c>
      <c r="U418" t="str">
        <f>"1330"</f>
        <v>1330</v>
      </c>
      <c r="V418" t="str">
        <f>"1445"</f>
        <v>1445</v>
      </c>
      <c r="W418">
        <v>6</v>
      </c>
      <c r="X418">
        <v>0</v>
      </c>
      <c r="Y418">
        <v>10</v>
      </c>
      <c r="Z418">
        <v>0</v>
      </c>
      <c r="AA418" t="s">
        <v>280</v>
      </c>
      <c r="AB418">
        <v>200</v>
      </c>
    </row>
    <row r="419" spans="1:31" x14ac:dyDescent="0.25">
      <c r="A419">
        <v>22349</v>
      </c>
      <c r="B419" t="str">
        <f>""</f>
        <v/>
      </c>
      <c r="G419" t="s">
        <v>267</v>
      </c>
      <c r="H419">
        <v>4510</v>
      </c>
      <c r="I419" t="str">
        <f>"50"</f>
        <v>50</v>
      </c>
      <c r="J419" t="s">
        <v>281</v>
      </c>
      <c r="K419" t="s">
        <v>33</v>
      </c>
      <c r="L419" t="s">
        <v>34</v>
      </c>
      <c r="M419" t="s">
        <v>35</v>
      </c>
      <c r="N419" t="s">
        <v>36</v>
      </c>
      <c r="O419" t="str">
        <f t="shared" si="20"/>
        <v>1</v>
      </c>
      <c r="P419">
        <v>3</v>
      </c>
      <c r="Q419">
        <v>3</v>
      </c>
      <c r="R419" t="s">
        <v>37</v>
      </c>
      <c r="T419" t="s">
        <v>43</v>
      </c>
      <c r="U419" t="str">
        <f>"1800"</f>
        <v>1800</v>
      </c>
      <c r="V419" t="str">
        <f>"2030"</f>
        <v>2030</v>
      </c>
      <c r="W419">
        <v>32</v>
      </c>
      <c r="X419">
        <v>0</v>
      </c>
      <c r="Y419">
        <v>25</v>
      </c>
      <c r="Z419">
        <v>0</v>
      </c>
      <c r="AA419" t="s">
        <v>165</v>
      </c>
      <c r="AB419">
        <v>108</v>
      </c>
    </row>
    <row r="420" spans="1:31" x14ac:dyDescent="0.25">
      <c r="A420">
        <v>20128</v>
      </c>
      <c r="B420" t="str">
        <f>""</f>
        <v/>
      </c>
      <c r="G420" t="s">
        <v>267</v>
      </c>
      <c r="H420">
        <v>4600</v>
      </c>
      <c r="I420" t="str">
        <f>"01"</f>
        <v>01</v>
      </c>
      <c r="J420" t="s">
        <v>282</v>
      </c>
      <c r="K420" t="s">
        <v>33</v>
      </c>
      <c r="L420" t="s">
        <v>34</v>
      </c>
      <c r="M420" t="s">
        <v>35</v>
      </c>
      <c r="N420" t="s">
        <v>36</v>
      </c>
      <c r="O420" t="str">
        <f t="shared" si="20"/>
        <v>1</v>
      </c>
      <c r="P420">
        <v>3</v>
      </c>
      <c r="Q420">
        <v>3</v>
      </c>
      <c r="R420" t="s">
        <v>37</v>
      </c>
      <c r="T420" t="s">
        <v>40</v>
      </c>
      <c r="U420" t="str">
        <f>"0800"</f>
        <v>0800</v>
      </c>
      <c r="V420" t="str">
        <f>"0850"</f>
        <v>0850</v>
      </c>
      <c r="W420">
        <v>32</v>
      </c>
      <c r="X420">
        <v>0</v>
      </c>
      <c r="Y420">
        <v>25</v>
      </c>
      <c r="Z420">
        <v>0</v>
      </c>
      <c r="AA420" t="s">
        <v>165</v>
      </c>
      <c r="AB420">
        <v>109</v>
      </c>
    </row>
    <row r="421" spans="1:31" x14ac:dyDescent="0.25">
      <c r="A421">
        <v>22826</v>
      </c>
      <c r="B421" t="str">
        <f>""</f>
        <v/>
      </c>
      <c r="G421" t="s">
        <v>267</v>
      </c>
      <c r="H421" t="s">
        <v>283</v>
      </c>
      <c r="I421" t="str">
        <f>"01"</f>
        <v>01</v>
      </c>
      <c r="J421" t="s">
        <v>284</v>
      </c>
      <c r="K421" t="s">
        <v>33</v>
      </c>
      <c r="L421" t="s">
        <v>34</v>
      </c>
      <c r="M421" t="s">
        <v>35</v>
      </c>
      <c r="N421" t="s">
        <v>36</v>
      </c>
      <c r="O421" t="str">
        <f t="shared" si="20"/>
        <v>1</v>
      </c>
      <c r="P421">
        <v>3</v>
      </c>
      <c r="Q421">
        <v>3</v>
      </c>
      <c r="R421" t="s">
        <v>37</v>
      </c>
      <c r="T421" t="s">
        <v>40</v>
      </c>
      <c r="U421" t="str">
        <f>"0800"</f>
        <v>0800</v>
      </c>
      <c r="V421" t="str">
        <f>"0850"</f>
        <v>0850</v>
      </c>
      <c r="W421">
        <v>0</v>
      </c>
      <c r="X421">
        <v>0</v>
      </c>
      <c r="Y421">
        <v>0</v>
      </c>
      <c r="Z421">
        <v>0</v>
      </c>
      <c r="AA421" t="s">
        <v>165</v>
      </c>
      <c r="AB421">
        <v>108</v>
      </c>
    </row>
    <row r="422" spans="1:31" x14ac:dyDescent="0.25">
      <c r="A422">
        <v>20558</v>
      </c>
      <c r="B422" t="str">
        <f>""</f>
        <v/>
      </c>
      <c r="G422" t="s">
        <v>267</v>
      </c>
      <c r="H422" t="s">
        <v>186</v>
      </c>
      <c r="I422" t="str">
        <f>"01"</f>
        <v>01</v>
      </c>
      <c r="J422" t="s">
        <v>187</v>
      </c>
      <c r="K422" t="s">
        <v>33</v>
      </c>
      <c r="L422" t="s">
        <v>34</v>
      </c>
      <c r="M422" t="s">
        <v>124</v>
      </c>
      <c r="N422" t="s">
        <v>36</v>
      </c>
      <c r="O422" t="str">
        <f t="shared" si="20"/>
        <v>1</v>
      </c>
      <c r="P422">
        <v>1</v>
      </c>
      <c r="Q422">
        <v>0</v>
      </c>
      <c r="R422" t="s">
        <v>37</v>
      </c>
      <c r="S422">
        <v>3</v>
      </c>
      <c r="U422" t="str">
        <f>""</f>
        <v/>
      </c>
      <c r="V422" t="str">
        <f>""</f>
        <v/>
      </c>
      <c r="W422">
        <v>1</v>
      </c>
      <c r="X422">
        <v>0</v>
      </c>
      <c r="Y422">
        <v>0</v>
      </c>
      <c r="Z422">
        <v>0</v>
      </c>
    </row>
    <row r="423" spans="1:31" x14ac:dyDescent="0.25">
      <c r="A423">
        <v>20982</v>
      </c>
      <c r="B423" t="str">
        <f>""</f>
        <v/>
      </c>
      <c r="G423" t="s">
        <v>267</v>
      </c>
      <c r="H423" t="s">
        <v>186</v>
      </c>
      <c r="I423" t="str">
        <f>"01B"</f>
        <v>01B</v>
      </c>
      <c r="J423" t="s">
        <v>187</v>
      </c>
      <c r="K423" t="s">
        <v>33</v>
      </c>
      <c r="L423" t="s">
        <v>34</v>
      </c>
      <c r="M423" t="s">
        <v>124</v>
      </c>
      <c r="N423" t="s">
        <v>36</v>
      </c>
      <c r="O423" t="str">
        <f>"3"</f>
        <v>3</v>
      </c>
      <c r="P423">
        <v>1</v>
      </c>
      <c r="Q423">
        <v>0</v>
      </c>
      <c r="R423" t="s">
        <v>37</v>
      </c>
      <c r="U423" t="str">
        <f>""</f>
        <v/>
      </c>
      <c r="V423" t="str">
        <f>""</f>
        <v/>
      </c>
      <c r="W423">
        <v>10</v>
      </c>
      <c r="X423">
        <v>0</v>
      </c>
      <c r="Y423">
        <v>0</v>
      </c>
      <c r="Z423">
        <v>0</v>
      </c>
    </row>
    <row r="424" spans="1:31" x14ac:dyDescent="0.25">
      <c r="A424">
        <v>23018</v>
      </c>
      <c r="B424" t="str">
        <f>""</f>
        <v/>
      </c>
      <c r="G424" t="s">
        <v>267</v>
      </c>
      <c r="H424">
        <v>4990</v>
      </c>
      <c r="I424" t="str">
        <f>"50"</f>
        <v>50</v>
      </c>
      <c r="J424" t="s">
        <v>285</v>
      </c>
      <c r="K424" t="s">
        <v>33</v>
      </c>
      <c r="L424" t="s">
        <v>34</v>
      </c>
      <c r="M424" t="s">
        <v>35</v>
      </c>
      <c r="N424" t="s">
        <v>36</v>
      </c>
      <c r="O424" t="str">
        <f t="shared" ref="O424:O449" si="21">"1"</f>
        <v>1</v>
      </c>
      <c r="P424">
        <v>0.5</v>
      </c>
      <c r="Q424">
        <v>0</v>
      </c>
      <c r="R424" t="s">
        <v>37</v>
      </c>
      <c r="S424">
        <v>3</v>
      </c>
      <c r="T424" t="s">
        <v>60</v>
      </c>
      <c r="U424" t="str">
        <f>"1800"</f>
        <v>1800</v>
      </c>
      <c r="V424" t="str">
        <f>"2030"</f>
        <v>2030</v>
      </c>
      <c r="W424">
        <v>10</v>
      </c>
      <c r="X424">
        <v>0</v>
      </c>
      <c r="Y424">
        <v>0</v>
      </c>
      <c r="Z424">
        <v>0</v>
      </c>
      <c r="AA424" t="s">
        <v>165</v>
      </c>
      <c r="AB424">
        <v>108</v>
      </c>
    </row>
    <row r="425" spans="1:31" x14ac:dyDescent="0.25">
      <c r="A425">
        <v>21554</v>
      </c>
      <c r="B425" t="str">
        <f>""</f>
        <v/>
      </c>
      <c r="G425" t="s">
        <v>286</v>
      </c>
      <c r="H425">
        <v>1200</v>
      </c>
      <c r="I425" t="str">
        <f>"01"</f>
        <v>01</v>
      </c>
      <c r="J425" t="s">
        <v>287</v>
      </c>
      <c r="K425" t="s">
        <v>33</v>
      </c>
      <c r="L425" t="s">
        <v>34</v>
      </c>
      <c r="M425" t="s">
        <v>35</v>
      </c>
      <c r="N425" t="s">
        <v>36</v>
      </c>
      <c r="O425" t="str">
        <f t="shared" si="21"/>
        <v>1</v>
      </c>
      <c r="P425">
        <v>3</v>
      </c>
      <c r="Q425">
        <v>3</v>
      </c>
      <c r="R425" t="s">
        <v>37</v>
      </c>
      <c r="T425" t="s">
        <v>47</v>
      </c>
      <c r="U425" t="str">
        <f>"1500"</f>
        <v>1500</v>
      </c>
      <c r="V425" t="str">
        <f>"1615"</f>
        <v>1615</v>
      </c>
      <c r="W425">
        <v>24</v>
      </c>
      <c r="X425">
        <v>0</v>
      </c>
      <c r="Y425">
        <v>10</v>
      </c>
      <c r="Z425">
        <v>0</v>
      </c>
      <c r="AA425" t="s">
        <v>165</v>
      </c>
      <c r="AB425">
        <v>114</v>
      </c>
    </row>
    <row r="426" spans="1:31" x14ac:dyDescent="0.25">
      <c r="A426">
        <v>22334</v>
      </c>
      <c r="B426" t="str">
        <f>""</f>
        <v/>
      </c>
      <c r="G426" t="s">
        <v>286</v>
      </c>
      <c r="H426">
        <v>1200</v>
      </c>
      <c r="I426" t="str">
        <f>"03"</f>
        <v>03</v>
      </c>
      <c r="J426" t="s">
        <v>287</v>
      </c>
      <c r="K426" t="s">
        <v>33</v>
      </c>
      <c r="L426" t="s">
        <v>34</v>
      </c>
      <c r="M426" t="s">
        <v>35</v>
      </c>
      <c r="N426" t="s">
        <v>36</v>
      </c>
      <c r="O426" t="str">
        <f t="shared" si="21"/>
        <v>1</v>
      </c>
      <c r="P426">
        <v>3</v>
      </c>
      <c r="Q426">
        <v>3</v>
      </c>
      <c r="R426" t="s">
        <v>37</v>
      </c>
      <c r="T426" t="s">
        <v>40</v>
      </c>
      <c r="U426" t="str">
        <f>"0900"</f>
        <v>0900</v>
      </c>
      <c r="V426" t="str">
        <f>"0950"</f>
        <v>0950</v>
      </c>
      <c r="W426">
        <v>24</v>
      </c>
      <c r="X426">
        <v>0</v>
      </c>
      <c r="Y426">
        <v>10</v>
      </c>
      <c r="Z426">
        <v>0</v>
      </c>
      <c r="AA426" t="s">
        <v>165</v>
      </c>
      <c r="AB426">
        <v>112</v>
      </c>
    </row>
    <row r="427" spans="1:31" x14ac:dyDescent="0.25">
      <c r="A427">
        <v>21555</v>
      </c>
      <c r="B427" t="str">
        <f>""</f>
        <v/>
      </c>
      <c r="G427" t="s">
        <v>286</v>
      </c>
      <c r="H427">
        <v>1300</v>
      </c>
      <c r="I427" t="str">
        <f>"01"</f>
        <v>01</v>
      </c>
      <c r="J427" t="s">
        <v>288</v>
      </c>
      <c r="K427" t="s">
        <v>33</v>
      </c>
      <c r="L427" t="s">
        <v>34</v>
      </c>
      <c r="M427" t="s">
        <v>35</v>
      </c>
      <c r="N427" t="s">
        <v>36</v>
      </c>
      <c r="O427" t="str">
        <f t="shared" si="21"/>
        <v>1</v>
      </c>
      <c r="P427">
        <v>3</v>
      </c>
      <c r="Q427">
        <v>3</v>
      </c>
      <c r="R427" t="s">
        <v>37</v>
      </c>
      <c r="T427" t="s">
        <v>38</v>
      </c>
      <c r="U427" t="str">
        <f>"1330"</f>
        <v>1330</v>
      </c>
      <c r="V427" t="str">
        <f>"1445"</f>
        <v>1445</v>
      </c>
      <c r="W427">
        <v>22</v>
      </c>
      <c r="X427">
        <v>0</v>
      </c>
      <c r="Y427">
        <v>10</v>
      </c>
      <c r="Z427">
        <v>0</v>
      </c>
      <c r="AA427" t="s">
        <v>165</v>
      </c>
      <c r="AB427">
        <v>114</v>
      </c>
    </row>
    <row r="428" spans="1:31" x14ac:dyDescent="0.25">
      <c r="A428">
        <v>21556</v>
      </c>
      <c r="B428" t="str">
        <f>""</f>
        <v/>
      </c>
      <c r="G428" t="s">
        <v>286</v>
      </c>
      <c r="H428">
        <v>1300</v>
      </c>
      <c r="I428" t="str">
        <f>"40"</f>
        <v>40</v>
      </c>
      <c r="J428" t="s">
        <v>288</v>
      </c>
      <c r="K428" t="s">
        <v>49</v>
      </c>
      <c r="L428" t="s">
        <v>34</v>
      </c>
      <c r="M428" t="s">
        <v>35</v>
      </c>
      <c r="N428" t="s">
        <v>50</v>
      </c>
      <c r="O428" t="str">
        <f t="shared" si="21"/>
        <v>1</v>
      </c>
      <c r="P428">
        <v>3</v>
      </c>
      <c r="Q428">
        <v>3</v>
      </c>
      <c r="R428" t="s">
        <v>37</v>
      </c>
      <c r="U428" t="str">
        <f>""</f>
        <v/>
      </c>
      <c r="V428" t="str">
        <f>""</f>
        <v/>
      </c>
      <c r="W428">
        <v>35</v>
      </c>
      <c r="X428">
        <v>0</v>
      </c>
      <c r="Y428">
        <v>10</v>
      </c>
      <c r="Z428">
        <v>0</v>
      </c>
      <c r="AA428" t="s">
        <v>51</v>
      </c>
      <c r="AE428" t="s">
        <v>92</v>
      </c>
    </row>
    <row r="429" spans="1:31" x14ac:dyDescent="0.25">
      <c r="A429">
        <v>21557</v>
      </c>
      <c r="B429" t="str">
        <f>""</f>
        <v/>
      </c>
      <c r="G429" t="s">
        <v>286</v>
      </c>
      <c r="H429">
        <v>2000</v>
      </c>
      <c r="I429" t="str">
        <f>"01"</f>
        <v>01</v>
      </c>
      <c r="J429" t="s">
        <v>289</v>
      </c>
      <c r="K429" t="s">
        <v>33</v>
      </c>
      <c r="L429" t="s">
        <v>34</v>
      </c>
      <c r="M429" t="s">
        <v>212</v>
      </c>
      <c r="N429" t="s">
        <v>36</v>
      </c>
      <c r="O429" t="str">
        <f t="shared" si="21"/>
        <v>1</v>
      </c>
      <c r="P429">
        <v>3</v>
      </c>
      <c r="Q429">
        <v>4</v>
      </c>
      <c r="R429" t="s">
        <v>37</v>
      </c>
      <c r="T429" t="s">
        <v>38</v>
      </c>
      <c r="U429" t="str">
        <f>"1030"</f>
        <v>1030</v>
      </c>
      <c r="V429" t="str">
        <f>"1259"</f>
        <v>1259</v>
      </c>
      <c r="W429">
        <v>24</v>
      </c>
      <c r="X429">
        <v>0</v>
      </c>
      <c r="Y429">
        <v>10</v>
      </c>
      <c r="Z429">
        <v>0</v>
      </c>
      <c r="AA429" t="s">
        <v>165</v>
      </c>
      <c r="AB429">
        <v>114</v>
      </c>
    </row>
    <row r="430" spans="1:31" x14ac:dyDescent="0.25">
      <c r="A430">
        <v>21558</v>
      </c>
      <c r="B430" t="str">
        <f>""</f>
        <v/>
      </c>
      <c r="G430" t="s">
        <v>286</v>
      </c>
      <c r="H430">
        <v>4100</v>
      </c>
      <c r="I430" t="str">
        <f>"01"</f>
        <v>01</v>
      </c>
      <c r="J430" t="s">
        <v>290</v>
      </c>
      <c r="K430" t="s">
        <v>33</v>
      </c>
      <c r="L430" t="s">
        <v>34</v>
      </c>
      <c r="M430" t="s">
        <v>35</v>
      </c>
      <c r="N430" t="s">
        <v>36</v>
      </c>
      <c r="O430" t="str">
        <f t="shared" si="21"/>
        <v>1</v>
      </c>
      <c r="P430">
        <v>3</v>
      </c>
      <c r="Q430">
        <v>3</v>
      </c>
      <c r="R430" t="s">
        <v>37</v>
      </c>
      <c r="T430" t="s">
        <v>38</v>
      </c>
      <c r="U430" t="str">
        <f>"1500"</f>
        <v>1500</v>
      </c>
      <c r="V430" t="str">
        <f>"1615"</f>
        <v>1615</v>
      </c>
      <c r="W430">
        <v>24</v>
      </c>
      <c r="X430">
        <v>0</v>
      </c>
      <c r="Y430">
        <v>10</v>
      </c>
      <c r="Z430">
        <v>0</v>
      </c>
      <c r="AA430" t="s">
        <v>165</v>
      </c>
      <c r="AB430">
        <v>114</v>
      </c>
    </row>
    <row r="431" spans="1:31" x14ac:dyDescent="0.25">
      <c r="A431">
        <v>20495</v>
      </c>
      <c r="B431" t="str">
        <f>""</f>
        <v/>
      </c>
      <c r="G431" t="s">
        <v>291</v>
      </c>
      <c r="H431">
        <v>900</v>
      </c>
      <c r="I431" t="str">
        <f>"01"</f>
        <v>01</v>
      </c>
      <c r="J431" t="s">
        <v>292</v>
      </c>
      <c r="K431" t="s">
        <v>33</v>
      </c>
      <c r="L431" t="s">
        <v>34</v>
      </c>
      <c r="M431" t="s">
        <v>133</v>
      </c>
      <c r="N431" t="s">
        <v>293</v>
      </c>
      <c r="O431" t="str">
        <f t="shared" si="21"/>
        <v>1</v>
      </c>
      <c r="P431">
        <v>4</v>
      </c>
      <c r="Q431">
        <v>4</v>
      </c>
      <c r="R431" t="s">
        <v>294</v>
      </c>
      <c r="T431" t="s">
        <v>38</v>
      </c>
      <c r="U431" t="str">
        <f>"1300"</f>
        <v>1300</v>
      </c>
      <c r="V431" t="str">
        <f>"1440"</f>
        <v>1440</v>
      </c>
      <c r="W431">
        <v>40</v>
      </c>
      <c r="X431">
        <v>0</v>
      </c>
      <c r="Y431">
        <v>10</v>
      </c>
      <c r="Z431">
        <v>0</v>
      </c>
      <c r="AA431" t="s">
        <v>44</v>
      </c>
      <c r="AB431">
        <v>144</v>
      </c>
    </row>
    <row r="432" spans="1:31" x14ac:dyDescent="0.25">
      <c r="A432">
        <v>21993</v>
      </c>
      <c r="B432" t="str">
        <f>""</f>
        <v/>
      </c>
      <c r="G432" t="s">
        <v>291</v>
      </c>
      <c r="H432">
        <v>900</v>
      </c>
      <c r="I432" t="str">
        <f>"02"</f>
        <v>02</v>
      </c>
      <c r="J432" t="s">
        <v>292</v>
      </c>
      <c r="K432" t="s">
        <v>33</v>
      </c>
      <c r="L432" t="s">
        <v>34</v>
      </c>
      <c r="M432" t="s">
        <v>133</v>
      </c>
      <c r="N432" t="s">
        <v>36</v>
      </c>
      <c r="O432" t="str">
        <f t="shared" si="21"/>
        <v>1</v>
      </c>
      <c r="P432">
        <v>4</v>
      </c>
      <c r="Q432">
        <v>4</v>
      </c>
      <c r="R432" t="s">
        <v>294</v>
      </c>
      <c r="T432" t="s">
        <v>75</v>
      </c>
      <c r="U432" t="str">
        <f>"0900"</f>
        <v>0900</v>
      </c>
      <c r="V432" t="str">
        <f>"0950"</f>
        <v>0950</v>
      </c>
      <c r="W432">
        <v>40</v>
      </c>
      <c r="X432">
        <v>0</v>
      </c>
      <c r="Y432">
        <v>15</v>
      </c>
      <c r="Z432">
        <v>0</v>
      </c>
      <c r="AA432" t="s">
        <v>44</v>
      </c>
      <c r="AB432">
        <v>144</v>
      </c>
    </row>
    <row r="433" spans="1:31" x14ac:dyDescent="0.25">
      <c r="A433">
        <v>21778</v>
      </c>
      <c r="B433" t="str">
        <f>""</f>
        <v/>
      </c>
      <c r="G433" t="s">
        <v>291</v>
      </c>
      <c r="H433">
        <v>900</v>
      </c>
      <c r="I433" t="str">
        <f>"03"</f>
        <v>03</v>
      </c>
      <c r="J433" t="s">
        <v>292</v>
      </c>
      <c r="K433" t="s">
        <v>33</v>
      </c>
      <c r="L433" t="s">
        <v>34</v>
      </c>
      <c r="M433" t="s">
        <v>133</v>
      </c>
      <c r="N433" t="s">
        <v>36</v>
      </c>
      <c r="O433" t="str">
        <f t="shared" si="21"/>
        <v>1</v>
      </c>
      <c r="P433">
        <v>4</v>
      </c>
      <c r="Q433">
        <v>4</v>
      </c>
      <c r="R433" t="s">
        <v>294</v>
      </c>
      <c r="T433" t="s">
        <v>47</v>
      </c>
      <c r="U433" t="str">
        <f>"1300"</f>
        <v>1300</v>
      </c>
      <c r="V433" t="str">
        <f>"1440"</f>
        <v>1440</v>
      </c>
      <c r="W433">
        <v>40</v>
      </c>
      <c r="X433">
        <v>0</v>
      </c>
      <c r="Y433">
        <v>15</v>
      </c>
      <c r="Z433">
        <v>0</v>
      </c>
      <c r="AA433" t="s">
        <v>44</v>
      </c>
      <c r="AB433">
        <v>3</v>
      </c>
    </row>
    <row r="434" spans="1:31" x14ac:dyDescent="0.25">
      <c r="A434">
        <v>20496</v>
      </c>
      <c r="B434" t="str">
        <f>""</f>
        <v/>
      </c>
      <c r="G434" t="s">
        <v>291</v>
      </c>
      <c r="H434">
        <v>900</v>
      </c>
      <c r="I434" t="str">
        <f>"04"</f>
        <v>04</v>
      </c>
      <c r="J434" t="s">
        <v>292</v>
      </c>
      <c r="K434" t="s">
        <v>33</v>
      </c>
      <c r="L434" t="s">
        <v>34</v>
      </c>
      <c r="M434" t="s">
        <v>133</v>
      </c>
      <c r="N434" t="s">
        <v>293</v>
      </c>
      <c r="O434" t="str">
        <f t="shared" si="21"/>
        <v>1</v>
      </c>
      <c r="P434">
        <v>4</v>
      </c>
      <c r="Q434">
        <v>4</v>
      </c>
      <c r="R434" t="s">
        <v>294</v>
      </c>
      <c r="T434" t="s">
        <v>38</v>
      </c>
      <c r="U434" t="str">
        <f>"1300"</f>
        <v>1300</v>
      </c>
      <c r="V434" t="str">
        <f>"1440"</f>
        <v>1440</v>
      </c>
      <c r="W434">
        <v>40</v>
      </c>
      <c r="X434">
        <v>0</v>
      </c>
      <c r="Y434">
        <v>10</v>
      </c>
      <c r="Z434">
        <v>0</v>
      </c>
      <c r="AA434" t="s">
        <v>44</v>
      </c>
      <c r="AB434">
        <v>3</v>
      </c>
    </row>
    <row r="435" spans="1:31" x14ac:dyDescent="0.25">
      <c r="A435">
        <v>21994</v>
      </c>
      <c r="B435" t="str">
        <f>""</f>
        <v/>
      </c>
      <c r="G435" t="s">
        <v>291</v>
      </c>
      <c r="H435">
        <v>900</v>
      </c>
      <c r="I435" t="str">
        <f>"06"</f>
        <v>06</v>
      </c>
      <c r="J435" t="s">
        <v>292</v>
      </c>
      <c r="K435" t="s">
        <v>33</v>
      </c>
      <c r="L435" t="s">
        <v>34</v>
      </c>
      <c r="M435" t="s">
        <v>133</v>
      </c>
      <c r="N435" t="s">
        <v>36</v>
      </c>
      <c r="O435" t="str">
        <f t="shared" si="21"/>
        <v>1</v>
      </c>
      <c r="P435">
        <v>4</v>
      </c>
      <c r="Q435">
        <v>4</v>
      </c>
      <c r="R435" t="s">
        <v>294</v>
      </c>
      <c r="T435" t="s">
        <v>47</v>
      </c>
      <c r="U435" t="str">
        <f>"1500"</f>
        <v>1500</v>
      </c>
      <c r="V435" t="str">
        <f>"1645"</f>
        <v>1645</v>
      </c>
      <c r="W435">
        <v>40</v>
      </c>
      <c r="X435">
        <v>0</v>
      </c>
      <c r="Y435">
        <v>25</v>
      </c>
      <c r="Z435">
        <v>0</v>
      </c>
      <c r="AA435" t="s">
        <v>44</v>
      </c>
      <c r="AB435">
        <v>3</v>
      </c>
    </row>
    <row r="436" spans="1:31" x14ac:dyDescent="0.25">
      <c r="A436">
        <v>21777</v>
      </c>
      <c r="B436" t="str">
        <f>""</f>
        <v/>
      </c>
      <c r="G436" t="s">
        <v>291</v>
      </c>
      <c r="H436">
        <v>900</v>
      </c>
      <c r="I436" t="str">
        <f>"40"</f>
        <v>40</v>
      </c>
      <c r="J436" t="s">
        <v>292</v>
      </c>
      <c r="K436" t="s">
        <v>49</v>
      </c>
      <c r="L436" t="s">
        <v>34</v>
      </c>
      <c r="M436" t="s">
        <v>133</v>
      </c>
      <c r="N436" t="s">
        <v>50</v>
      </c>
      <c r="O436" t="str">
        <f t="shared" si="21"/>
        <v>1</v>
      </c>
      <c r="P436">
        <v>4</v>
      </c>
      <c r="Q436">
        <v>4</v>
      </c>
      <c r="R436" t="s">
        <v>294</v>
      </c>
      <c r="U436" t="str">
        <f>""</f>
        <v/>
      </c>
      <c r="V436" t="str">
        <f>""</f>
        <v/>
      </c>
      <c r="W436">
        <v>40</v>
      </c>
      <c r="X436">
        <v>0</v>
      </c>
      <c r="Y436">
        <v>10</v>
      </c>
      <c r="Z436">
        <v>0</v>
      </c>
      <c r="AA436" t="s">
        <v>51</v>
      </c>
      <c r="AE436" t="s">
        <v>92</v>
      </c>
    </row>
    <row r="437" spans="1:31" x14ac:dyDescent="0.25">
      <c r="A437">
        <v>21279</v>
      </c>
      <c r="B437" t="str">
        <f>""</f>
        <v/>
      </c>
      <c r="G437" t="s">
        <v>291</v>
      </c>
      <c r="H437">
        <v>980</v>
      </c>
      <c r="I437" t="str">
        <f>"03"</f>
        <v>03</v>
      </c>
      <c r="J437" t="s">
        <v>295</v>
      </c>
      <c r="K437" t="s">
        <v>33</v>
      </c>
      <c r="L437" t="s">
        <v>34</v>
      </c>
      <c r="M437" t="s">
        <v>35</v>
      </c>
      <c r="N437" t="s">
        <v>36</v>
      </c>
      <c r="O437" t="str">
        <f t="shared" si="21"/>
        <v>1</v>
      </c>
      <c r="P437">
        <v>4</v>
      </c>
      <c r="Q437">
        <v>4</v>
      </c>
      <c r="R437" t="s">
        <v>294</v>
      </c>
      <c r="T437" t="s">
        <v>75</v>
      </c>
      <c r="U437" t="str">
        <f>"1200"</f>
        <v>1200</v>
      </c>
      <c r="V437" t="str">
        <f>"1250"</f>
        <v>1250</v>
      </c>
      <c r="W437">
        <v>40</v>
      </c>
      <c r="X437">
        <v>0</v>
      </c>
      <c r="Y437">
        <v>10</v>
      </c>
      <c r="Z437">
        <v>0</v>
      </c>
      <c r="AA437" t="s">
        <v>44</v>
      </c>
      <c r="AB437">
        <v>3</v>
      </c>
    </row>
    <row r="438" spans="1:31" x14ac:dyDescent="0.25">
      <c r="A438">
        <v>20896</v>
      </c>
      <c r="B438" t="str">
        <f>""</f>
        <v/>
      </c>
      <c r="G438" t="s">
        <v>291</v>
      </c>
      <c r="H438">
        <v>980</v>
      </c>
      <c r="I438" t="str">
        <f>"05"</f>
        <v>05</v>
      </c>
      <c r="J438" t="s">
        <v>295</v>
      </c>
      <c r="K438" t="s">
        <v>33</v>
      </c>
      <c r="L438" t="s">
        <v>34</v>
      </c>
      <c r="M438" t="s">
        <v>35</v>
      </c>
      <c r="N438" t="s">
        <v>36</v>
      </c>
      <c r="O438" t="str">
        <f t="shared" si="21"/>
        <v>1</v>
      </c>
      <c r="P438">
        <v>4</v>
      </c>
      <c r="Q438">
        <v>4</v>
      </c>
      <c r="R438" t="s">
        <v>294</v>
      </c>
      <c r="T438" t="s">
        <v>38</v>
      </c>
      <c r="U438" t="str">
        <f>"1500"</f>
        <v>1500</v>
      </c>
      <c r="V438" t="str">
        <f>"1640"</f>
        <v>1640</v>
      </c>
      <c r="W438">
        <v>40</v>
      </c>
      <c r="X438">
        <v>0</v>
      </c>
      <c r="Y438">
        <v>10</v>
      </c>
      <c r="Z438">
        <v>0</v>
      </c>
      <c r="AA438" t="s">
        <v>44</v>
      </c>
      <c r="AB438">
        <v>144</v>
      </c>
    </row>
    <row r="439" spans="1:31" x14ac:dyDescent="0.25">
      <c r="A439">
        <v>20898</v>
      </c>
      <c r="B439" t="str">
        <f>""</f>
        <v/>
      </c>
      <c r="G439" t="s">
        <v>291</v>
      </c>
      <c r="H439">
        <v>980</v>
      </c>
      <c r="I439" t="str">
        <f>"07"</f>
        <v>07</v>
      </c>
      <c r="J439" t="s">
        <v>295</v>
      </c>
      <c r="K439" t="s">
        <v>33</v>
      </c>
      <c r="L439" t="s">
        <v>34</v>
      </c>
      <c r="M439" t="s">
        <v>35</v>
      </c>
      <c r="N439" t="s">
        <v>36</v>
      </c>
      <c r="O439" t="str">
        <f t="shared" si="21"/>
        <v>1</v>
      </c>
      <c r="P439">
        <v>4</v>
      </c>
      <c r="Q439">
        <v>4</v>
      </c>
      <c r="R439" t="s">
        <v>294</v>
      </c>
      <c r="T439" t="s">
        <v>47</v>
      </c>
      <c r="U439" t="str">
        <f>"1300"</f>
        <v>1300</v>
      </c>
      <c r="V439" t="str">
        <f>"1440"</f>
        <v>1440</v>
      </c>
      <c r="W439">
        <v>40</v>
      </c>
      <c r="X439">
        <v>0</v>
      </c>
      <c r="Y439">
        <v>10</v>
      </c>
      <c r="Z439">
        <v>0</v>
      </c>
      <c r="AA439" t="s">
        <v>44</v>
      </c>
      <c r="AB439">
        <v>144</v>
      </c>
    </row>
    <row r="440" spans="1:31" x14ac:dyDescent="0.25">
      <c r="A440">
        <v>21779</v>
      </c>
      <c r="B440" t="str">
        <f>""</f>
        <v/>
      </c>
      <c r="G440" t="s">
        <v>291</v>
      </c>
      <c r="H440">
        <v>980</v>
      </c>
      <c r="I440" t="str">
        <f>"08"</f>
        <v>08</v>
      </c>
      <c r="J440" t="s">
        <v>295</v>
      </c>
      <c r="K440" t="s">
        <v>33</v>
      </c>
      <c r="L440" t="s">
        <v>34</v>
      </c>
      <c r="M440" t="s">
        <v>35</v>
      </c>
      <c r="N440" t="s">
        <v>36</v>
      </c>
      <c r="O440" t="str">
        <f t="shared" si="21"/>
        <v>1</v>
      </c>
      <c r="P440">
        <v>4</v>
      </c>
      <c r="Q440">
        <v>4</v>
      </c>
      <c r="R440" t="s">
        <v>294</v>
      </c>
      <c r="T440" t="s">
        <v>47</v>
      </c>
      <c r="U440" t="str">
        <f>"1500"</f>
        <v>1500</v>
      </c>
      <c r="V440" t="str">
        <f>"1640"</f>
        <v>1640</v>
      </c>
      <c r="W440">
        <v>40</v>
      </c>
      <c r="X440">
        <v>0</v>
      </c>
      <c r="Y440">
        <v>10</v>
      </c>
      <c r="Z440">
        <v>0</v>
      </c>
      <c r="AA440" t="s">
        <v>44</v>
      </c>
      <c r="AB440">
        <v>144</v>
      </c>
    </row>
    <row r="441" spans="1:31" x14ac:dyDescent="0.25">
      <c r="A441">
        <v>20899</v>
      </c>
      <c r="B441" t="str">
        <f>""</f>
        <v/>
      </c>
      <c r="G441" t="s">
        <v>291</v>
      </c>
      <c r="H441">
        <v>980</v>
      </c>
      <c r="I441" t="str">
        <f>"40"</f>
        <v>40</v>
      </c>
      <c r="J441" t="s">
        <v>295</v>
      </c>
      <c r="K441" t="s">
        <v>49</v>
      </c>
      <c r="L441" t="s">
        <v>34</v>
      </c>
      <c r="M441" t="s">
        <v>35</v>
      </c>
      <c r="N441" t="s">
        <v>50</v>
      </c>
      <c r="O441" t="str">
        <f t="shared" si="21"/>
        <v>1</v>
      </c>
      <c r="P441">
        <v>4</v>
      </c>
      <c r="Q441">
        <v>4</v>
      </c>
      <c r="R441" t="s">
        <v>294</v>
      </c>
      <c r="U441" t="str">
        <f>""</f>
        <v/>
      </c>
      <c r="V441" t="str">
        <f>""</f>
        <v/>
      </c>
      <c r="W441">
        <v>40</v>
      </c>
      <c r="X441">
        <v>0</v>
      </c>
      <c r="Y441">
        <v>10</v>
      </c>
      <c r="Z441">
        <v>0</v>
      </c>
      <c r="AA441" t="s">
        <v>51</v>
      </c>
      <c r="AE441" s="1" t="s">
        <v>52</v>
      </c>
    </row>
    <row r="442" spans="1:31" x14ac:dyDescent="0.25">
      <c r="A442">
        <v>21097</v>
      </c>
      <c r="B442" t="str">
        <f>""</f>
        <v/>
      </c>
      <c r="G442" t="s">
        <v>291</v>
      </c>
      <c r="H442">
        <v>1010</v>
      </c>
      <c r="I442" t="str">
        <f>"03"</f>
        <v>03</v>
      </c>
      <c r="J442" t="s">
        <v>296</v>
      </c>
      <c r="K442" t="s">
        <v>33</v>
      </c>
      <c r="L442" t="s">
        <v>34</v>
      </c>
      <c r="M442" t="s">
        <v>35</v>
      </c>
      <c r="N442" t="s">
        <v>36</v>
      </c>
      <c r="O442" t="str">
        <f t="shared" si="21"/>
        <v>1</v>
      </c>
      <c r="P442">
        <v>4</v>
      </c>
      <c r="Q442">
        <v>4</v>
      </c>
      <c r="R442" t="s">
        <v>37</v>
      </c>
      <c r="T442" t="s">
        <v>75</v>
      </c>
      <c r="U442" t="str">
        <f>"1100"</f>
        <v>1100</v>
      </c>
      <c r="V442" t="str">
        <f>"1150"</f>
        <v>1150</v>
      </c>
      <c r="W442">
        <v>40</v>
      </c>
      <c r="X442">
        <v>0</v>
      </c>
      <c r="Y442">
        <v>10</v>
      </c>
      <c r="Z442">
        <v>0</v>
      </c>
      <c r="AA442" t="s">
        <v>44</v>
      </c>
      <c r="AB442">
        <v>3</v>
      </c>
    </row>
    <row r="443" spans="1:31" x14ac:dyDescent="0.25">
      <c r="A443">
        <v>21094</v>
      </c>
      <c r="B443" t="str">
        <f>""</f>
        <v/>
      </c>
      <c r="G443" t="s">
        <v>291</v>
      </c>
      <c r="H443">
        <v>1010</v>
      </c>
      <c r="I443" t="str">
        <f>"05"</f>
        <v>05</v>
      </c>
      <c r="J443" t="s">
        <v>296</v>
      </c>
      <c r="K443" t="s">
        <v>33</v>
      </c>
      <c r="L443" t="s">
        <v>34</v>
      </c>
      <c r="M443" t="s">
        <v>35</v>
      </c>
      <c r="N443" t="s">
        <v>36</v>
      </c>
      <c r="O443" t="str">
        <f t="shared" si="21"/>
        <v>1</v>
      </c>
      <c r="P443">
        <v>4</v>
      </c>
      <c r="Q443">
        <v>4</v>
      </c>
      <c r="R443" t="s">
        <v>37</v>
      </c>
      <c r="T443" t="s">
        <v>38</v>
      </c>
      <c r="U443" t="str">
        <f>"1630"</f>
        <v>1630</v>
      </c>
      <c r="V443" t="str">
        <f>"1810"</f>
        <v>1810</v>
      </c>
      <c r="W443">
        <v>40</v>
      </c>
      <c r="X443">
        <v>0</v>
      </c>
      <c r="Y443">
        <v>10</v>
      </c>
      <c r="Z443">
        <v>0</v>
      </c>
      <c r="AA443" t="s">
        <v>44</v>
      </c>
      <c r="AB443">
        <v>112</v>
      </c>
    </row>
    <row r="444" spans="1:31" x14ac:dyDescent="0.25">
      <c r="A444">
        <v>21095</v>
      </c>
      <c r="B444" t="str">
        <f>""</f>
        <v/>
      </c>
      <c r="G444" t="s">
        <v>291</v>
      </c>
      <c r="H444">
        <v>1010</v>
      </c>
      <c r="I444" t="str">
        <f>"06"</f>
        <v>06</v>
      </c>
      <c r="J444" t="s">
        <v>296</v>
      </c>
      <c r="K444" t="s">
        <v>33</v>
      </c>
      <c r="L444" t="s">
        <v>34</v>
      </c>
      <c r="M444" t="s">
        <v>35</v>
      </c>
      <c r="N444" t="s">
        <v>36</v>
      </c>
      <c r="O444" t="str">
        <f t="shared" si="21"/>
        <v>1</v>
      </c>
      <c r="P444">
        <v>4</v>
      </c>
      <c r="Q444">
        <v>4</v>
      </c>
      <c r="R444" t="s">
        <v>37</v>
      </c>
      <c r="T444" t="s">
        <v>47</v>
      </c>
      <c r="U444" t="str">
        <f>"1500"</f>
        <v>1500</v>
      </c>
      <c r="V444" t="str">
        <f>"1640"</f>
        <v>1640</v>
      </c>
      <c r="W444">
        <v>40</v>
      </c>
      <c r="X444">
        <v>0</v>
      </c>
      <c r="Y444">
        <v>10</v>
      </c>
      <c r="Z444">
        <v>0</v>
      </c>
      <c r="AA444" t="s">
        <v>44</v>
      </c>
      <c r="AB444">
        <v>145</v>
      </c>
    </row>
    <row r="445" spans="1:31" x14ac:dyDescent="0.25">
      <c r="A445">
        <v>22354</v>
      </c>
      <c r="B445" t="str">
        <f>""</f>
        <v/>
      </c>
      <c r="G445" t="s">
        <v>291</v>
      </c>
      <c r="H445">
        <v>1010</v>
      </c>
      <c r="I445" t="str">
        <f>"08"</f>
        <v>08</v>
      </c>
      <c r="J445" t="s">
        <v>296</v>
      </c>
      <c r="K445" t="s">
        <v>33</v>
      </c>
      <c r="L445" t="s">
        <v>34</v>
      </c>
      <c r="M445" t="s">
        <v>35</v>
      </c>
      <c r="N445" t="s">
        <v>36</v>
      </c>
      <c r="O445" t="str">
        <f t="shared" si="21"/>
        <v>1</v>
      </c>
      <c r="P445">
        <v>4</v>
      </c>
      <c r="Q445">
        <v>4</v>
      </c>
      <c r="R445" t="s">
        <v>37</v>
      </c>
      <c r="T445" t="s">
        <v>38</v>
      </c>
      <c r="U445" t="str">
        <f>"1500"</f>
        <v>1500</v>
      </c>
      <c r="V445" t="str">
        <f>"1640"</f>
        <v>1640</v>
      </c>
      <c r="W445">
        <v>40</v>
      </c>
      <c r="X445">
        <v>0</v>
      </c>
      <c r="Y445">
        <v>10</v>
      </c>
      <c r="Z445">
        <v>0</v>
      </c>
      <c r="AA445" t="s">
        <v>44</v>
      </c>
      <c r="AB445">
        <v>147</v>
      </c>
    </row>
    <row r="446" spans="1:31" x14ac:dyDescent="0.25">
      <c r="A446">
        <v>22355</v>
      </c>
      <c r="B446" t="str">
        <f>""</f>
        <v/>
      </c>
      <c r="G446" t="s">
        <v>291</v>
      </c>
      <c r="H446">
        <v>1010</v>
      </c>
      <c r="I446" t="str">
        <f>"09"</f>
        <v>09</v>
      </c>
      <c r="J446" t="s">
        <v>296</v>
      </c>
      <c r="K446" t="s">
        <v>33</v>
      </c>
      <c r="L446" t="s">
        <v>34</v>
      </c>
      <c r="M446" t="s">
        <v>35</v>
      </c>
      <c r="N446" t="s">
        <v>36</v>
      </c>
      <c r="O446" t="str">
        <f t="shared" si="21"/>
        <v>1</v>
      </c>
      <c r="P446">
        <v>4</v>
      </c>
      <c r="Q446">
        <v>4</v>
      </c>
      <c r="R446" t="s">
        <v>37</v>
      </c>
      <c r="T446" t="s">
        <v>38</v>
      </c>
      <c r="U446" t="str">
        <f>"1300"</f>
        <v>1300</v>
      </c>
      <c r="V446" t="str">
        <f>"1445"</f>
        <v>1445</v>
      </c>
      <c r="W446">
        <v>40</v>
      </c>
      <c r="X446">
        <v>0</v>
      </c>
      <c r="Y446">
        <v>10</v>
      </c>
      <c r="Z446">
        <v>0</v>
      </c>
      <c r="AA446" t="s">
        <v>44</v>
      </c>
      <c r="AB446">
        <v>147</v>
      </c>
    </row>
    <row r="447" spans="1:31" x14ac:dyDescent="0.25">
      <c r="A447">
        <v>21098</v>
      </c>
      <c r="B447" t="str">
        <f>""</f>
        <v/>
      </c>
      <c r="G447" t="s">
        <v>291</v>
      </c>
      <c r="H447">
        <v>1010</v>
      </c>
      <c r="I447" t="str">
        <f>"40"</f>
        <v>40</v>
      </c>
      <c r="J447" t="s">
        <v>296</v>
      </c>
      <c r="K447" t="s">
        <v>49</v>
      </c>
      <c r="L447" t="s">
        <v>34</v>
      </c>
      <c r="M447" t="s">
        <v>35</v>
      </c>
      <c r="N447" t="s">
        <v>50</v>
      </c>
      <c r="O447" t="str">
        <f t="shared" si="21"/>
        <v>1</v>
      </c>
      <c r="P447">
        <v>4</v>
      </c>
      <c r="Q447">
        <v>4</v>
      </c>
      <c r="R447" t="s">
        <v>37</v>
      </c>
      <c r="U447" t="str">
        <f>""</f>
        <v/>
      </c>
      <c r="V447" t="str">
        <f>""</f>
        <v/>
      </c>
      <c r="W447">
        <v>39</v>
      </c>
      <c r="X447">
        <v>0</v>
      </c>
      <c r="Y447">
        <v>10</v>
      </c>
      <c r="Z447">
        <v>0</v>
      </c>
      <c r="AA447" t="s">
        <v>51</v>
      </c>
      <c r="AE447" t="s">
        <v>92</v>
      </c>
    </row>
    <row r="448" spans="1:31" x14ac:dyDescent="0.25">
      <c r="A448">
        <v>21093</v>
      </c>
      <c r="B448" t="str">
        <f>""</f>
        <v/>
      </c>
      <c r="G448" t="s">
        <v>291</v>
      </c>
      <c r="H448">
        <v>1010</v>
      </c>
      <c r="I448" t="str">
        <f>"41"</f>
        <v>41</v>
      </c>
      <c r="J448" t="s">
        <v>296</v>
      </c>
      <c r="K448" t="s">
        <v>49</v>
      </c>
      <c r="L448" t="s">
        <v>34</v>
      </c>
      <c r="M448" t="s">
        <v>35</v>
      </c>
      <c r="N448" t="s">
        <v>50</v>
      </c>
      <c r="O448" t="str">
        <f t="shared" si="21"/>
        <v>1</v>
      </c>
      <c r="P448">
        <v>4</v>
      </c>
      <c r="Q448">
        <v>4</v>
      </c>
      <c r="R448" t="s">
        <v>37</v>
      </c>
      <c r="U448" t="str">
        <f>""</f>
        <v/>
      </c>
      <c r="V448" t="str">
        <f>""</f>
        <v/>
      </c>
      <c r="W448">
        <v>39</v>
      </c>
      <c r="X448">
        <v>0</v>
      </c>
      <c r="Y448">
        <v>10</v>
      </c>
      <c r="Z448">
        <v>0</v>
      </c>
      <c r="AA448" t="s">
        <v>51</v>
      </c>
      <c r="AE448" t="s">
        <v>92</v>
      </c>
    </row>
    <row r="449" spans="1:31" x14ac:dyDescent="0.25">
      <c r="A449">
        <v>21092</v>
      </c>
      <c r="B449" t="str">
        <f>""</f>
        <v/>
      </c>
      <c r="G449" t="s">
        <v>291</v>
      </c>
      <c r="H449">
        <v>1010</v>
      </c>
      <c r="I449" t="str">
        <f>"50"</f>
        <v>50</v>
      </c>
      <c r="J449" t="s">
        <v>296</v>
      </c>
      <c r="K449" t="s">
        <v>33</v>
      </c>
      <c r="L449" t="s">
        <v>34</v>
      </c>
      <c r="M449" t="s">
        <v>35</v>
      </c>
      <c r="N449" t="s">
        <v>36</v>
      </c>
      <c r="O449" t="str">
        <f t="shared" si="21"/>
        <v>1</v>
      </c>
      <c r="P449">
        <v>4</v>
      </c>
      <c r="Q449">
        <v>4</v>
      </c>
      <c r="R449" t="s">
        <v>37</v>
      </c>
      <c r="T449" t="s">
        <v>47</v>
      </c>
      <c r="U449" t="str">
        <f>"1800"</f>
        <v>1800</v>
      </c>
      <c r="V449" t="str">
        <f>"1940"</f>
        <v>1940</v>
      </c>
      <c r="W449">
        <v>40</v>
      </c>
      <c r="X449">
        <v>0</v>
      </c>
      <c r="Y449">
        <v>10</v>
      </c>
      <c r="Z449">
        <v>0</v>
      </c>
      <c r="AA449" t="s">
        <v>44</v>
      </c>
      <c r="AB449">
        <v>147</v>
      </c>
    </row>
    <row r="450" spans="1:31" x14ac:dyDescent="0.25">
      <c r="A450">
        <v>21660</v>
      </c>
      <c r="B450" t="str">
        <f>""</f>
        <v/>
      </c>
      <c r="G450" t="s">
        <v>291</v>
      </c>
      <c r="H450">
        <v>1010</v>
      </c>
      <c r="I450" t="str">
        <f>"89J"</f>
        <v>89J</v>
      </c>
      <c r="J450" t="s">
        <v>296</v>
      </c>
      <c r="K450" t="s">
        <v>65</v>
      </c>
      <c r="L450" t="s">
        <v>34</v>
      </c>
      <c r="M450" t="s">
        <v>35</v>
      </c>
      <c r="N450" t="s">
        <v>50</v>
      </c>
      <c r="O450" t="str">
        <f>"CE"</f>
        <v>CE</v>
      </c>
      <c r="P450">
        <v>4</v>
      </c>
      <c r="Q450">
        <v>4</v>
      </c>
      <c r="R450" t="s">
        <v>55</v>
      </c>
      <c r="U450" t="str">
        <f>""</f>
        <v/>
      </c>
      <c r="V450" t="str">
        <f>""</f>
        <v/>
      </c>
      <c r="W450">
        <v>50</v>
      </c>
      <c r="X450">
        <v>0</v>
      </c>
      <c r="Y450">
        <v>0</v>
      </c>
      <c r="Z450">
        <v>0</v>
      </c>
      <c r="AA450" t="s">
        <v>51</v>
      </c>
    </row>
    <row r="451" spans="1:31" x14ac:dyDescent="0.25">
      <c r="A451">
        <v>22526</v>
      </c>
      <c r="B451" t="str">
        <f>""</f>
        <v/>
      </c>
      <c r="G451" t="s">
        <v>291</v>
      </c>
      <c r="H451">
        <v>1010</v>
      </c>
      <c r="I451" t="str">
        <f>"A8J"</f>
        <v>A8J</v>
      </c>
      <c r="J451" t="s">
        <v>296</v>
      </c>
      <c r="K451" t="s">
        <v>56</v>
      </c>
      <c r="L451" t="s">
        <v>34</v>
      </c>
      <c r="M451" t="s">
        <v>35</v>
      </c>
      <c r="N451" t="s">
        <v>36</v>
      </c>
      <c r="O451" t="str">
        <f>"CE"</f>
        <v>CE</v>
      </c>
      <c r="P451">
        <v>4</v>
      </c>
      <c r="Q451">
        <v>4</v>
      </c>
      <c r="R451" t="s">
        <v>55</v>
      </c>
      <c r="U451" t="str">
        <f>""</f>
        <v/>
      </c>
      <c r="V451" t="str">
        <f>""</f>
        <v/>
      </c>
      <c r="W451">
        <v>40</v>
      </c>
      <c r="X451">
        <v>0</v>
      </c>
      <c r="Y451">
        <v>0</v>
      </c>
      <c r="Z451">
        <v>0</v>
      </c>
    </row>
    <row r="452" spans="1:31" x14ac:dyDescent="0.25">
      <c r="A452">
        <v>21102</v>
      </c>
      <c r="B452" t="str">
        <f>""</f>
        <v/>
      </c>
      <c r="G452" t="s">
        <v>291</v>
      </c>
      <c r="H452">
        <v>1030</v>
      </c>
      <c r="I452" t="str">
        <f>"01"</f>
        <v>01</v>
      </c>
      <c r="J452" t="s">
        <v>297</v>
      </c>
      <c r="K452" t="s">
        <v>33</v>
      </c>
      <c r="L452" t="s">
        <v>34</v>
      </c>
      <c r="M452" t="s">
        <v>35</v>
      </c>
      <c r="N452" t="s">
        <v>36</v>
      </c>
      <c r="O452" t="str">
        <f t="shared" ref="O452:O459" si="22">"1"</f>
        <v>1</v>
      </c>
      <c r="P452">
        <v>3</v>
      </c>
      <c r="Q452">
        <v>3</v>
      </c>
      <c r="R452" t="s">
        <v>37</v>
      </c>
      <c r="T452" t="s">
        <v>40</v>
      </c>
      <c r="U452" t="str">
        <f>"1000"</f>
        <v>1000</v>
      </c>
      <c r="V452" t="str">
        <f>"1050"</f>
        <v>1050</v>
      </c>
      <c r="W452">
        <v>40</v>
      </c>
      <c r="X452">
        <v>0</v>
      </c>
      <c r="Y452">
        <v>10</v>
      </c>
      <c r="Z452">
        <v>0</v>
      </c>
      <c r="AA452" t="s">
        <v>44</v>
      </c>
      <c r="AB452">
        <v>145</v>
      </c>
    </row>
    <row r="453" spans="1:31" x14ac:dyDescent="0.25">
      <c r="A453">
        <v>21102</v>
      </c>
      <c r="B453" t="str">
        <f>""</f>
        <v/>
      </c>
      <c r="G453" t="s">
        <v>291</v>
      </c>
      <c r="H453">
        <v>1030</v>
      </c>
      <c r="I453" t="str">
        <f>"01"</f>
        <v>01</v>
      </c>
      <c r="J453" t="s">
        <v>297</v>
      </c>
      <c r="K453" t="s">
        <v>33</v>
      </c>
      <c r="L453" t="s">
        <v>34</v>
      </c>
      <c r="M453" t="s">
        <v>35</v>
      </c>
      <c r="N453" t="s">
        <v>36</v>
      </c>
      <c r="O453" t="str">
        <f t="shared" si="22"/>
        <v>1</v>
      </c>
      <c r="P453">
        <v>3</v>
      </c>
      <c r="Q453">
        <v>3</v>
      </c>
      <c r="R453" t="s">
        <v>37</v>
      </c>
      <c r="T453" t="s">
        <v>62</v>
      </c>
      <c r="U453" t="str">
        <f>"1000"</f>
        <v>1000</v>
      </c>
      <c r="V453" t="str">
        <f>"1050"</f>
        <v>1050</v>
      </c>
      <c r="W453">
        <v>40</v>
      </c>
      <c r="X453">
        <v>0</v>
      </c>
      <c r="Y453">
        <v>10</v>
      </c>
      <c r="Z453">
        <v>0</v>
      </c>
      <c r="AA453" t="s">
        <v>44</v>
      </c>
      <c r="AB453">
        <v>145</v>
      </c>
    </row>
    <row r="454" spans="1:31" x14ac:dyDescent="0.25">
      <c r="A454">
        <v>21039</v>
      </c>
      <c r="B454" t="str">
        <f>""</f>
        <v/>
      </c>
      <c r="G454" t="s">
        <v>291</v>
      </c>
      <c r="H454">
        <v>1030</v>
      </c>
      <c r="I454" t="str">
        <f>"02"</f>
        <v>02</v>
      </c>
      <c r="J454" t="s">
        <v>297</v>
      </c>
      <c r="K454" t="s">
        <v>33</v>
      </c>
      <c r="L454" t="s">
        <v>34</v>
      </c>
      <c r="M454" t="s">
        <v>35</v>
      </c>
      <c r="N454" t="s">
        <v>36</v>
      </c>
      <c r="O454" t="str">
        <f t="shared" si="22"/>
        <v>1</v>
      </c>
      <c r="P454">
        <v>3</v>
      </c>
      <c r="Q454">
        <v>3</v>
      </c>
      <c r="R454" t="s">
        <v>37</v>
      </c>
      <c r="T454" t="s">
        <v>38</v>
      </c>
      <c r="U454" t="str">
        <f>"0730"</f>
        <v>0730</v>
      </c>
      <c r="V454" t="str">
        <f>"0845"</f>
        <v>0845</v>
      </c>
      <c r="W454">
        <v>39</v>
      </c>
      <c r="X454">
        <v>0</v>
      </c>
      <c r="Y454">
        <v>10</v>
      </c>
      <c r="Z454">
        <v>0</v>
      </c>
      <c r="AA454" t="s">
        <v>44</v>
      </c>
      <c r="AB454">
        <v>150</v>
      </c>
    </row>
    <row r="455" spans="1:31" x14ac:dyDescent="0.25">
      <c r="A455">
        <v>21101</v>
      </c>
      <c r="B455" t="str">
        <f>""</f>
        <v/>
      </c>
      <c r="G455" t="s">
        <v>291</v>
      </c>
      <c r="H455">
        <v>1030</v>
      </c>
      <c r="I455" t="str">
        <f>"03"</f>
        <v>03</v>
      </c>
      <c r="J455" t="s">
        <v>297</v>
      </c>
      <c r="K455" t="s">
        <v>33</v>
      </c>
      <c r="L455" t="s">
        <v>34</v>
      </c>
      <c r="M455" t="s">
        <v>35</v>
      </c>
      <c r="N455" t="s">
        <v>36</v>
      </c>
      <c r="O455" t="str">
        <f t="shared" si="22"/>
        <v>1</v>
      </c>
      <c r="P455">
        <v>3</v>
      </c>
      <c r="Q455">
        <v>3</v>
      </c>
      <c r="R455" t="s">
        <v>37</v>
      </c>
      <c r="T455" t="s">
        <v>38</v>
      </c>
      <c r="U455" t="str">
        <f>"0900"</f>
        <v>0900</v>
      </c>
      <c r="V455" t="str">
        <f>"1015"</f>
        <v>1015</v>
      </c>
      <c r="W455">
        <v>39</v>
      </c>
      <c r="X455">
        <v>0</v>
      </c>
      <c r="Y455">
        <v>10</v>
      </c>
      <c r="Z455">
        <v>0</v>
      </c>
      <c r="AA455" t="s">
        <v>44</v>
      </c>
      <c r="AB455">
        <v>150</v>
      </c>
    </row>
    <row r="456" spans="1:31" x14ac:dyDescent="0.25">
      <c r="A456">
        <v>21103</v>
      </c>
      <c r="B456" t="str">
        <f>""</f>
        <v/>
      </c>
      <c r="G456" t="s">
        <v>291</v>
      </c>
      <c r="H456">
        <v>1030</v>
      </c>
      <c r="I456" t="str">
        <f>"04"</f>
        <v>04</v>
      </c>
      <c r="J456" t="s">
        <v>297</v>
      </c>
      <c r="K456" t="s">
        <v>33</v>
      </c>
      <c r="L456" t="s">
        <v>34</v>
      </c>
      <c r="M456" t="s">
        <v>35</v>
      </c>
      <c r="N456" t="s">
        <v>36</v>
      </c>
      <c r="O456" t="str">
        <f t="shared" si="22"/>
        <v>1</v>
      </c>
      <c r="P456">
        <v>3</v>
      </c>
      <c r="Q456">
        <v>3</v>
      </c>
      <c r="R456" t="s">
        <v>37</v>
      </c>
      <c r="T456" t="s">
        <v>40</v>
      </c>
      <c r="U456" t="str">
        <f>"0900"</f>
        <v>0900</v>
      </c>
      <c r="V456" t="str">
        <f>"0950"</f>
        <v>0950</v>
      </c>
      <c r="W456">
        <v>40</v>
      </c>
      <c r="X456">
        <v>0</v>
      </c>
      <c r="Y456">
        <v>0</v>
      </c>
      <c r="Z456">
        <v>0</v>
      </c>
      <c r="AA456" t="s">
        <v>44</v>
      </c>
      <c r="AB456">
        <v>145</v>
      </c>
    </row>
    <row r="457" spans="1:31" x14ac:dyDescent="0.25">
      <c r="A457">
        <v>20024</v>
      </c>
      <c r="B457" t="str">
        <f>""</f>
        <v/>
      </c>
      <c r="G457" t="s">
        <v>291</v>
      </c>
      <c r="H457">
        <v>1030</v>
      </c>
      <c r="I457" t="str">
        <f>"05"</f>
        <v>05</v>
      </c>
      <c r="J457" t="s">
        <v>297</v>
      </c>
      <c r="K457" t="s">
        <v>33</v>
      </c>
      <c r="L457" t="s">
        <v>34</v>
      </c>
      <c r="M457" t="s">
        <v>35</v>
      </c>
      <c r="N457" t="s">
        <v>36</v>
      </c>
      <c r="O457" t="str">
        <f t="shared" si="22"/>
        <v>1</v>
      </c>
      <c r="P457">
        <v>3</v>
      </c>
      <c r="Q457">
        <v>3</v>
      </c>
      <c r="R457" t="s">
        <v>37</v>
      </c>
      <c r="T457" t="s">
        <v>38</v>
      </c>
      <c r="U457" t="str">
        <f>"1200"</f>
        <v>1200</v>
      </c>
      <c r="V457" t="str">
        <f>"1315"</f>
        <v>1315</v>
      </c>
      <c r="W457">
        <v>40</v>
      </c>
      <c r="X457">
        <v>0</v>
      </c>
      <c r="Y457">
        <v>10</v>
      </c>
      <c r="Z457">
        <v>0</v>
      </c>
      <c r="AA457" t="s">
        <v>44</v>
      </c>
      <c r="AB457">
        <v>150</v>
      </c>
    </row>
    <row r="458" spans="1:31" x14ac:dyDescent="0.25">
      <c r="A458">
        <v>21569</v>
      </c>
      <c r="B458" t="str">
        <f>""</f>
        <v/>
      </c>
      <c r="G458" t="s">
        <v>291</v>
      </c>
      <c r="H458">
        <v>1030</v>
      </c>
      <c r="I458" t="str">
        <f>"06"</f>
        <v>06</v>
      </c>
      <c r="J458" t="s">
        <v>297</v>
      </c>
      <c r="K458" t="s">
        <v>33</v>
      </c>
      <c r="L458" t="s">
        <v>34</v>
      </c>
      <c r="M458" t="s">
        <v>35</v>
      </c>
      <c r="N458" t="s">
        <v>36</v>
      </c>
      <c r="O458" t="str">
        <f t="shared" si="22"/>
        <v>1</v>
      </c>
      <c r="P458">
        <v>3</v>
      </c>
      <c r="Q458">
        <v>3</v>
      </c>
      <c r="R458" t="s">
        <v>37</v>
      </c>
      <c r="T458" t="s">
        <v>38</v>
      </c>
      <c r="U458" t="str">
        <f>"1330"</f>
        <v>1330</v>
      </c>
      <c r="V458" t="str">
        <f>"1445"</f>
        <v>1445</v>
      </c>
      <c r="W458">
        <v>40</v>
      </c>
      <c r="X458">
        <v>0</v>
      </c>
      <c r="Y458">
        <v>10</v>
      </c>
      <c r="Z458">
        <v>0</v>
      </c>
      <c r="AA458" t="s">
        <v>44</v>
      </c>
      <c r="AB458">
        <v>150</v>
      </c>
    </row>
    <row r="459" spans="1:31" x14ac:dyDescent="0.25">
      <c r="A459">
        <v>20902</v>
      </c>
      <c r="B459" t="str">
        <f>""</f>
        <v/>
      </c>
      <c r="G459" t="s">
        <v>291</v>
      </c>
      <c r="H459">
        <v>1030</v>
      </c>
      <c r="I459" t="str">
        <f>"40"</f>
        <v>40</v>
      </c>
      <c r="J459" t="s">
        <v>297</v>
      </c>
      <c r="K459" t="s">
        <v>49</v>
      </c>
      <c r="L459" t="s">
        <v>34</v>
      </c>
      <c r="M459" t="s">
        <v>35</v>
      </c>
      <c r="N459" t="s">
        <v>50</v>
      </c>
      <c r="O459" t="str">
        <f t="shared" si="22"/>
        <v>1</v>
      </c>
      <c r="P459">
        <v>3</v>
      </c>
      <c r="Q459">
        <v>3</v>
      </c>
      <c r="R459" t="s">
        <v>37</v>
      </c>
      <c r="U459" t="str">
        <f>""</f>
        <v/>
      </c>
      <c r="V459" t="str">
        <f>""</f>
        <v/>
      </c>
      <c r="W459">
        <v>38</v>
      </c>
      <c r="X459">
        <v>0</v>
      </c>
      <c r="Y459">
        <v>15</v>
      </c>
      <c r="Z459">
        <v>0</v>
      </c>
      <c r="AA459" t="s">
        <v>51</v>
      </c>
      <c r="AE459" t="s">
        <v>92</v>
      </c>
    </row>
    <row r="460" spans="1:31" x14ac:dyDescent="0.25">
      <c r="A460">
        <v>22528</v>
      </c>
      <c r="B460" t="str">
        <f>""</f>
        <v/>
      </c>
      <c r="G460" t="s">
        <v>291</v>
      </c>
      <c r="H460">
        <v>1030</v>
      </c>
      <c r="I460" t="str">
        <f>"80J"</f>
        <v>80J</v>
      </c>
      <c r="J460" t="s">
        <v>297</v>
      </c>
      <c r="K460" t="s">
        <v>63</v>
      </c>
      <c r="L460" t="s">
        <v>34</v>
      </c>
      <c r="M460" t="s">
        <v>35</v>
      </c>
      <c r="N460" t="s">
        <v>36</v>
      </c>
      <c r="O460" t="str">
        <f t="shared" ref="O460:O466" si="23">"CE"</f>
        <v>CE</v>
      </c>
      <c r="P460">
        <v>3</v>
      </c>
      <c r="Q460">
        <v>3</v>
      </c>
      <c r="R460" t="s">
        <v>55</v>
      </c>
      <c r="U460" t="str">
        <f>""</f>
        <v/>
      </c>
      <c r="V460" t="str">
        <f>""</f>
        <v/>
      </c>
      <c r="W460">
        <v>40</v>
      </c>
      <c r="X460">
        <v>0</v>
      </c>
      <c r="Y460">
        <v>0</v>
      </c>
      <c r="Z460">
        <v>0</v>
      </c>
    </row>
    <row r="461" spans="1:31" x14ac:dyDescent="0.25">
      <c r="A461">
        <v>22522</v>
      </c>
      <c r="B461" t="str">
        <f>""</f>
        <v/>
      </c>
      <c r="G461" t="s">
        <v>291</v>
      </c>
      <c r="H461">
        <v>1030</v>
      </c>
      <c r="I461" t="str">
        <f>"88J"</f>
        <v>88J</v>
      </c>
      <c r="J461" t="s">
        <v>297</v>
      </c>
      <c r="K461" t="s">
        <v>201</v>
      </c>
      <c r="L461" t="s">
        <v>34</v>
      </c>
      <c r="M461" t="s">
        <v>35</v>
      </c>
      <c r="N461" t="s">
        <v>36</v>
      </c>
      <c r="O461" t="str">
        <f t="shared" si="23"/>
        <v>CE</v>
      </c>
      <c r="P461">
        <v>3</v>
      </c>
      <c r="Q461">
        <v>3</v>
      </c>
      <c r="R461" t="s">
        <v>55</v>
      </c>
      <c r="U461" t="str">
        <f>""</f>
        <v/>
      </c>
      <c r="V461" t="str">
        <f>""</f>
        <v/>
      </c>
      <c r="W461">
        <v>40</v>
      </c>
      <c r="X461">
        <v>0</v>
      </c>
      <c r="Y461">
        <v>0</v>
      </c>
      <c r="Z461">
        <v>0</v>
      </c>
    </row>
    <row r="462" spans="1:31" x14ac:dyDescent="0.25">
      <c r="A462">
        <v>21153</v>
      </c>
      <c r="B462" t="str">
        <f>""</f>
        <v/>
      </c>
      <c r="G462" t="s">
        <v>291</v>
      </c>
      <c r="H462">
        <v>1030</v>
      </c>
      <c r="I462" t="str">
        <f>"89J"</f>
        <v>89J</v>
      </c>
      <c r="J462" t="s">
        <v>297</v>
      </c>
      <c r="K462" t="s">
        <v>65</v>
      </c>
      <c r="L462" t="s">
        <v>34</v>
      </c>
      <c r="M462" t="s">
        <v>35</v>
      </c>
      <c r="N462" t="s">
        <v>50</v>
      </c>
      <c r="O462" t="str">
        <f t="shared" si="23"/>
        <v>CE</v>
      </c>
      <c r="P462">
        <v>3</v>
      </c>
      <c r="Q462">
        <v>3</v>
      </c>
      <c r="R462" t="s">
        <v>55</v>
      </c>
      <c r="U462" t="str">
        <f>""</f>
        <v/>
      </c>
      <c r="V462" t="str">
        <f>""</f>
        <v/>
      </c>
      <c r="W462">
        <v>50</v>
      </c>
      <c r="X462">
        <v>0</v>
      </c>
      <c r="Y462">
        <v>0</v>
      </c>
      <c r="Z462">
        <v>0</v>
      </c>
      <c r="AA462" t="s">
        <v>51</v>
      </c>
    </row>
    <row r="463" spans="1:31" x14ac:dyDescent="0.25">
      <c r="A463">
        <v>21426</v>
      </c>
      <c r="B463" t="str">
        <f>""</f>
        <v/>
      </c>
      <c r="G463" t="s">
        <v>291</v>
      </c>
      <c r="H463">
        <v>1030</v>
      </c>
      <c r="I463" t="str">
        <f>"A8J"</f>
        <v>A8J</v>
      </c>
      <c r="J463" t="s">
        <v>297</v>
      </c>
      <c r="K463" t="s">
        <v>56</v>
      </c>
      <c r="L463" t="s">
        <v>34</v>
      </c>
      <c r="M463" t="s">
        <v>35</v>
      </c>
      <c r="N463" t="s">
        <v>50</v>
      </c>
      <c r="O463" t="str">
        <f t="shared" si="23"/>
        <v>CE</v>
      </c>
      <c r="P463">
        <v>3</v>
      </c>
      <c r="Q463">
        <v>3</v>
      </c>
      <c r="R463" t="s">
        <v>55</v>
      </c>
      <c r="U463" t="str">
        <f>""</f>
        <v/>
      </c>
      <c r="V463" t="str">
        <f>""</f>
        <v/>
      </c>
      <c r="W463">
        <v>30</v>
      </c>
      <c r="X463">
        <v>0</v>
      </c>
      <c r="Y463">
        <v>0</v>
      </c>
      <c r="Z463">
        <v>0</v>
      </c>
      <c r="AA463" t="s">
        <v>51</v>
      </c>
    </row>
    <row r="464" spans="1:31" x14ac:dyDescent="0.25">
      <c r="A464">
        <v>21146</v>
      </c>
      <c r="B464" t="str">
        <f>""</f>
        <v/>
      </c>
      <c r="G464" t="s">
        <v>291</v>
      </c>
      <c r="H464">
        <v>1030</v>
      </c>
      <c r="I464" t="str">
        <f>"K8J"</f>
        <v>K8J</v>
      </c>
      <c r="J464" t="s">
        <v>297</v>
      </c>
      <c r="K464" t="s">
        <v>298</v>
      </c>
      <c r="L464" t="s">
        <v>34</v>
      </c>
      <c r="M464" t="s">
        <v>35</v>
      </c>
      <c r="N464" t="s">
        <v>36</v>
      </c>
      <c r="O464" t="str">
        <f t="shared" si="23"/>
        <v>CE</v>
      </c>
      <c r="P464">
        <v>3</v>
      </c>
      <c r="Q464">
        <v>3</v>
      </c>
      <c r="R464" t="s">
        <v>55</v>
      </c>
      <c r="U464" t="str">
        <f>""</f>
        <v/>
      </c>
      <c r="V464" t="str">
        <f>""</f>
        <v/>
      </c>
      <c r="W464">
        <v>24</v>
      </c>
      <c r="X464">
        <v>0</v>
      </c>
      <c r="Y464">
        <v>0</v>
      </c>
      <c r="Z464">
        <v>0</v>
      </c>
    </row>
    <row r="465" spans="1:31" x14ac:dyDescent="0.25">
      <c r="A465">
        <v>22554</v>
      </c>
      <c r="B465" t="str">
        <f>""</f>
        <v/>
      </c>
      <c r="G465" t="s">
        <v>291</v>
      </c>
      <c r="H465">
        <v>1030</v>
      </c>
      <c r="I465" t="str">
        <f>"R8J"</f>
        <v>R8J</v>
      </c>
      <c r="J465" t="s">
        <v>297</v>
      </c>
      <c r="K465" t="s">
        <v>299</v>
      </c>
      <c r="L465" t="s">
        <v>34</v>
      </c>
      <c r="M465" t="s">
        <v>35</v>
      </c>
      <c r="N465" t="s">
        <v>36</v>
      </c>
      <c r="O465" t="str">
        <f t="shared" si="23"/>
        <v>CE</v>
      </c>
      <c r="P465">
        <v>3</v>
      </c>
      <c r="Q465">
        <v>3</v>
      </c>
      <c r="R465" t="s">
        <v>55</v>
      </c>
      <c r="U465" t="str">
        <f>""</f>
        <v/>
      </c>
      <c r="V465" t="str">
        <f>""</f>
        <v/>
      </c>
      <c r="W465">
        <v>40</v>
      </c>
      <c r="X465">
        <v>0</v>
      </c>
      <c r="Y465">
        <v>0</v>
      </c>
      <c r="Z465">
        <v>0</v>
      </c>
    </row>
    <row r="466" spans="1:31" x14ac:dyDescent="0.25">
      <c r="A466">
        <v>21010</v>
      </c>
      <c r="B466" t="str">
        <f>""</f>
        <v/>
      </c>
      <c r="G466" t="s">
        <v>291</v>
      </c>
      <c r="H466">
        <v>1030</v>
      </c>
      <c r="I466" t="str">
        <f>"U8J"</f>
        <v>U8J</v>
      </c>
      <c r="J466" t="s">
        <v>297</v>
      </c>
      <c r="K466" t="s">
        <v>57</v>
      </c>
      <c r="L466" t="s">
        <v>34</v>
      </c>
      <c r="M466" t="s">
        <v>35</v>
      </c>
      <c r="N466" t="s">
        <v>50</v>
      </c>
      <c r="O466" t="str">
        <f t="shared" si="23"/>
        <v>CE</v>
      </c>
      <c r="P466">
        <v>3</v>
      </c>
      <c r="Q466">
        <v>3</v>
      </c>
      <c r="R466" t="s">
        <v>55</v>
      </c>
      <c r="U466" t="str">
        <f>""</f>
        <v/>
      </c>
      <c r="V466" t="str">
        <f>""</f>
        <v/>
      </c>
      <c r="W466">
        <v>25</v>
      </c>
      <c r="X466">
        <v>0</v>
      </c>
      <c r="Y466">
        <v>0</v>
      </c>
      <c r="Z466">
        <v>0</v>
      </c>
      <c r="AA466" t="s">
        <v>51</v>
      </c>
    </row>
    <row r="467" spans="1:31" x14ac:dyDescent="0.25">
      <c r="A467">
        <v>20234</v>
      </c>
      <c r="B467" t="str">
        <f>""</f>
        <v/>
      </c>
      <c r="G467" t="s">
        <v>291</v>
      </c>
      <c r="H467">
        <v>1040</v>
      </c>
      <c r="I467" t="str">
        <f>"01"</f>
        <v>01</v>
      </c>
      <c r="J467" t="s">
        <v>300</v>
      </c>
      <c r="K467" t="s">
        <v>33</v>
      </c>
      <c r="L467" t="s">
        <v>34</v>
      </c>
      <c r="M467" t="s">
        <v>35</v>
      </c>
      <c r="N467" t="s">
        <v>36</v>
      </c>
      <c r="O467" t="str">
        <f t="shared" ref="O467:O480" si="24">"1"</f>
        <v>1</v>
      </c>
      <c r="P467">
        <v>3</v>
      </c>
      <c r="Q467">
        <v>3</v>
      </c>
      <c r="R467" t="s">
        <v>37</v>
      </c>
      <c r="T467" t="s">
        <v>40</v>
      </c>
      <c r="U467" t="str">
        <f>"0800"</f>
        <v>0800</v>
      </c>
      <c r="V467" t="str">
        <f>"0850"</f>
        <v>0850</v>
      </c>
      <c r="W467">
        <v>40</v>
      </c>
      <c r="X467">
        <v>0</v>
      </c>
      <c r="Y467">
        <v>10</v>
      </c>
      <c r="Z467">
        <v>0</v>
      </c>
      <c r="AA467" t="s">
        <v>44</v>
      </c>
      <c r="AB467">
        <v>124</v>
      </c>
    </row>
    <row r="468" spans="1:31" x14ac:dyDescent="0.25">
      <c r="A468">
        <v>20144</v>
      </c>
      <c r="B468" t="str">
        <f>""</f>
        <v/>
      </c>
      <c r="G468" t="s">
        <v>291</v>
      </c>
      <c r="H468">
        <v>1040</v>
      </c>
      <c r="I468" t="str">
        <f>"02"</f>
        <v>02</v>
      </c>
      <c r="J468" t="s">
        <v>300</v>
      </c>
      <c r="K468" t="s">
        <v>33</v>
      </c>
      <c r="L468" t="s">
        <v>34</v>
      </c>
      <c r="M468" t="s">
        <v>35</v>
      </c>
      <c r="N468" t="s">
        <v>36</v>
      </c>
      <c r="O468" t="str">
        <f t="shared" si="24"/>
        <v>1</v>
      </c>
      <c r="P468">
        <v>3</v>
      </c>
      <c r="Q468">
        <v>3</v>
      </c>
      <c r="R468" t="s">
        <v>37</v>
      </c>
      <c r="T468" t="s">
        <v>40</v>
      </c>
      <c r="U468" t="str">
        <f>"0900"</f>
        <v>0900</v>
      </c>
      <c r="V468" t="str">
        <f>"0950"</f>
        <v>0950</v>
      </c>
      <c r="W468">
        <v>39</v>
      </c>
      <c r="X468">
        <v>0</v>
      </c>
      <c r="Y468">
        <v>10</v>
      </c>
      <c r="Z468">
        <v>0</v>
      </c>
      <c r="AA468" t="s">
        <v>44</v>
      </c>
      <c r="AB468">
        <v>124</v>
      </c>
      <c r="AE468" t="s">
        <v>301</v>
      </c>
    </row>
    <row r="469" spans="1:31" x14ac:dyDescent="0.25">
      <c r="A469">
        <v>21624</v>
      </c>
      <c r="B469" t="str">
        <f>""</f>
        <v/>
      </c>
      <c r="G469" t="s">
        <v>291</v>
      </c>
      <c r="H469">
        <v>1040</v>
      </c>
      <c r="I469" t="str">
        <f>"03"</f>
        <v>03</v>
      </c>
      <c r="J469" t="s">
        <v>300</v>
      </c>
      <c r="K469" t="s">
        <v>33</v>
      </c>
      <c r="L469" t="s">
        <v>34</v>
      </c>
      <c r="M469" t="s">
        <v>35</v>
      </c>
      <c r="N469" t="s">
        <v>36</v>
      </c>
      <c r="O469" t="str">
        <f t="shared" si="24"/>
        <v>1</v>
      </c>
      <c r="P469">
        <v>3</v>
      </c>
      <c r="Q469">
        <v>3</v>
      </c>
      <c r="R469" t="s">
        <v>37</v>
      </c>
      <c r="T469" t="s">
        <v>40</v>
      </c>
      <c r="U469" t="str">
        <f>"1000"</f>
        <v>1000</v>
      </c>
      <c r="V469" t="str">
        <f>"1050"</f>
        <v>1050</v>
      </c>
      <c r="W469">
        <v>40</v>
      </c>
      <c r="X469">
        <v>0</v>
      </c>
      <c r="Y469">
        <v>10</v>
      </c>
      <c r="Z469">
        <v>0</v>
      </c>
      <c r="AA469" t="s">
        <v>44</v>
      </c>
      <c r="AB469">
        <v>124</v>
      </c>
    </row>
    <row r="470" spans="1:31" x14ac:dyDescent="0.25">
      <c r="A470">
        <v>21133</v>
      </c>
      <c r="B470" t="str">
        <f>""</f>
        <v/>
      </c>
      <c r="G470" t="s">
        <v>291</v>
      </c>
      <c r="H470">
        <v>1040</v>
      </c>
      <c r="I470" t="str">
        <f>"04"</f>
        <v>04</v>
      </c>
      <c r="J470" t="s">
        <v>300</v>
      </c>
      <c r="K470" t="s">
        <v>33</v>
      </c>
      <c r="L470" t="s">
        <v>34</v>
      </c>
      <c r="M470" t="s">
        <v>35</v>
      </c>
      <c r="N470" t="s">
        <v>36</v>
      </c>
      <c r="O470" t="str">
        <f t="shared" si="24"/>
        <v>1</v>
      </c>
      <c r="P470">
        <v>3</v>
      </c>
      <c r="Q470">
        <v>3</v>
      </c>
      <c r="R470" t="s">
        <v>37</v>
      </c>
      <c r="T470" t="s">
        <v>40</v>
      </c>
      <c r="U470" t="str">
        <f>"1200"</f>
        <v>1200</v>
      </c>
      <c r="V470" t="str">
        <f>"1250"</f>
        <v>1250</v>
      </c>
      <c r="W470">
        <v>40</v>
      </c>
      <c r="X470">
        <v>0</v>
      </c>
      <c r="Y470">
        <v>10</v>
      </c>
      <c r="Z470">
        <v>0</v>
      </c>
      <c r="AA470" t="s">
        <v>44</v>
      </c>
      <c r="AB470">
        <v>124</v>
      </c>
    </row>
    <row r="471" spans="1:31" x14ac:dyDescent="0.25">
      <c r="A471">
        <v>20580</v>
      </c>
      <c r="B471" t="str">
        <f>""</f>
        <v/>
      </c>
      <c r="G471" t="s">
        <v>291</v>
      </c>
      <c r="H471">
        <v>1040</v>
      </c>
      <c r="I471" t="str">
        <f>"05"</f>
        <v>05</v>
      </c>
      <c r="J471" t="s">
        <v>300</v>
      </c>
      <c r="K471" t="s">
        <v>33</v>
      </c>
      <c r="L471" t="s">
        <v>34</v>
      </c>
      <c r="M471" t="s">
        <v>35</v>
      </c>
      <c r="N471" t="s">
        <v>36</v>
      </c>
      <c r="O471" t="str">
        <f t="shared" si="24"/>
        <v>1</v>
      </c>
      <c r="P471">
        <v>3</v>
      </c>
      <c r="Q471">
        <v>3</v>
      </c>
      <c r="R471" t="s">
        <v>37</v>
      </c>
      <c r="T471" t="s">
        <v>40</v>
      </c>
      <c r="U471" t="str">
        <f>"1100"</f>
        <v>1100</v>
      </c>
      <c r="V471" t="str">
        <f>"1150"</f>
        <v>1150</v>
      </c>
      <c r="W471">
        <v>39</v>
      </c>
      <c r="X471">
        <v>0</v>
      </c>
      <c r="Y471">
        <v>10</v>
      </c>
      <c r="Z471">
        <v>0</v>
      </c>
      <c r="AA471" t="s">
        <v>44</v>
      </c>
      <c r="AB471">
        <v>124</v>
      </c>
    </row>
    <row r="472" spans="1:31" x14ac:dyDescent="0.25">
      <c r="A472">
        <v>21040</v>
      </c>
      <c r="B472" t="str">
        <f>""</f>
        <v/>
      </c>
      <c r="G472" t="s">
        <v>291</v>
      </c>
      <c r="H472">
        <v>1040</v>
      </c>
      <c r="I472" t="str">
        <f>"07"</f>
        <v>07</v>
      </c>
      <c r="J472" t="s">
        <v>300</v>
      </c>
      <c r="K472" t="s">
        <v>33</v>
      </c>
      <c r="L472" t="s">
        <v>34</v>
      </c>
      <c r="M472" t="s">
        <v>35</v>
      </c>
      <c r="N472" t="s">
        <v>36</v>
      </c>
      <c r="O472" t="str">
        <f t="shared" si="24"/>
        <v>1</v>
      </c>
      <c r="P472">
        <v>3</v>
      </c>
      <c r="Q472">
        <v>3</v>
      </c>
      <c r="R472" t="s">
        <v>37</v>
      </c>
      <c r="T472" t="s">
        <v>38</v>
      </c>
      <c r="U472" t="str">
        <f>"1200"</f>
        <v>1200</v>
      </c>
      <c r="V472" t="str">
        <f>"1315"</f>
        <v>1315</v>
      </c>
      <c r="W472">
        <v>40</v>
      </c>
      <c r="X472">
        <v>0</v>
      </c>
      <c r="Y472">
        <v>10</v>
      </c>
      <c r="Z472">
        <v>0</v>
      </c>
      <c r="AA472" t="s">
        <v>44</v>
      </c>
      <c r="AB472">
        <v>125</v>
      </c>
    </row>
    <row r="473" spans="1:31" x14ac:dyDescent="0.25">
      <c r="A473">
        <v>21167</v>
      </c>
      <c r="B473" t="str">
        <f>""</f>
        <v/>
      </c>
      <c r="G473" t="s">
        <v>291</v>
      </c>
      <c r="H473">
        <v>1040</v>
      </c>
      <c r="I473" t="str">
        <f>"08"</f>
        <v>08</v>
      </c>
      <c r="J473" t="s">
        <v>300</v>
      </c>
      <c r="K473" t="s">
        <v>33</v>
      </c>
      <c r="L473" t="s">
        <v>34</v>
      </c>
      <c r="M473" t="s">
        <v>35</v>
      </c>
      <c r="N473" t="s">
        <v>36</v>
      </c>
      <c r="O473" t="str">
        <f t="shared" si="24"/>
        <v>1</v>
      </c>
      <c r="P473">
        <v>3</v>
      </c>
      <c r="Q473">
        <v>3</v>
      </c>
      <c r="R473" t="s">
        <v>37</v>
      </c>
      <c r="T473" t="s">
        <v>38</v>
      </c>
      <c r="U473" t="str">
        <f>"1500"</f>
        <v>1500</v>
      </c>
      <c r="V473" t="str">
        <f>"1615"</f>
        <v>1615</v>
      </c>
      <c r="W473">
        <v>40</v>
      </c>
      <c r="X473">
        <v>0</v>
      </c>
      <c r="Y473">
        <v>10</v>
      </c>
      <c r="Z473">
        <v>0</v>
      </c>
      <c r="AA473" t="s">
        <v>44</v>
      </c>
      <c r="AB473">
        <v>124</v>
      </c>
    </row>
    <row r="474" spans="1:31" x14ac:dyDescent="0.25">
      <c r="A474">
        <v>21180</v>
      </c>
      <c r="B474" t="str">
        <f>""</f>
        <v/>
      </c>
      <c r="G474" t="s">
        <v>291</v>
      </c>
      <c r="H474">
        <v>1040</v>
      </c>
      <c r="I474" t="str">
        <f>"09"</f>
        <v>09</v>
      </c>
      <c r="J474" t="s">
        <v>300</v>
      </c>
      <c r="K474" t="s">
        <v>33</v>
      </c>
      <c r="L474" t="s">
        <v>34</v>
      </c>
      <c r="M474" t="s">
        <v>35</v>
      </c>
      <c r="N474" t="s">
        <v>36</v>
      </c>
      <c r="O474" t="str">
        <f t="shared" si="24"/>
        <v>1</v>
      </c>
      <c r="P474">
        <v>3</v>
      </c>
      <c r="Q474">
        <v>3</v>
      </c>
      <c r="R474" t="s">
        <v>37</v>
      </c>
      <c r="T474" t="s">
        <v>60</v>
      </c>
      <c r="U474" t="str">
        <f>"1200"</f>
        <v>1200</v>
      </c>
      <c r="V474" t="str">
        <f>"1250"</f>
        <v>1250</v>
      </c>
      <c r="W474">
        <v>40</v>
      </c>
      <c r="X474">
        <v>0</v>
      </c>
      <c r="Y474">
        <v>15</v>
      </c>
      <c r="Z474">
        <v>0</v>
      </c>
      <c r="AA474" t="s">
        <v>44</v>
      </c>
      <c r="AB474">
        <v>124</v>
      </c>
    </row>
    <row r="475" spans="1:31" x14ac:dyDescent="0.25">
      <c r="A475">
        <v>21180</v>
      </c>
      <c r="B475" t="str">
        <f>""</f>
        <v/>
      </c>
      <c r="G475" t="s">
        <v>291</v>
      </c>
      <c r="H475">
        <v>1040</v>
      </c>
      <c r="I475" t="str">
        <f>"09"</f>
        <v>09</v>
      </c>
      <c r="J475" t="s">
        <v>300</v>
      </c>
      <c r="K475" t="s">
        <v>33</v>
      </c>
      <c r="L475" t="s">
        <v>34</v>
      </c>
      <c r="M475" t="s">
        <v>35</v>
      </c>
      <c r="N475" t="s">
        <v>36</v>
      </c>
      <c r="O475" t="str">
        <f t="shared" si="24"/>
        <v>1</v>
      </c>
      <c r="P475">
        <v>3</v>
      </c>
      <c r="Q475">
        <v>3</v>
      </c>
      <c r="R475" t="s">
        <v>37</v>
      </c>
      <c r="T475" t="s">
        <v>47</v>
      </c>
      <c r="U475" t="str">
        <f>"1200"</f>
        <v>1200</v>
      </c>
      <c r="V475" t="str">
        <f>"1315"</f>
        <v>1315</v>
      </c>
      <c r="W475">
        <v>40</v>
      </c>
      <c r="X475">
        <v>0</v>
      </c>
      <c r="Y475">
        <v>15</v>
      </c>
      <c r="Z475">
        <v>0</v>
      </c>
      <c r="AA475" t="s">
        <v>44</v>
      </c>
      <c r="AB475">
        <v>150</v>
      </c>
    </row>
    <row r="476" spans="1:31" x14ac:dyDescent="0.25">
      <c r="A476">
        <v>20235</v>
      </c>
      <c r="B476" t="str">
        <f>""</f>
        <v/>
      </c>
      <c r="G476" t="s">
        <v>291</v>
      </c>
      <c r="H476">
        <v>1040</v>
      </c>
      <c r="I476" t="str">
        <f>"11"</f>
        <v>11</v>
      </c>
      <c r="J476" t="s">
        <v>300</v>
      </c>
      <c r="K476" t="s">
        <v>33</v>
      </c>
      <c r="L476" t="s">
        <v>34</v>
      </c>
      <c r="M476" t="s">
        <v>35</v>
      </c>
      <c r="N476" t="s">
        <v>36</v>
      </c>
      <c r="O476" t="str">
        <f t="shared" si="24"/>
        <v>1</v>
      </c>
      <c r="P476">
        <v>3</v>
      </c>
      <c r="Q476">
        <v>3</v>
      </c>
      <c r="R476" t="s">
        <v>37</v>
      </c>
      <c r="T476" t="s">
        <v>38</v>
      </c>
      <c r="U476" t="str">
        <f>"1630"</f>
        <v>1630</v>
      </c>
      <c r="V476" t="str">
        <f>"1745"</f>
        <v>1745</v>
      </c>
      <c r="W476">
        <v>40</v>
      </c>
      <c r="X476">
        <v>0</v>
      </c>
      <c r="Y476">
        <v>10</v>
      </c>
      <c r="Z476">
        <v>0</v>
      </c>
      <c r="AA476" t="s">
        <v>44</v>
      </c>
      <c r="AB476">
        <v>124</v>
      </c>
    </row>
    <row r="477" spans="1:31" x14ac:dyDescent="0.25">
      <c r="A477">
        <v>21781</v>
      </c>
      <c r="B477" t="str">
        <f>""</f>
        <v/>
      </c>
      <c r="G477" t="s">
        <v>291</v>
      </c>
      <c r="H477">
        <v>1040</v>
      </c>
      <c r="I477" t="str">
        <f>"14"</f>
        <v>14</v>
      </c>
      <c r="J477" t="s">
        <v>300</v>
      </c>
      <c r="K477" t="s">
        <v>33</v>
      </c>
      <c r="L477" t="s">
        <v>34</v>
      </c>
      <c r="M477" t="s">
        <v>35</v>
      </c>
      <c r="N477" t="s">
        <v>36</v>
      </c>
      <c r="O477" t="str">
        <f t="shared" si="24"/>
        <v>1</v>
      </c>
      <c r="P477">
        <v>3</v>
      </c>
      <c r="Q477">
        <v>3</v>
      </c>
      <c r="R477" t="s">
        <v>37</v>
      </c>
      <c r="T477" t="s">
        <v>47</v>
      </c>
      <c r="U477" t="str">
        <f>"1630"</f>
        <v>1630</v>
      </c>
      <c r="V477" t="str">
        <f>"1745"</f>
        <v>1745</v>
      </c>
      <c r="W477">
        <v>40</v>
      </c>
      <c r="X477">
        <v>0</v>
      </c>
      <c r="Y477">
        <v>10</v>
      </c>
      <c r="Z477">
        <v>0</v>
      </c>
      <c r="AA477" t="s">
        <v>44</v>
      </c>
      <c r="AB477">
        <v>124</v>
      </c>
    </row>
    <row r="478" spans="1:31" x14ac:dyDescent="0.25">
      <c r="A478">
        <v>20497</v>
      </c>
      <c r="B478" t="str">
        <f>""</f>
        <v/>
      </c>
      <c r="G478" t="s">
        <v>291</v>
      </c>
      <c r="H478">
        <v>1040</v>
      </c>
      <c r="I478" t="str">
        <f>"40"</f>
        <v>40</v>
      </c>
      <c r="J478" t="s">
        <v>300</v>
      </c>
      <c r="K478" t="s">
        <v>49</v>
      </c>
      <c r="L478" t="s">
        <v>34</v>
      </c>
      <c r="M478" t="s">
        <v>35</v>
      </c>
      <c r="N478" t="s">
        <v>50</v>
      </c>
      <c r="O478" t="str">
        <f t="shared" si="24"/>
        <v>1</v>
      </c>
      <c r="P478">
        <v>3</v>
      </c>
      <c r="Q478">
        <v>3</v>
      </c>
      <c r="R478" t="s">
        <v>37</v>
      </c>
      <c r="U478" t="str">
        <f>""</f>
        <v/>
      </c>
      <c r="V478" t="str">
        <f>""</f>
        <v/>
      </c>
      <c r="W478">
        <v>40</v>
      </c>
      <c r="X478">
        <v>0</v>
      </c>
      <c r="Y478">
        <v>15</v>
      </c>
      <c r="Z478">
        <v>0</v>
      </c>
      <c r="AA478" t="s">
        <v>51</v>
      </c>
      <c r="AE478" s="1" t="s">
        <v>302</v>
      </c>
    </row>
    <row r="479" spans="1:31" x14ac:dyDescent="0.25">
      <c r="A479">
        <v>20806</v>
      </c>
      <c r="B479" t="str">
        <f>""</f>
        <v/>
      </c>
      <c r="G479" t="s">
        <v>291</v>
      </c>
      <c r="H479">
        <v>1040</v>
      </c>
      <c r="I479" t="str">
        <f>"41"</f>
        <v>41</v>
      </c>
      <c r="J479" t="s">
        <v>300</v>
      </c>
      <c r="K479" t="s">
        <v>49</v>
      </c>
      <c r="L479" t="s">
        <v>34</v>
      </c>
      <c r="M479" t="s">
        <v>35</v>
      </c>
      <c r="N479" t="s">
        <v>50</v>
      </c>
      <c r="O479" t="str">
        <f t="shared" si="24"/>
        <v>1</v>
      </c>
      <c r="P479">
        <v>3</v>
      </c>
      <c r="Q479">
        <v>3</v>
      </c>
      <c r="R479" t="s">
        <v>37</v>
      </c>
      <c r="U479" t="str">
        <f>""</f>
        <v/>
      </c>
      <c r="V479" t="str">
        <f>""</f>
        <v/>
      </c>
      <c r="W479">
        <v>37</v>
      </c>
      <c r="X479">
        <v>0</v>
      </c>
      <c r="Y479">
        <v>10</v>
      </c>
      <c r="Z479">
        <v>0</v>
      </c>
      <c r="AA479" t="s">
        <v>51</v>
      </c>
      <c r="AE479" t="s">
        <v>92</v>
      </c>
    </row>
    <row r="480" spans="1:31" x14ac:dyDescent="0.25">
      <c r="A480">
        <v>21132</v>
      </c>
      <c r="B480" t="str">
        <f>""</f>
        <v/>
      </c>
      <c r="G480" t="s">
        <v>291</v>
      </c>
      <c r="H480">
        <v>1040</v>
      </c>
      <c r="I480" t="str">
        <f>"51"</f>
        <v>51</v>
      </c>
      <c r="J480" t="s">
        <v>300</v>
      </c>
      <c r="K480" t="s">
        <v>33</v>
      </c>
      <c r="L480" t="s">
        <v>34</v>
      </c>
      <c r="M480" t="s">
        <v>35</v>
      </c>
      <c r="N480" t="s">
        <v>36</v>
      </c>
      <c r="O480" t="str">
        <f t="shared" si="24"/>
        <v>1</v>
      </c>
      <c r="P480">
        <v>3</v>
      </c>
      <c r="Q480">
        <v>3</v>
      </c>
      <c r="R480" t="s">
        <v>37</v>
      </c>
      <c r="T480" t="s">
        <v>47</v>
      </c>
      <c r="U480" t="str">
        <f>"1800"</f>
        <v>1800</v>
      </c>
      <c r="V480" t="str">
        <f>"1915"</f>
        <v>1915</v>
      </c>
      <c r="W480">
        <v>40</v>
      </c>
      <c r="X480">
        <v>0</v>
      </c>
      <c r="Y480">
        <v>10</v>
      </c>
      <c r="Z480">
        <v>0</v>
      </c>
      <c r="AA480" t="s">
        <v>44</v>
      </c>
      <c r="AB480">
        <v>124</v>
      </c>
    </row>
    <row r="481" spans="1:31" x14ac:dyDescent="0.25">
      <c r="A481">
        <v>20842</v>
      </c>
      <c r="B481" t="str">
        <f>""</f>
        <v/>
      </c>
      <c r="G481" t="s">
        <v>291</v>
      </c>
      <c r="H481">
        <v>1040</v>
      </c>
      <c r="I481" t="str">
        <f>"80J"</f>
        <v>80J</v>
      </c>
      <c r="J481" t="s">
        <v>300</v>
      </c>
      <c r="K481" t="s">
        <v>63</v>
      </c>
      <c r="L481" t="s">
        <v>34</v>
      </c>
      <c r="M481" t="s">
        <v>35</v>
      </c>
      <c r="N481" t="s">
        <v>36</v>
      </c>
      <c r="O481" t="str">
        <f t="shared" ref="O481:O487" si="25">"CE"</f>
        <v>CE</v>
      </c>
      <c r="P481">
        <v>3</v>
      </c>
      <c r="Q481">
        <v>3</v>
      </c>
      <c r="R481" t="s">
        <v>55</v>
      </c>
      <c r="U481" t="str">
        <f>""</f>
        <v/>
      </c>
      <c r="V481" t="str">
        <f>""</f>
        <v/>
      </c>
      <c r="W481">
        <v>80</v>
      </c>
      <c r="X481">
        <v>0</v>
      </c>
      <c r="Y481">
        <v>0</v>
      </c>
      <c r="Z481">
        <v>0</v>
      </c>
    </row>
    <row r="482" spans="1:31" x14ac:dyDescent="0.25">
      <c r="A482">
        <v>21148</v>
      </c>
      <c r="B482" t="str">
        <f>""</f>
        <v/>
      </c>
      <c r="G482" t="s">
        <v>291</v>
      </c>
      <c r="H482">
        <v>1040</v>
      </c>
      <c r="I482" t="str">
        <f>"81J"</f>
        <v>81J</v>
      </c>
      <c r="J482" t="s">
        <v>300</v>
      </c>
      <c r="K482" t="s">
        <v>169</v>
      </c>
      <c r="L482" t="s">
        <v>34</v>
      </c>
      <c r="M482" t="s">
        <v>35</v>
      </c>
      <c r="N482" t="s">
        <v>36</v>
      </c>
      <c r="O482" t="str">
        <f t="shared" si="25"/>
        <v>CE</v>
      </c>
      <c r="P482">
        <v>3</v>
      </c>
      <c r="Q482">
        <v>3</v>
      </c>
      <c r="R482" t="s">
        <v>55</v>
      </c>
      <c r="U482" t="str">
        <f>""</f>
        <v/>
      </c>
      <c r="V482" t="str">
        <f>""</f>
        <v/>
      </c>
      <c r="W482">
        <v>50</v>
      </c>
      <c r="X482">
        <v>0</v>
      </c>
      <c r="Y482">
        <v>0</v>
      </c>
      <c r="Z482">
        <v>0</v>
      </c>
    </row>
    <row r="483" spans="1:31" x14ac:dyDescent="0.25">
      <c r="A483">
        <v>20853</v>
      </c>
      <c r="B483" t="str">
        <f>""</f>
        <v/>
      </c>
      <c r="G483" t="s">
        <v>291</v>
      </c>
      <c r="H483">
        <v>1040</v>
      </c>
      <c r="I483" t="str">
        <f>"83J"</f>
        <v>83J</v>
      </c>
      <c r="J483" t="s">
        <v>300</v>
      </c>
      <c r="K483" t="s">
        <v>166</v>
      </c>
      <c r="L483" t="s">
        <v>34</v>
      </c>
      <c r="M483" t="s">
        <v>35</v>
      </c>
      <c r="N483" t="s">
        <v>36</v>
      </c>
      <c r="O483" t="str">
        <f t="shared" si="25"/>
        <v>CE</v>
      </c>
      <c r="P483">
        <v>3</v>
      </c>
      <c r="Q483">
        <v>3</v>
      </c>
      <c r="R483" t="s">
        <v>55</v>
      </c>
      <c r="U483" t="str">
        <f>""</f>
        <v/>
      </c>
      <c r="V483" t="str">
        <f>""</f>
        <v/>
      </c>
      <c r="W483">
        <v>50</v>
      </c>
      <c r="X483">
        <v>0</v>
      </c>
      <c r="Y483">
        <v>0</v>
      </c>
      <c r="Z483">
        <v>0</v>
      </c>
    </row>
    <row r="484" spans="1:31" x14ac:dyDescent="0.25">
      <c r="A484">
        <v>21144</v>
      </c>
      <c r="B484" t="str">
        <f>""</f>
        <v/>
      </c>
      <c r="G484" t="s">
        <v>291</v>
      </c>
      <c r="H484">
        <v>1040</v>
      </c>
      <c r="I484" t="str">
        <f>"84J"</f>
        <v>84J</v>
      </c>
      <c r="J484" t="s">
        <v>300</v>
      </c>
      <c r="K484" t="s">
        <v>54</v>
      </c>
      <c r="L484" t="s">
        <v>34</v>
      </c>
      <c r="M484" t="s">
        <v>35</v>
      </c>
      <c r="N484" t="s">
        <v>36</v>
      </c>
      <c r="O484" t="str">
        <f t="shared" si="25"/>
        <v>CE</v>
      </c>
      <c r="P484">
        <v>3</v>
      </c>
      <c r="Q484">
        <v>3</v>
      </c>
      <c r="R484" t="s">
        <v>55</v>
      </c>
      <c r="U484" t="str">
        <f>""</f>
        <v/>
      </c>
      <c r="V484" t="str">
        <f>""</f>
        <v/>
      </c>
      <c r="W484">
        <v>25</v>
      </c>
      <c r="X484">
        <v>0</v>
      </c>
      <c r="Y484">
        <v>0</v>
      </c>
      <c r="Z484">
        <v>0</v>
      </c>
    </row>
    <row r="485" spans="1:31" x14ac:dyDescent="0.25">
      <c r="A485">
        <v>21420</v>
      </c>
      <c r="B485" t="str">
        <f>""</f>
        <v/>
      </c>
      <c r="G485" t="s">
        <v>291</v>
      </c>
      <c r="H485">
        <v>1040</v>
      </c>
      <c r="I485" t="str">
        <f>"85J"</f>
        <v>85J</v>
      </c>
      <c r="J485" t="s">
        <v>300</v>
      </c>
      <c r="K485" t="s">
        <v>303</v>
      </c>
      <c r="L485" t="s">
        <v>34</v>
      </c>
      <c r="M485" t="s">
        <v>35</v>
      </c>
      <c r="N485" t="s">
        <v>36</v>
      </c>
      <c r="O485" t="str">
        <f t="shared" si="25"/>
        <v>CE</v>
      </c>
      <c r="P485">
        <v>3</v>
      </c>
      <c r="Q485">
        <v>3</v>
      </c>
      <c r="R485" t="s">
        <v>55</v>
      </c>
      <c r="U485" t="str">
        <f>""</f>
        <v/>
      </c>
      <c r="V485" t="str">
        <f>""</f>
        <v/>
      </c>
      <c r="W485">
        <v>50</v>
      </c>
      <c r="X485">
        <v>0</v>
      </c>
      <c r="Y485">
        <v>0</v>
      </c>
      <c r="Z485">
        <v>0</v>
      </c>
    </row>
    <row r="486" spans="1:31" x14ac:dyDescent="0.25">
      <c r="A486">
        <v>21649</v>
      </c>
      <c r="B486" t="str">
        <f>""</f>
        <v/>
      </c>
      <c r="G486" t="s">
        <v>291</v>
      </c>
      <c r="H486">
        <v>1040</v>
      </c>
      <c r="I486" t="str">
        <f>"88J"</f>
        <v>88J</v>
      </c>
      <c r="J486" t="s">
        <v>300</v>
      </c>
      <c r="K486" t="s">
        <v>201</v>
      </c>
      <c r="L486" t="s">
        <v>34</v>
      </c>
      <c r="M486" t="s">
        <v>35</v>
      </c>
      <c r="N486" t="s">
        <v>36</v>
      </c>
      <c r="O486" t="str">
        <f t="shared" si="25"/>
        <v>CE</v>
      </c>
      <c r="P486">
        <v>3</v>
      </c>
      <c r="Q486">
        <v>3</v>
      </c>
      <c r="R486" t="s">
        <v>55</v>
      </c>
      <c r="U486" t="str">
        <f>""</f>
        <v/>
      </c>
      <c r="V486" t="str">
        <f>""</f>
        <v/>
      </c>
      <c r="W486">
        <v>50</v>
      </c>
      <c r="X486">
        <v>0</v>
      </c>
      <c r="Y486">
        <v>0</v>
      </c>
      <c r="Z486">
        <v>0</v>
      </c>
    </row>
    <row r="487" spans="1:31" x14ac:dyDescent="0.25">
      <c r="A487">
        <v>21006</v>
      </c>
      <c r="B487" t="str">
        <f>""</f>
        <v/>
      </c>
      <c r="G487" t="s">
        <v>291</v>
      </c>
      <c r="H487">
        <v>1040</v>
      </c>
      <c r="I487" t="str">
        <f>"89J"</f>
        <v>89J</v>
      </c>
      <c r="J487" t="s">
        <v>300</v>
      </c>
      <c r="K487" t="s">
        <v>65</v>
      </c>
      <c r="L487" t="s">
        <v>34</v>
      </c>
      <c r="M487" t="s">
        <v>35</v>
      </c>
      <c r="N487" t="s">
        <v>50</v>
      </c>
      <c r="O487" t="str">
        <f t="shared" si="25"/>
        <v>CE</v>
      </c>
      <c r="P487">
        <v>3</v>
      </c>
      <c r="Q487">
        <v>3</v>
      </c>
      <c r="R487" t="s">
        <v>55</v>
      </c>
      <c r="U487" t="str">
        <f>""</f>
        <v/>
      </c>
      <c r="V487" t="str">
        <f>""</f>
        <v/>
      </c>
      <c r="W487">
        <v>50</v>
      </c>
      <c r="X487">
        <v>0</v>
      </c>
      <c r="Y487">
        <v>0</v>
      </c>
      <c r="Z487">
        <v>0</v>
      </c>
      <c r="AA487" t="s">
        <v>51</v>
      </c>
    </row>
    <row r="488" spans="1:31" x14ac:dyDescent="0.25">
      <c r="A488">
        <v>21280</v>
      </c>
      <c r="B488" t="str">
        <f>""</f>
        <v/>
      </c>
      <c r="G488" t="s">
        <v>291</v>
      </c>
      <c r="H488">
        <v>1050</v>
      </c>
      <c r="I488" t="str">
        <f>"01"</f>
        <v>01</v>
      </c>
      <c r="J488" t="s">
        <v>304</v>
      </c>
      <c r="K488" t="s">
        <v>33</v>
      </c>
      <c r="L488" t="s">
        <v>34</v>
      </c>
      <c r="M488" t="s">
        <v>35</v>
      </c>
      <c r="N488" t="s">
        <v>36</v>
      </c>
      <c r="O488" t="str">
        <f t="shared" ref="O488:O494" si="26">"1"</f>
        <v>1</v>
      </c>
      <c r="P488">
        <v>4</v>
      </c>
      <c r="Q488">
        <v>4</v>
      </c>
      <c r="R488" t="s">
        <v>37</v>
      </c>
      <c r="T488" t="s">
        <v>75</v>
      </c>
      <c r="U488" t="str">
        <f>"0800"</f>
        <v>0800</v>
      </c>
      <c r="V488" t="str">
        <f>"0850"</f>
        <v>0850</v>
      </c>
      <c r="W488">
        <v>35</v>
      </c>
      <c r="X488">
        <v>0</v>
      </c>
      <c r="Y488">
        <v>10</v>
      </c>
      <c r="Z488">
        <v>0</v>
      </c>
      <c r="AA488" t="s">
        <v>44</v>
      </c>
      <c r="AB488">
        <v>3</v>
      </c>
    </row>
    <row r="489" spans="1:31" x14ac:dyDescent="0.25">
      <c r="A489">
        <v>20608</v>
      </c>
      <c r="B489" t="str">
        <f>""</f>
        <v/>
      </c>
      <c r="G489" t="s">
        <v>291</v>
      </c>
      <c r="H489">
        <v>1050</v>
      </c>
      <c r="I489" t="str">
        <f>"02"</f>
        <v>02</v>
      </c>
      <c r="J489" t="s">
        <v>304</v>
      </c>
      <c r="K489" t="s">
        <v>33</v>
      </c>
      <c r="L489" t="s">
        <v>34</v>
      </c>
      <c r="M489" t="s">
        <v>35</v>
      </c>
      <c r="N489" t="s">
        <v>36</v>
      </c>
      <c r="O489" t="str">
        <f t="shared" si="26"/>
        <v>1</v>
      </c>
      <c r="P489">
        <v>4</v>
      </c>
      <c r="Q489">
        <v>4</v>
      </c>
      <c r="R489" t="s">
        <v>37</v>
      </c>
      <c r="T489" t="s">
        <v>75</v>
      </c>
      <c r="U489" t="str">
        <f>"0900"</f>
        <v>0900</v>
      </c>
      <c r="V489" t="str">
        <f>"0950"</f>
        <v>0950</v>
      </c>
      <c r="W489">
        <v>39</v>
      </c>
      <c r="X489">
        <v>0</v>
      </c>
      <c r="Y489">
        <v>10</v>
      </c>
      <c r="Z489">
        <v>0</v>
      </c>
      <c r="AA489" t="s">
        <v>44</v>
      </c>
      <c r="AB489">
        <v>3</v>
      </c>
    </row>
    <row r="490" spans="1:31" x14ac:dyDescent="0.25">
      <c r="A490">
        <v>20229</v>
      </c>
      <c r="B490" t="str">
        <f>""</f>
        <v/>
      </c>
      <c r="G490" t="s">
        <v>291</v>
      </c>
      <c r="H490">
        <v>1050</v>
      </c>
      <c r="I490" t="str">
        <f>"03"</f>
        <v>03</v>
      </c>
      <c r="J490" t="s">
        <v>304</v>
      </c>
      <c r="K490" t="s">
        <v>33</v>
      </c>
      <c r="L490" t="s">
        <v>34</v>
      </c>
      <c r="M490" t="s">
        <v>35</v>
      </c>
      <c r="N490" t="s">
        <v>36</v>
      </c>
      <c r="O490" t="str">
        <f t="shared" si="26"/>
        <v>1</v>
      </c>
      <c r="P490">
        <v>4</v>
      </c>
      <c r="Q490">
        <v>4</v>
      </c>
      <c r="R490" t="s">
        <v>37</v>
      </c>
      <c r="T490" t="s">
        <v>48</v>
      </c>
      <c r="U490" t="str">
        <f>"1100"</f>
        <v>1100</v>
      </c>
      <c r="V490" t="str">
        <f>"1150"</f>
        <v>1150</v>
      </c>
      <c r="W490">
        <v>39</v>
      </c>
      <c r="X490">
        <v>0</v>
      </c>
      <c r="Y490">
        <v>10</v>
      </c>
      <c r="Z490">
        <v>0</v>
      </c>
      <c r="AA490" t="s">
        <v>44</v>
      </c>
      <c r="AB490">
        <v>125</v>
      </c>
    </row>
    <row r="491" spans="1:31" x14ac:dyDescent="0.25">
      <c r="A491">
        <v>20229</v>
      </c>
      <c r="B491" t="str">
        <f>""</f>
        <v/>
      </c>
      <c r="G491" t="s">
        <v>291</v>
      </c>
      <c r="H491">
        <v>1050</v>
      </c>
      <c r="I491" t="str">
        <f>"03"</f>
        <v>03</v>
      </c>
      <c r="J491" t="s">
        <v>304</v>
      </c>
      <c r="K491" t="s">
        <v>33</v>
      </c>
      <c r="L491" t="s">
        <v>34</v>
      </c>
      <c r="M491" t="s">
        <v>35</v>
      </c>
      <c r="N491" t="s">
        <v>36</v>
      </c>
      <c r="O491" t="str">
        <f t="shared" si="26"/>
        <v>1</v>
      </c>
      <c r="P491">
        <v>4</v>
      </c>
      <c r="Q491">
        <v>4</v>
      </c>
      <c r="R491" t="s">
        <v>37</v>
      </c>
      <c r="T491" t="s">
        <v>75</v>
      </c>
      <c r="U491" t="str">
        <f>"1100"</f>
        <v>1100</v>
      </c>
      <c r="V491" t="str">
        <f>"1150"</f>
        <v>1150</v>
      </c>
      <c r="W491">
        <v>39</v>
      </c>
      <c r="X491">
        <v>0</v>
      </c>
      <c r="Y491">
        <v>10</v>
      </c>
      <c r="Z491">
        <v>0</v>
      </c>
      <c r="AA491" t="s">
        <v>44</v>
      </c>
      <c r="AB491">
        <v>125</v>
      </c>
    </row>
    <row r="492" spans="1:31" x14ac:dyDescent="0.25">
      <c r="A492">
        <v>20499</v>
      </c>
      <c r="B492" t="str">
        <f>""</f>
        <v/>
      </c>
      <c r="G492" t="s">
        <v>291</v>
      </c>
      <c r="H492">
        <v>1050</v>
      </c>
      <c r="I492" t="str">
        <f>"04"</f>
        <v>04</v>
      </c>
      <c r="J492" t="s">
        <v>304</v>
      </c>
      <c r="K492" t="s">
        <v>33</v>
      </c>
      <c r="L492" t="s">
        <v>34</v>
      </c>
      <c r="M492" t="s">
        <v>35</v>
      </c>
      <c r="N492" t="s">
        <v>36</v>
      </c>
      <c r="O492" t="str">
        <f t="shared" si="26"/>
        <v>1</v>
      </c>
      <c r="P492">
        <v>4</v>
      </c>
      <c r="Q492">
        <v>4</v>
      </c>
      <c r="R492" t="s">
        <v>37</v>
      </c>
      <c r="T492" t="s">
        <v>75</v>
      </c>
      <c r="U492" t="str">
        <f>"1000"</f>
        <v>1000</v>
      </c>
      <c r="V492" t="str">
        <f>"1050"</f>
        <v>1050</v>
      </c>
      <c r="W492">
        <v>40</v>
      </c>
      <c r="X492">
        <v>0</v>
      </c>
      <c r="Y492">
        <v>10</v>
      </c>
      <c r="Z492">
        <v>0</v>
      </c>
      <c r="AA492" t="s">
        <v>44</v>
      </c>
      <c r="AB492">
        <v>147</v>
      </c>
    </row>
    <row r="493" spans="1:31" x14ac:dyDescent="0.25">
      <c r="A493">
        <v>21570</v>
      </c>
      <c r="B493" t="str">
        <f>""</f>
        <v/>
      </c>
      <c r="G493" t="s">
        <v>291</v>
      </c>
      <c r="H493">
        <v>1050</v>
      </c>
      <c r="I493" t="str">
        <f>"06"</f>
        <v>06</v>
      </c>
      <c r="J493" t="s">
        <v>304</v>
      </c>
      <c r="K493" t="s">
        <v>33</v>
      </c>
      <c r="L493" t="s">
        <v>34</v>
      </c>
      <c r="M493" t="s">
        <v>35</v>
      </c>
      <c r="N493" t="s">
        <v>36</v>
      </c>
      <c r="O493" t="str">
        <f t="shared" si="26"/>
        <v>1</v>
      </c>
      <c r="P493">
        <v>4</v>
      </c>
      <c r="Q493">
        <v>4</v>
      </c>
      <c r="R493" t="s">
        <v>37</v>
      </c>
      <c r="T493" t="s">
        <v>75</v>
      </c>
      <c r="U493" t="str">
        <f>"1200"</f>
        <v>1200</v>
      </c>
      <c r="V493" t="str">
        <f>"1250"</f>
        <v>1250</v>
      </c>
      <c r="W493">
        <v>38</v>
      </c>
      <c r="X493">
        <v>0</v>
      </c>
      <c r="Y493">
        <v>10</v>
      </c>
      <c r="Z493">
        <v>0</v>
      </c>
      <c r="AA493" t="s">
        <v>44</v>
      </c>
      <c r="AB493">
        <v>147</v>
      </c>
    </row>
    <row r="494" spans="1:31" x14ac:dyDescent="0.25">
      <c r="A494">
        <v>20230</v>
      </c>
      <c r="B494" t="str">
        <f>""</f>
        <v/>
      </c>
      <c r="G494" t="s">
        <v>291</v>
      </c>
      <c r="H494">
        <v>1050</v>
      </c>
      <c r="I494" t="str">
        <f>"40"</f>
        <v>40</v>
      </c>
      <c r="J494" t="s">
        <v>304</v>
      </c>
      <c r="K494" t="s">
        <v>49</v>
      </c>
      <c r="L494" t="s">
        <v>34</v>
      </c>
      <c r="M494" t="s">
        <v>35</v>
      </c>
      <c r="N494" t="s">
        <v>50</v>
      </c>
      <c r="O494" t="str">
        <f t="shared" si="26"/>
        <v>1</v>
      </c>
      <c r="P494">
        <v>4</v>
      </c>
      <c r="Q494">
        <v>4</v>
      </c>
      <c r="R494" t="s">
        <v>37</v>
      </c>
      <c r="U494" t="str">
        <f>""</f>
        <v/>
      </c>
      <c r="V494" t="str">
        <f>""</f>
        <v/>
      </c>
      <c r="W494">
        <v>36</v>
      </c>
      <c r="X494">
        <v>0</v>
      </c>
      <c r="Y494">
        <v>10</v>
      </c>
      <c r="Z494">
        <v>0</v>
      </c>
      <c r="AA494" t="s">
        <v>51</v>
      </c>
      <c r="AE494" t="s">
        <v>92</v>
      </c>
    </row>
    <row r="495" spans="1:31" x14ac:dyDescent="0.25">
      <c r="A495">
        <v>22529</v>
      </c>
      <c r="B495" t="str">
        <f>""</f>
        <v/>
      </c>
      <c r="G495" t="s">
        <v>291</v>
      </c>
      <c r="H495">
        <v>1050</v>
      </c>
      <c r="I495" t="str">
        <f>"80J"</f>
        <v>80J</v>
      </c>
      <c r="J495" t="s">
        <v>304</v>
      </c>
      <c r="K495" t="s">
        <v>63</v>
      </c>
      <c r="L495" t="s">
        <v>34</v>
      </c>
      <c r="M495" t="s">
        <v>35</v>
      </c>
      <c r="N495" t="s">
        <v>36</v>
      </c>
      <c r="O495" t="str">
        <f t="shared" ref="O495:O504" si="27">"CE"</f>
        <v>CE</v>
      </c>
      <c r="P495">
        <v>4</v>
      </c>
      <c r="Q495">
        <v>4</v>
      </c>
      <c r="R495" t="s">
        <v>55</v>
      </c>
      <c r="U495" t="str">
        <f>""</f>
        <v/>
      </c>
      <c r="V495" t="str">
        <f>""</f>
        <v/>
      </c>
      <c r="W495">
        <v>40</v>
      </c>
      <c r="X495">
        <v>0</v>
      </c>
      <c r="Y495">
        <v>0</v>
      </c>
      <c r="Z495">
        <v>0</v>
      </c>
    </row>
    <row r="496" spans="1:31" x14ac:dyDescent="0.25">
      <c r="A496">
        <v>20514</v>
      </c>
      <c r="B496" t="str">
        <f>""</f>
        <v/>
      </c>
      <c r="G496" t="s">
        <v>291</v>
      </c>
      <c r="H496">
        <v>1050</v>
      </c>
      <c r="I496" t="str">
        <f>"81J"</f>
        <v>81J</v>
      </c>
      <c r="J496" t="s">
        <v>304</v>
      </c>
      <c r="K496" t="s">
        <v>169</v>
      </c>
      <c r="L496" t="s">
        <v>34</v>
      </c>
      <c r="M496" t="s">
        <v>35</v>
      </c>
      <c r="N496" t="s">
        <v>36</v>
      </c>
      <c r="O496" t="str">
        <f t="shared" si="27"/>
        <v>CE</v>
      </c>
      <c r="P496">
        <v>4</v>
      </c>
      <c r="Q496">
        <v>4</v>
      </c>
      <c r="R496" t="s">
        <v>55</v>
      </c>
      <c r="U496" t="str">
        <f>""</f>
        <v/>
      </c>
      <c r="V496" t="str">
        <f>""</f>
        <v/>
      </c>
      <c r="W496">
        <v>50</v>
      </c>
      <c r="X496">
        <v>0</v>
      </c>
      <c r="Y496">
        <v>0</v>
      </c>
      <c r="Z496">
        <v>0</v>
      </c>
    </row>
    <row r="497" spans="1:31" x14ac:dyDescent="0.25">
      <c r="A497">
        <v>20568</v>
      </c>
      <c r="B497" t="str">
        <f>""</f>
        <v/>
      </c>
      <c r="G497" t="s">
        <v>291</v>
      </c>
      <c r="H497">
        <v>1050</v>
      </c>
      <c r="I497" t="str">
        <f>"82J"</f>
        <v>82J</v>
      </c>
      <c r="J497" t="s">
        <v>304</v>
      </c>
      <c r="K497" t="s">
        <v>64</v>
      </c>
      <c r="L497" t="s">
        <v>34</v>
      </c>
      <c r="M497" t="s">
        <v>35</v>
      </c>
      <c r="N497" t="s">
        <v>36</v>
      </c>
      <c r="O497" t="str">
        <f t="shared" si="27"/>
        <v>CE</v>
      </c>
      <c r="P497">
        <v>4</v>
      </c>
      <c r="Q497">
        <v>4</v>
      </c>
      <c r="R497" t="s">
        <v>55</v>
      </c>
      <c r="U497" t="str">
        <f>""</f>
        <v/>
      </c>
      <c r="V497" t="str">
        <f>""</f>
        <v/>
      </c>
      <c r="W497">
        <v>40</v>
      </c>
      <c r="X497">
        <v>0</v>
      </c>
      <c r="Y497">
        <v>0</v>
      </c>
      <c r="Z497">
        <v>0</v>
      </c>
    </row>
    <row r="498" spans="1:31" x14ac:dyDescent="0.25">
      <c r="A498">
        <v>21218</v>
      </c>
      <c r="B498" t="str">
        <f>""</f>
        <v/>
      </c>
      <c r="G498" t="s">
        <v>291</v>
      </c>
      <c r="H498">
        <v>1050</v>
      </c>
      <c r="I498" t="str">
        <f>"83J"</f>
        <v>83J</v>
      </c>
      <c r="J498" t="s">
        <v>304</v>
      </c>
      <c r="K498" t="s">
        <v>166</v>
      </c>
      <c r="L498" t="s">
        <v>34</v>
      </c>
      <c r="M498" t="s">
        <v>35</v>
      </c>
      <c r="N498" t="s">
        <v>36</v>
      </c>
      <c r="O498" t="str">
        <f t="shared" si="27"/>
        <v>CE</v>
      </c>
      <c r="P498">
        <v>4</v>
      </c>
      <c r="Q498">
        <v>4</v>
      </c>
      <c r="R498" t="s">
        <v>55</v>
      </c>
      <c r="U498" t="str">
        <f>""</f>
        <v/>
      </c>
      <c r="V498" t="str">
        <f>""</f>
        <v/>
      </c>
      <c r="W498">
        <v>60</v>
      </c>
      <c r="X498">
        <v>0</v>
      </c>
      <c r="Y498">
        <v>0</v>
      </c>
      <c r="Z498">
        <v>0</v>
      </c>
    </row>
    <row r="499" spans="1:31" x14ac:dyDescent="0.25">
      <c r="A499">
        <v>21421</v>
      </c>
      <c r="B499" t="str">
        <f>""</f>
        <v/>
      </c>
      <c r="G499" t="s">
        <v>291</v>
      </c>
      <c r="H499">
        <v>1050</v>
      </c>
      <c r="I499" t="str">
        <f>"85J"</f>
        <v>85J</v>
      </c>
      <c r="J499" t="s">
        <v>304</v>
      </c>
      <c r="K499" t="s">
        <v>303</v>
      </c>
      <c r="L499" t="s">
        <v>34</v>
      </c>
      <c r="M499" t="s">
        <v>35</v>
      </c>
      <c r="N499" t="s">
        <v>36</v>
      </c>
      <c r="O499" t="str">
        <f t="shared" si="27"/>
        <v>CE</v>
      </c>
      <c r="P499">
        <v>4</v>
      </c>
      <c r="Q499">
        <v>4</v>
      </c>
      <c r="R499" t="s">
        <v>55</v>
      </c>
      <c r="U499" t="str">
        <f>""</f>
        <v/>
      </c>
      <c r="V499" t="str">
        <f>""</f>
        <v/>
      </c>
      <c r="W499">
        <v>100</v>
      </c>
      <c r="X499">
        <v>0</v>
      </c>
      <c r="Y499">
        <v>0</v>
      </c>
      <c r="Z499">
        <v>0</v>
      </c>
    </row>
    <row r="500" spans="1:31" x14ac:dyDescent="0.25">
      <c r="A500">
        <v>22499</v>
      </c>
      <c r="B500" t="str">
        <f>""</f>
        <v/>
      </c>
      <c r="G500" t="s">
        <v>291</v>
      </c>
      <c r="H500">
        <v>1050</v>
      </c>
      <c r="I500" t="str">
        <f>"86J"</f>
        <v>86J</v>
      </c>
      <c r="J500" t="s">
        <v>304</v>
      </c>
      <c r="K500" t="s">
        <v>167</v>
      </c>
      <c r="L500" t="s">
        <v>34</v>
      </c>
      <c r="M500" t="s">
        <v>35</v>
      </c>
      <c r="N500" t="s">
        <v>36</v>
      </c>
      <c r="O500" t="str">
        <f t="shared" si="27"/>
        <v>CE</v>
      </c>
      <c r="P500">
        <v>4</v>
      </c>
      <c r="Q500">
        <v>4</v>
      </c>
      <c r="R500" t="s">
        <v>55</v>
      </c>
      <c r="U500" t="str">
        <f>""</f>
        <v/>
      </c>
      <c r="V500" t="str">
        <f>""</f>
        <v/>
      </c>
      <c r="W500">
        <v>45</v>
      </c>
      <c r="X500">
        <v>0</v>
      </c>
      <c r="Y500">
        <v>0</v>
      </c>
      <c r="Z500">
        <v>0</v>
      </c>
    </row>
    <row r="501" spans="1:31" x14ac:dyDescent="0.25">
      <c r="A501">
        <v>20453</v>
      </c>
      <c r="B501" t="str">
        <f>""</f>
        <v/>
      </c>
      <c r="G501" t="s">
        <v>291</v>
      </c>
      <c r="H501">
        <v>1050</v>
      </c>
      <c r="I501" t="str">
        <f>"88J"</f>
        <v>88J</v>
      </c>
      <c r="J501" t="s">
        <v>304</v>
      </c>
      <c r="K501" t="s">
        <v>201</v>
      </c>
      <c r="L501" t="s">
        <v>34</v>
      </c>
      <c r="M501" t="s">
        <v>35</v>
      </c>
      <c r="N501" t="s">
        <v>36</v>
      </c>
      <c r="O501" t="str">
        <f t="shared" si="27"/>
        <v>CE</v>
      </c>
      <c r="P501">
        <v>4</v>
      </c>
      <c r="Q501">
        <v>4</v>
      </c>
      <c r="R501" t="s">
        <v>55</v>
      </c>
      <c r="U501" t="str">
        <f>""</f>
        <v/>
      </c>
      <c r="V501" t="str">
        <f>""</f>
        <v/>
      </c>
      <c r="W501">
        <v>40</v>
      </c>
      <c r="X501">
        <v>0</v>
      </c>
      <c r="Y501">
        <v>0</v>
      </c>
      <c r="Z501">
        <v>0</v>
      </c>
    </row>
    <row r="502" spans="1:31" x14ac:dyDescent="0.25">
      <c r="A502">
        <v>21430</v>
      </c>
      <c r="B502" t="str">
        <f>""</f>
        <v/>
      </c>
      <c r="G502" t="s">
        <v>291</v>
      </c>
      <c r="H502">
        <v>1050</v>
      </c>
      <c r="I502" t="str">
        <f>"89J"</f>
        <v>89J</v>
      </c>
      <c r="J502" t="s">
        <v>304</v>
      </c>
      <c r="K502" t="s">
        <v>65</v>
      </c>
      <c r="L502" t="s">
        <v>34</v>
      </c>
      <c r="M502" t="s">
        <v>35</v>
      </c>
      <c r="N502" t="s">
        <v>50</v>
      </c>
      <c r="O502" t="str">
        <f t="shared" si="27"/>
        <v>CE</v>
      </c>
      <c r="P502">
        <v>4</v>
      </c>
      <c r="Q502">
        <v>4</v>
      </c>
      <c r="R502" t="s">
        <v>55</v>
      </c>
      <c r="U502" t="str">
        <f>""</f>
        <v/>
      </c>
      <c r="V502" t="str">
        <f>""</f>
        <v/>
      </c>
      <c r="W502">
        <v>30</v>
      </c>
      <c r="X502">
        <v>0</v>
      </c>
      <c r="Y502">
        <v>0</v>
      </c>
      <c r="Z502">
        <v>0</v>
      </c>
      <c r="AA502" t="s">
        <v>51</v>
      </c>
    </row>
    <row r="503" spans="1:31" x14ac:dyDescent="0.25">
      <c r="A503">
        <v>21652</v>
      </c>
      <c r="B503" t="str">
        <f>""</f>
        <v/>
      </c>
      <c r="G503" t="s">
        <v>291</v>
      </c>
      <c r="H503">
        <v>1050</v>
      </c>
      <c r="I503" t="str">
        <f>"A8J"</f>
        <v>A8J</v>
      </c>
      <c r="J503" t="s">
        <v>304</v>
      </c>
      <c r="K503" t="s">
        <v>56</v>
      </c>
      <c r="L503" t="s">
        <v>34</v>
      </c>
      <c r="M503" t="s">
        <v>35</v>
      </c>
      <c r="N503" t="s">
        <v>50</v>
      </c>
      <c r="O503" t="str">
        <f t="shared" si="27"/>
        <v>CE</v>
      </c>
      <c r="P503">
        <v>4</v>
      </c>
      <c r="Q503">
        <v>4</v>
      </c>
      <c r="R503" t="s">
        <v>55</v>
      </c>
      <c r="U503" t="str">
        <f>""</f>
        <v/>
      </c>
      <c r="V503" t="str">
        <f>""</f>
        <v/>
      </c>
      <c r="W503">
        <v>50</v>
      </c>
      <c r="X503">
        <v>0</v>
      </c>
      <c r="Y503">
        <v>0</v>
      </c>
      <c r="Z503">
        <v>0</v>
      </c>
      <c r="AA503" t="s">
        <v>51</v>
      </c>
    </row>
    <row r="504" spans="1:31" x14ac:dyDescent="0.25">
      <c r="A504">
        <v>21676</v>
      </c>
      <c r="B504" t="str">
        <f>""</f>
        <v/>
      </c>
      <c r="G504" t="s">
        <v>291</v>
      </c>
      <c r="H504">
        <v>1050</v>
      </c>
      <c r="I504" t="str">
        <f>"W8J"</f>
        <v>W8J</v>
      </c>
      <c r="J504" t="s">
        <v>304</v>
      </c>
      <c r="K504" t="s">
        <v>305</v>
      </c>
      <c r="L504" t="s">
        <v>34</v>
      </c>
      <c r="M504" t="s">
        <v>35</v>
      </c>
      <c r="N504" t="s">
        <v>36</v>
      </c>
      <c r="O504" t="str">
        <f t="shared" si="27"/>
        <v>CE</v>
      </c>
      <c r="P504">
        <v>4</v>
      </c>
      <c r="Q504">
        <v>4</v>
      </c>
      <c r="R504" t="s">
        <v>55</v>
      </c>
      <c r="U504" t="str">
        <f>""</f>
        <v/>
      </c>
      <c r="V504" t="str">
        <f>""</f>
        <v/>
      </c>
      <c r="W504">
        <v>25</v>
      </c>
      <c r="X504">
        <v>0</v>
      </c>
      <c r="Y504">
        <v>0</v>
      </c>
      <c r="Z504">
        <v>0</v>
      </c>
    </row>
    <row r="505" spans="1:31" x14ac:dyDescent="0.25">
      <c r="A505">
        <v>20025</v>
      </c>
      <c r="B505" t="str">
        <f>""</f>
        <v/>
      </c>
      <c r="G505" t="s">
        <v>291</v>
      </c>
      <c r="H505">
        <v>1060</v>
      </c>
      <c r="I505" t="str">
        <f>"01"</f>
        <v>01</v>
      </c>
      <c r="J505" t="s">
        <v>306</v>
      </c>
      <c r="K505" t="s">
        <v>33</v>
      </c>
      <c r="L505" t="s">
        <v>34</v>
      </c>
      <c r="M505" t="s">
        <v>35</v>
      </c>
      <c r="N505" t="s">
        <v>36</v>
      </c>
      <c r="O505" t="str">
        <f>"1"</f>
        <v>1</v>
      </c>
      <c r="P505">
        <v>3</v>
      </c>
      <c r="Q505">
        <v>3</v>
      </c>
      <c r="R505" t="s">
        <v>37</v>
      </c>
      <c r="T505" t="s">
        <v>38</v>
      </c>
      <c r="U505" t="str">
        <f>"1200"</f>
        <v>1200</v>
      </c>
      <c r="V505" t="str">
        <f>"1315"</f>
        <v>1315</v>
      </c>
      <c r="W505">
        <v>39</v>
      </c>
      <c r="X505">
        <v>0</v>
      </c>
      <c r="Y505">
        <v>10</v>
      </c>
      <c r="Z505">
        <v>0</v>
      </c>
      <c r="AA505" t="s">
        <v>44</v>
      </c>
      <c r="AB505">
        <v>112</v>
      </c>
    </row>
    <row r="506" spans="1:31" x14ac:dyDescent="0.25">
      <c r="A506">
        <v>21168</v>
      </c>
      <c r="B506" t="str">
        <f>""</f>
        <v/>
      </c>
      <c r="G506" t="s">
        <v>291</v>
      </c>
      <c r="H506">
        <v>1060</v>
      </c>
      <c r="I506" t="str">
        <f>"02"</f>
        <v>02</v>
      </c>
      <c r="J506" t="s">
        <v>306</v>
      </c>
      <c r="K506" t="s">
        <v>33</v>
      </c>
      <c r="L506" t="s">
        <v>34</v>
      </c>
      <c r="M506" t="s">
        <v>35</v>
      </c>
      <c r="N506" t="s">
        <v>36</v>
      </c>
      <c r="O506" t="str">
        <f>"1"</f>
        <v>1</v>
      </c>
      <c r="P506">
        <v>3</v>
      </c>
      <c r="Q506">
        <v>3</v>
      </c>
      <c r="R506" t="s">
        <v>37</v>
      </c>
      <c r="T506" t="s">
        <v>38</v>
      </c>
      <c r="U506" t="str">
        <f>"1330"</f>
        <v>1330</v>
      </c>
      <c r="V506" t="str">
        <f>"1445"</f>
        <v>1445</v>
      </c>
      <c r="W506">
        <v>39</v>
      </c>
      <c r="X506">
        <v>0</v>
      </c>
      <c r="Y506">
        <v>10</v>
      </c>
      <c r="Z506">
        <v>0</v>
      </c>
      <c r="AA506" t="s">
        <v>44</v>
      </c>
      <c r="AB506">
        <v>112</v>
      </c>
    </row>
    <row r="507" spans="1:31" x14ac:dyDescent="0.25">
      <c r="A507">
        <v>22356</v>
      </c>
      <c r="B507" t="str">
        <f>""</f>
        <v/>
      </c>
      <c r="G507" t="s">
        <v>291</v>
      </c>
      <c r="H507">
        <v>1060</v>
      </c>
      <c r="I507" t="str">
        <f>"03"</f>
        <v>03</v>
      </c>
      <c r="J507" t="s">
        <v>306</v>
      </c>
      <c r="K507" t="s">
        <v>33</v>
      </c>
      <c r="L507" t="s">
        <v>34</v>
      </c>
      <c r="M507" t="s">
        <v>35</v>
      </c>
      <c r="N507" t="s">
        <v>36</v>
      </c>
      <c r="O507" t="str">
        <f>"1"</f>
        <v>1</v>
      </c>
      <c r="P507">
        <v>3</v>
      </c>
      <c r="Q507">
        <v>3</v>
      </c>
      <c r="R507" t="s">
        <v>37</v>
      </c>
      <c r="T507" t="s">
        <v>47</v>
      </c>
      <c r="U507" t="str">
        <f>"1630"</f>
        <v>1630</v>
      </c>
      <c r="V507" t="str">
        <f>"1745"</f>
        <v>1745</v>
      </c>
      <c r="W507">
        <v>39</v>
      </c>
      <c r="X507">
        <v>0</v>
      </c>
      <c r="Y507">
        <v>10</v>
      </c>
      <c r="Z507">
        <v>0</v>
      </c>
      <c r="AA507" t="s">
        <v>44</v>
      </c>
      <c r="AB507">
        <v>147</v>
      </c>
    </row>
    <row r="508" spans="1:31" x14ac:dyDescent="0.25">
      <c r="A508">
        <v>21995</v>
      </c>
      <c r="B508" t="str">
        <f>""</f>
        <v/>
      </c>
      <c r="G508" t="s">
        <v>291</v>
      </c>
      <c r="H508">
        <v>1060</v>
      </c>
      <c r="I508" t="str">
        <f>"40"</f>
        <v>40</v>
      </c>
      <c r="J508" t="s">
        <v>306</v>
      </c>
      <c r="K508" t="s">
        <v>49</v>
      </c>
      <c r="L508" t="s">
        <v>34</v>
      </c>
      <c r="M508" t="s">
        <v>35</v>
      </c>
      <c r="N508" t="s">
        <v>50</v>
      </c>
      <c r="O508" t="str">
        <f>"1"</f>
        <v>1</v>
      </c>
      <c r="P508">
        <v>3</v>
      </c>
      <c r="Q508">
        <v>3</v>
      </c>
      <c r="R508" t="s">
        <v>37</v>
      </c>
      <c r="U508" t="str">
        <f>""</f>
        <v/>
      </c>
      <c r="V508" t="str">
        <f>""</f>
        <v/>
      </c>
      <c r="W508">
        <v>38</v>
      </c>
      <c r="X508">
        <v>0</v>
      </c>
      <c r="Y508">
        <v>10</v>
      </c>
      <c r="Z508">
        <v>0</v>
      </c>
      <c r="AA508" t="s">
        <v>51</v>
      </c>
      <c r="AE508" t="s">
        <v>92</v>
      </c>
    </row>
    <row r="509" spans="1:31" x14ac:dyDescent="0.25">
      <c r="A509">
        <v>21145</v>
      </c>
      <c r="B509" t="str">
        <f>""</f>
        <v/>
      </c>
      <c r="G509" t="s">
        <v>291</v>
      </c>
      <c r="H509">
        <v>1060</v>
      </c>
      <c r="I509" t="str">
        <f>"84J"</f>
        <v>84J</v>
      </c>
      <c r="J509" t="s">
        <v>306</v>
      </c>
      <c r="K509" t="s">
        <v>54</v>
      </c>
      <c r="L509" t="s">
        <v>34</v>
      </c>
      <c r="M509" t="s">
        <v>35</v>
      </c>
      <c r="N509" t="s">
        <v>36</v>
      </c>
      <c r="O509" t="str">
        <f>"CE"</f>
        <v>CE</v>
      </c>
      <c r="P509">
        <v>3</v>
      </c>
      <c r="Q509">
        <v>3</v>
      </c>
      <c r="R509" t="s">
        <v>55</v>
      </c>
      <c r="U509" t="str">
        <f>""</f>
        <v/>
      </c>
      <c r="V509" t="str">
        <f>""</f>
        <v/>
      </c>
      <c r="W509">
        <v>25</v>
      </c>
      <c r="X509">
        <v>0</v>
      </c>
      <c r="Y509">
        <v>0</v>
      </c>
      <c r="Z509">
        <v>0</v>
      </c>
    </row>
    <row r="510" spans="1:31" x14ac:dyDescent="0.25">
      <c r="A510">
        <v>21154</v>
      </c>
      <c r="B510" t="str">
        <f>""</f>
        <v/>
      </c>
      <c r="G510" t="s">
        <v>291</v>
      </c>
      <c r="H510">
        <v>1060</v>
      </c>
      <c r="I510" t="str">
        <f>"V8J"</f>
        <v>V8J</v>
      </c>
      <c r="J510" t="s">
        <v>306</v>
      </c>
      <c r="K510" t="s">
        <v>307</v>
      </c>
      <c r="L510" t="s">
        <v>34</v>
      </c>
      <c r="M510" t="s">
        <v>35</v>
      </c>
      <c r="N510" t="s">
        <v>36</v>
      </c>
      <c r="O510" t="str">
        <f>"CE"</f>
        <v>CE</v>
      </c>
      <c r="P510">
        <v>3</v>
      </c>
      <c r="Q510">
        <v>3</v>
      </c>
      <c r="R510" t="s">
        <v>55</v>
      </c>
      <c r="U510" t="str">
        <f>""</f>
        <v/>
      </c>
      <c r="V510" t="str">
        <f>""</f>
        <v/>
      </c>
      <c r="W510">
        <v>25</v>
      </c>
      <c r="X510">
        <v>0</v>
      </c>
      <c r="Y510">
        <v>0</v>
      </c>
      <c r="Z510">
        <v>0</v>
      </c>
    </row>
    <row r="511" spans="1:31" x14ac:dyDescent="0.25">
      <c r="A511">
        <v>20588</v>
      </c>
      <c r="B511" t="str">
        <f>""</f>
        <v/>
      </c>
      <c r="G511" t="s">
        <v>291</v>
      </c>
      <c r="H511">
        <v>1080</v>
      </c>
      <c r="I511" t="str">
        <f>"01"</f>
        <v>01</v>
      </c>
      <c r="J511" t="s">
        <v>308</v>
      </c>
      <c r="K511" t="s">
        <v>33</v>
      </c>
      <c r="L511" t="s">
        <v>34</v>
      </c>
      <c r="M511" t="s">
        <v>35</v>
      </c>
      <c r="N511" t="s">
        <v>36</v>
      </c>
      <c r="O511" t="str">
        <f t="shared" ref="O511:O542" si="28">"1"</f>
        <v>1</v>
      </c>
      <c r="P511">
        <v>5</v>
      </c>
      <c r="Q511">
        <v>5</v>
      </c>
      <c r="R511" t="s">
        <v>37</v>
      </c>
      <c r="T511" t="s">
        <v>68</v>
      </c>
      <c r="U511" t="str">
        <f>"1000"</f>
        <v>1000</v>
      </c>
      <c r="V511" t="str">
        <f>"1050"</f>
        <v>1050</v>
      </c>
      <c r="W511">
        <v>37</v>
      </c>
      <c r="X511">
        <v>0</v>
      </c>
      <c r="Y511">
        <v>10</v>
      </c>
      <c r="Z511">
        <v>0</v>
      </c>
      <c r="AA511" t="s">
        <v>44</v>
      </c>
      <c r="AB511">
        <v>3</v>
      </c>
    </row>
    <row r="512" spans="1:31" x14ac:dyDescent="0.25">
      <c r="A512">
        <v>21782</v>
      </c>
      <c r="B512" t="str">
        <f>""</f>
        <v/>
      </c>
      <c r="G512" t="s">
        <v>291</v>
      </c>
      <c r="H512">
        <v>1100</v>
      </c>
      <c r="I512" t="str">
        <f>"02"</f>
        <v>02</v>
      </c>
      <c r="J512" t="s">
        <v>309</v>
      </c>
      <c r="K512" t="s">
        <v>33</v>
      </c>
      <c r="L512" t="s">
        <v>34</v>
      </c>
      <c r="M512" t="s">
        <v>35</v>
      </c>
      <c r="N512" t="s">
        <v>36</v>
      </c>
      <c r="O512" t="str">
        <f t="shared" si="28"/>
        <v>1</v>
      </c>
      <c r="P512">
        <v>3</v>
      </c>
      <c r="Q512">
        <v>3</v>
      </c>
      <c r="R512" t="s">
        <v>37</v>
      </c>
      <c r="T512" t="s">
        <v>47</v>
      </c>
      <c r="U512" t="str">
        <f>"1330"</f>
        <v>1330</v>
      </c>
      <c r="V512" t="str">
        <f>"1445"</f>
        <v>1445</v>
      </c>
      <c r="W512">
        <v>39</v>
      </c>
      <c r="X512">
        <v>0</v>
      </c>
      <c r="Y512">
        <v>10</v>
      </c>
      <c r="Z512">
        <v>0</v>
      </c>
      <c r="AA512" t="s">
        <v>44</v>
      </c>
      <c r="AB512">
        <v>124</v>
      </c>
    </row>
    <row r="513" spans="1:31" x14ac:dyDescent="0.25">
      <c r="A513">
        <v>21996</v>
      </c>
      <c r="B513" t="str">
        <f>""</f>
        <v/>
      </c>
      <c r="G513" t="s">
        <v>291</v>
      </c>
      <c r="H513">
        <v>1100</v>
      </c>
      <c r="I513" t="str">
        <f>"40"</f>
        <v>40</v>
      </c>
      <c r="J513" t="s">
        <v>309</v>
      </c>
      <c r="K513" t="s">
        <v>49</v>
      </c>
      <c r="L513" t="s">
        <v>34</v>
      </c>
      <c r="M513" t="s">
        <v>35</v>
      </c>
      <c r="N513" t="s">
        <v>50</v>
      </c>
      <c r="O513" t="str">
        <f t="shared" si="28"/>
        <v>1</v>
      </c>
      <c r="P513">
        <v>3</v>
      </c>
      <c r="Q513">
        <v>3</v>
      </c>
      <c r="R513" t="s">
        <v>37</v>
      </c>
      <c r="U513" t="str">
        <f>""</f>
        <v/>
      </c>
      <c r="V513" t="str">
        <f>""</f>
        <v/>
      </c>
      <c r="W513">
        <v>39</v>
      </c>
      <c r="X513">
        <v>0</v>
      </c>
      <c r="Y513">
        <v>10</v>
      </c>
      <c r="Z513">
        <v>0</v>
      </c>
      <c r="AA513" t="s">
        <v>51</v>
      </c>
      <c r="AE513" t="s">
        <v>92</v>
      </c>
    </row>
    <row r="514" spans="1:31" x14ac:dyDescent="0.25">
      <c r="A514">
        <v>20137</v>
      </c>
      <c r="B514" t="str">
        <f>""</f>
        <v/>
      </c>
      <c r="G514" t="s">
        <v>291</v>
      </c>
      <c r="H514">
        <v>1210</v>
      </c>
      <c r="I514" t="str">
        <f>"01"</f>
        <v>01</v>
      </c>
      <c r="J514" t="s">
        <v>310</v>
      </c>
      <c r="K514" t="s">
        <v>33</v>
      </c>
      <c r="L514" t="s">
        <v>34</v>
      </c>
      <c r="M514" t="s">
        <v>35</v>
      </c>
      <c r="N514" t="s">
        <v>36</v>
      </c>
      <c r="O514" t="str">
        <f t="shared" si="28"/>
        <v>1</v>
      </c>
      <c r="P514">
        <v>4</v>
      </c>
      <c r="Q514">
        <v>4</v>
      </c>
      <c r="R514" t="s">
        <v>37</v>
      </c>
      <c r="T514" t="s">
        <v>75</v>
      </c>
      <c r="U514" t="str">
        <f>"1100"</f>
        <v>1100</v>
      </c>
      <c r="V514" t="str">
        <f>"1150"</f>
        <v>1150</v>
      </c>
      <c r="W514">
        <v>35</v>
      </c>
      <c r="X514">
        <v>0</v>
      </c>
      <c r="Y514">
        <v>10</v>
      </c>
      <c r="Z514">
        <v>0</v>
      </c>
      <c r="AA514" t="s">
        <v>44</v>
      </c>
      <c r="AB514">
        <v>145</v>
      </c>
    </row>
    <row r="515" spans="1:31" x14ac:dyDescent="0.25">
      <c r="A515">
        <v>20443</v>
      </c>
      <c r="B515" t="str">
        <f>""</f>
        <v/>
      </c>
      <c r="G515" t="s">
        <v>291</v>
      </c>
      <c r="H515">
        <v>1210</v>
      </c>
      <c r="I515" t="str">
        <f>"02"</f>
        <v>02</v>
      </c>
      <c r="J515" t="s">
        <v>310</v>
      </c>
      <c r="K515" t="s">
        <v>33</v>
      </c>
      <c r="L515" t="s">
        <v>34</v>
      </c>
      <c r="M515" t="s">
        <v>35</v>
      </c>
      <c r="N515" t="s">
        <v>36</v>
      </c>
      <c r="O515" t="str">
        <f t="shared" si="28"/>
        <v>1</v>
      </c>
      <c r="P515">
        <v>4</v>
      </c>
      <c r="Q515">
        <v>4</v>
      </c>
      <c r="R515" t="s">
        <v>37</v>
      </c>
      <c r="T515" t="s">
        <v>75</v>
      </c>
      <c r="U515" t="str">
        <f>"0800"</f>
        <v>0800</v>
      </c>
      <c r="V515" t="str">
        <f>"0850"</f>
        <v>0850</v>
      </c>
      <c r="W515">
        <v>37</v>
      </c>
      <c r="X515">
        <v>0</v>
      </c>
      <c r="Y515">
        <v>10</v>
      </c>
      <c r="Z515">
        <v>0</v>
      </c>
      <c r="AA515" t="s">
        <v>44</v>
      </c>
      <c r="AB515">
        <v>125</v>
      </c>
    </row>
    <row r="516" spans="1:31" x14ac:dyDescent="0.25">
      <c r="A516">
        <v>22357</v>
      </c>
      <c r="B516" t="str">
        <f>""</f>
        <v/>
      </c>
      <c r="G516" t="s">
        <v>291</v>
      </c>
      <c r="H516">
        <v>1210</v>
      </c>
      <c r="I516" t="str">
        <f>"04"</f>
        <v>04</v>
      </c>
      <c r="J516" t="s">
        <v>310</v>
      </c>
      <c r="K516" t="s">
        <v>33</v>
      </c>
      <c r="L516" t="s">
        <v>34</v>
      </c>
      <c r="M516" t="s">
        <v>35</v>
      </c>
      <c r="N516" t="s">
        <v>36</v>
      </c>
      <c r="O516" t="str">
        <f t="shared" si="28"/>
        <v>1</v>
      </c>
      <c r="P516">
        <v>4</v>
      </c>
      <c r="Q516">
        <v>4</v>
      </c>
      <c r="R516" t="s">
        <v>37</v>
      </c>
      <c r="T516" t="s">
        <v>75</v>
      </c>
      <c r="U516" t="str">
        <f>"0900"</f>
        <v>0900</v>
      </c>
      <c r="V516" t="str">
        <f>"0950"</f>
        <v>0950</v>
      </c>
      <c r="W516">
        <v>36</v>
      </c>
      <c r="X516">
        <v>0</v>
      </c>
      <c r="Y516">
        <v>10</v>
      </c>
      <c r="Z516">
        <v>0</v>
      </c>
      <c r="AA516" t="s">
        <v>44</v>
      </c>
      <c r="AB516">
        <v>151</v>
      </c>
    </row>
    <row r="517" spans="1:31" x14ac:dyDescent="0.25">
      <c r="A517">
        <v>20166</v>
      </c>
      <c r="B517" t="str">
        <f>""</f>
        <v/>
      </c>
      <c r="G517" t="s">
        <v>291</v>
      </c>
      <c r="H517">
        <v>1220</v>
      </c>
      <c r="I517" t="str">
        <f>"01"</f>
        <v>01</v>
      </c>
      <c r="J517" t="s">
        <v>311</v>
      </c>
      <c r="K517" t="s">
        <v>33</v>
      </c>
      <c r="L517" t="s">
        <v>34</v>
      </c>
      <c r="M517" t="s">
        <v>35</v>
      </c>
      <c r="N517" t="s">
        <v>36</v>
      </c>
      <c r="O517" t="str">
        <f t="shared" si="28"/>
        <v>1</v>
      </c>
      <c r="P517">
        <v>4</v>
      </c>
      <c r="Q517">
        <v>4</v>
      </c>
      <c r="R517" t="s">
        <v>37</v>
      </c>
      <c r="T517" t="s">
        <v>75</v>
      </c>
      <c r="U517" t="str">
        <f>"0800"</f>
        <v>0800</v>
      </c>
      <c r="V517" t="str">
        <f>"0850"</f>
        <v>0850</v>
      </c>
      <c r="W517">
        <v>35</v>
      </c>
      <c r="X517">
        <v>0</v>
      </c>
      <c r="Y517">
        <v>10</v>
      </c>
      <c r="Z517">
        <v>0</v>
      </c>
      <c r="AA517" t="s">
        <v>44</v>
      </c>
      <c r="AB517">
        <v>147</v>
      </c>
    </row>
    <row r="518" spans="1:31" x14ac:dyDescent="0.25">
      <c r="A518">
        <v>20916</v>
      </c>
      <c r="B518" t="str">
        <f>""</f>
        <v/>
      </c>
      <c r="G518" t="s">
        <v>291</v>
      </c>
      <c r="H518">
        <v>1220</v>
      </c>
      <c r="I518" t="str">
        <f>"02"</f>
        <v>02</v>
      </c>
      <c r="J518" t="s">
        <v>311</v>
      </c>
      <c r="K518" t="s">
        <v>33</v>
      </c>
      <c r="L518" t="s">
        <v>34</v>
      </c>
      <c r="M518" t="s">
        <v>35</v>
      </c>
      <c r="N518" t="s">
        <v>36</v>
      </c>
      <c r="O518" t="str">
        <f t="shared" si="28"/>
        <v>1</v>
      </c>
      <c r="P518">
        <v>4</v>
      </c>
      <c r="Q518">
        <v>4</v>
      </c>
      <c r="R518" t="s">
        <v>37</v>
      </c>
      <c r="T518" t="s">
        <v>75</v>
      </c>
      <c r="U518" t="str">
        <f>"0900"</f>
        <v>0900</v>
      </c>
      <c r="V518" t="str">
        <f>"0950"</f>
        <v>0950</v>
      </c>
      <c r="W518">
        <v>39</v>
      </c>
      <c r="X518">
        <v>0</v>
      </c>
      <c r="Y518">
        <v>10</v>
      </c>
      <c r="Z518">
        <v>0</v>
      </c>
      <c r="AA518" t="s">
        <v>44</v>
      </c>
      <c r="AB518">
        <v>125</v>
      </c>
    </row>
    <row r="519" spans="1:31" x14ac:dyDescent="0.25">
      <c r="A519">
        <v>20026</v>
      </c>
      <c r="B519" t="str">
        <f>""</f>
        <v/>
      </c>
      <c r="G519" t="s">
        <v>291</v>
      </c>
      <c r="H519">
        <v>2010</v>
      </c>
      <c r="I519" t="str">
        <f>"01"</f>
        <v>01</v>
      </c>
      <c r="J519" t="s">
        <v>312</v>
      </c>
      <c r="K519" t="s">
        <v>33</v>
      </c>
      <c r="L519" t="s">
        <v>34</v>
      </c>
      <c r="M519" t="s">
        <v>35</v>
      </c>
      <c r="N519" t="s">
        <v>36</v>
      </c>
      <c r="O519" t="str">
        <f t="shared" si="28"/>
        <v>1</v>
      </c>
      <c r="P519">
        <v>3</v>
      </c>
      <c r="Q519">
        <v>3</v>
      </c>
      <c r="R519" t="s">
        <v>37</v>
      </c>
      <c r="T519" t="s">
        <v>60</v>
      </c>
      <c r="U519" t="str">
        <f>"1630"</f>
        <v>1630</v>
      </c>
      <c r="V519" t="str">
        <f>"1900"</f>
        <v>1900</v>
      </c>
      <c r="W519">
        <v>40</v>
      </c>
      <c r="X519">
        <v>0</v>
      </c>
      <c r="Y519">
        <v>10</v>
      </c>
      <c r="Z519">
        <v>0</v>
      </c>
      <c r="AA519" t="s">
        <v>44</v>
      </c>
      <c r="AB519">
        <v>150</v>
      </c>
    </row>
    <row r="520" spans="1:31" x14ac:dyDescent="0.25">
      <c r="A520">
        <v>20220</v>
      </c>
      <c r="B520" t="str">
        <f>""</f>
        <v/>
      </c>
      <c r="G520" t="s">
        <v>291</v>
      </c>
      <c r="H520">
        <v>2020</v>
      </c>
      <c r="I520" t="str">
        <f>"01"</f>
        <v>01</v>
      </c>
      <c r="J520" t="s">
        <v>313</v>
      </c>
      <c r="K520" t="s">
        <v>33</v>
      </c>
      <c r="L520" t="s">
        <v>34</v>
      </c>
      <c r="M520" t="s">
        <v>35</v>
      </c>
      <c r="N520" t="s">
        <v>36</v>
      </c>
      <c r="O520" t="str">
        <f t="shared" si="28"/>
        <v>1</v>
      </c>
      <c r="P520">
        <v>3</v>
      </c>
      <c r="Q520">
        <v>3</v>
      </c>
      <c r="R520" t="s">
        <v>37</v>
      </c>
      <c r="T520" t="s">
        <v>38</v>
      </c>
      <c r="U520" t="str">
        <f>"1030"</f>
        <v>1030</v>
      </c>
      <c r="V520" t="str">
        <f>"1145"</f>
        <v>1145</v>
      </c>
      <c r="W520">
        <v>40</v>
      </c>
      <c r="X520">
        <v>0</v>
      </c>
      <c r="Y520">
        <v>10</v>
      </c>
      <c r="Z520">
        <v>0</v>
      </c>
      <c r="AA520" t="s">
        <v>44</v>
      </c>
      <c r="AB520">
        <v>150</v>
      </c>
    </row>
    <row r="521" spans="1:31" x14ac:dyDescent="0.25">
      <c r="A521">
        <v>20027</v>
      </c>
      <c r="B521" t="str">
        <f>""</f>
        <v/>
      </c>
      <c r="G521" t="s">
        <v>291</v>
      </c>
      <c r="H521">
        <v>2020</v>
      </c>
      <c r="I521" t="str">
        <f>"02"</f>
        <v>02</v>
      </c>
      <c r="J521" t="s">
        <v>313</v>
      </c>
      <c r="K521" t="s">
        <v>33</v>
      </c>
      <c r="L521" t="s">
        <v>34</v>
      </c>
      <c r="M521" t="s">
        <v>35</v>
      </c>
      <c r="N521" t="s">
        <v>36</v>
      </c>
      <c r="O521" t="str">
        <f t="shared" si="28"/>
        <v>1</v>
      </c>
      <c r="P521">
        <v>3</v>
      </c>
      <c r="Q521">
        <v>3</v>
      </c>
      <c r="R521" t="s">
        <v>37</v>
      </c>
      <c r="T521" t="s">
        <v>43</v>
      </c>
      <c r="U521" t="str">
        <f>"1630"</f>
        <v>1630</v>
      </c>
      <c r="V521" t="str">
        <f>"1900"</f>
        <v>1900</v>
      </c>
      <c r="W521">
        <v>40</v>
      </c>
      <c r="X521">
        <v>0</v>
      </c>
      <c r="Y521">
        <v>10</v>
      </c>
      <c r="Z521">
        <v>0</v>
      </c>
      <c r="AA521" t="s">
        <v>44</v>
      </c>
      <c r="AB521">
        <v>150</v>
      </c>
    </row>
    <row r="522" spans="1:31" x14ac:dyDescent="0.25">
      <c r="A522">
        <v>20178</v>
      </c>
      <c r="B522" t="str">
        <f>""</f>
        <v/>
      </c>
      <c r="G522" t="s">
        <v>291</v>
      </c>
      <c r="H522">
        <v>2200</v>
      </c>
      <c r="I522" t="str">
        <f t="shared" ref="I522:I534" si="29">"01"</f>
        <v>01</v>
      </c>
      <c r="J522" t="s">
        <v>314</v>
      </c>
      <c r="K522" t="s">
        <v>33</v>
      </c>
      <c r="L522" t="s">
        <v>34</v>
      </c>
      <c r="M522" t="s">
        <v>35</v>
      </c>
      <c r="N522" t="s">
        <v>36</v>
      </c>
      <c r="O522" t="str">
        <f t="shared" si="28"/>
        <v>1</v>
      </c>
      <c r="P522">
        <v>3</v>
      </c>
      <c r="Q522">
        <v>3</v>
      </c>
      <c r="R522" t="s">
        <v>37</v>
      </c>
      <c r="T522" t="s">
        <v>40</v>
      </c>
      <c r="U522" t="str">
        <f>"1100"</f>
        <v>1100</v>
      </c>
      <c r="V522" t="str">
        <f>"1150"</f>
        <v>1150</v>
      </c>
      <c r="W522">
        <v>40</v>
      </c>
      <c r="X522">
        <v>0</v>
      </c>
      <c r="Y522">
        <v>10</v>
      </c>
      <c r="Z522">
        <v>0</v>
      </c>
      <c r="AA522" t="s">
        <v>44</v>
      </c>
      <c r="AB522">
        <v>147</v>
      </c>
    </row>
    <row r="523" spans="1:31" x14ac:dyDescent="0.25">
      <c r="A523">
        <v>20028</v>
      </c>
      <c r="B523" t="str">
        <f>""</f>
        <v/>
      </c>
      <c r="G523" t="s">
        <v>291</v>
      </c>
      <c r="H523">
        <v>2210</v>
      </c>
      <c r="I523" t="str">
        <f t="shared" si="29"/>
        <v>01</v>
      </c>
      <c r="J523" t="s">
        <v>315</v>
      </c>
      <c r="K523" t="s">
        <v>33</v>
      </c>
      <c r="L523" t="s">
        <v>34</v>
      </c>
      <c r="M523" t="s">
        <v>35</v>
      </c>
      <c r="N523" t="s">
        <v>36</v>
      </c>
      <c r="O523" t="str">
        <f t="shared" si="28"/>
        <v>1</v>
      </c>
      <c r="P523">
        <v>4</v>
      </c>
      <c r="Q523">
        <v>4</v>
      </c>
      <c r="R523" t="s">
        <v>37</v>
      </c>
      <c r="T523" t="s">
        <v>75</v>
      </c>
      <c r="U523" t="str">
        <f>"0800"</f>
        <v>0800</v>
      </c>
      <c r="V523" t="str">
        <f>"0850"</f>
        <v>0850</v>
      </c>
      <c r="W523">
        <v>34</v>
      </c>
      <c r="X523">
        <v>0</v>
      </c>
      <c r="Y523">
        <v>10</v>
      </c>
      <c r="Z523">
        <v>0</v>
      </c>
      <c r="AA523" t="s">
        <v>44</v>
      </c>
      <c r="AB523">
        <v>112</v>
      </c>
    </row>
    <row r="524" spans="1:31" x14ac:dyDescent="0.25">
      <c r="A524">
        <v>20917</v>
      </c>
      <c r="B524" t="str">
        <f>""</f>
        <v/>
      </c>
      <c r="G524" t="s">
        <v>291</v>
      </c>
      <c r="H524">
        <v>2250</v>
      </c>
      <c r="I524" t="str">
        <f t="shared" si="29"/>
        <v>01</v>
      </c>
      <c r="J524" t="s">
        <v>316</v>
      </c>
      <c r="K524" t="s">
        <v>33</v>
      </c>
      <c r="L524" t="s">
        <v>34</v>
      </c>
      <c r="M524" t="s">
        <v>35</v>
      </c>
      <c r="N524" t="s">
        <v>36</v>
      </c>
      <c r="O524" t="str">
        <f t="shared" si="28"/>
        <v>1</v>
      </c>
      <c r="P524">
        <v>4</v>
      </c>
      <c r="Q524">
        <v>4</v>
      </c>
      <c r="R524" t="s">
        <v>37</v>
      </c>
      <c r="T524" t="s">
        <v>69</v>
      </c>
      <c r="U524" t="str">
        <f>"1000"</f>
        <v>1000</v>
      </c>
      <c r="V524" t="str">
        <f>"1050"</f>
        <v>1050</v>
      </c>
      <c r="W524">
        <v>39</v>
      </c>
      <c r="X524">
        <v>0</v>
      </c>
      <c r="Y524">
        <v>10</v>
      </c>
      <c r="Z524">
        <v>0</v>
      </c>
      <c r="AA524" t="s">
        <v>44</v>
      </c>
      <c r="AB524">
        <v>151</v>
      </c>
    </row>
    <row r="525" spans="1:31" x14ac:dyDescent="0.25">
      <c r="A525">
        <v>20498</v>
      </c>
      <c r="B525" t="str">
        <f>""</f>
        <v/>
      </c>
      <c r="G525" t="s">
        <v>291</v>
      </c>
      <c r="H525">
        <v>2270</v>
      </c>
      <c r="I525" t="str">
        <f t="shared" si="29"/>
        <v>01</v>
      </c>
      <c r="J525" t="s">
        <v>317</v>
      </c>
      <c r="K525" t="s">
        <v>33</v>
      </c>
      <c r="L525" t="s">
        <v>34</v>
      </c>
      <c r="M525" t="s">
        <v>35</v>
      </c>
      <c r="N525" t="s">
        <v>36</v>
      </c>
      <c r="O525" t="str">
        <f t="shared" si="28"/>
        <v>1</v>
      </c>
      <c r="P525">
        <v>3</v>
      </c>
      <c r="Q525">
        <v>3</v>
      </c>
      <c r="R525" t="s">
        <v>37</v>
      </c>
      <c r="T525" t="s">
        <v>47</v>
      </c>
      <c r="U525" t="str">
        <f>"1200"</f>
        <v>1200</v>
      </c>
      <c r="V525" t="str">
        <f>"1315"</f>
        <v>1315</v>
      </c>
      <c r="W525">
        <v>40</v>
      </c>
      <c r="X525">
        <v>0</v>
      </c>
      <c r="Y525">
        <v>10</v>
      </c>
      <c r="Z525">
        <v>0</v>
      </c>
      <c r="AA525" t="s">
        <v>44</v>
      </c>
      <c r="AB525">
        <v>112</v>
      </c>
    </row>
    <row r="526" spans="1:31" x14ac:dyDescent="0.25">
      <c r="A526">
        <v>20029</v>
      </c>
      <c r="B526" t="str">
        <f>""</f>
        <v/>
      </c>
      <c r="G526" t="s">
        <v>291</v>
      </c>
      <c r="H526">
        <v>2280</v>
      </c>
      <c r="I526" t="str">
        <f t="shared" si="29"/>
        <v>01</v>
      </c>
      <c r="J526" t="s">
        <v>318</v>
      </c>
      <c r="K526" t="s">
        <v>33</v>
      </c>
      <c r="L526" t="s">
        <v>34</v>
      </c>
      <c r="M526" t="s">
        <v>35</v>
      </c>
      <c r="N526" t="s">
        <v>36</v>
      </c>
      <c r="O526" t="str">
        <f t="shared" si="28"/>
        <v>1</v>
      </c>
      <c r="P526">
        <v>3</v>
      </c>
      <c r="Q526">
        <v>3</v>
      </c>
      <c r="R526" t="s">
        <v>37</v>
      </c>
      <c r="T526" t="s">
        <v>38</v>
      </c>
      <c r="U526" t="str">
        <f>"1200"</f>
        <v>1200</v>
      </c>
      <c r="V526" t="str">
        <f>"1315"</f>
        <v>1315</v>
      </c>
      <c r="W526">
        <v>40</v>
      </c>
      <c r="X526">
        <v>0</v>
      </c>
      <c r="Y526">
        <v>10</v>
      </c>
      <c r="Z526">
        <v>0</v>
      </c>
      <c r="AA526" t="s">
        <v>44</v>
      </c>
      <c r="AB526">
        <v>145</v>
      </c>
    </row>
    <row r="527" spans="1:31" x14ac:dyDescent="0.25">
      <c r="A527">
        <v>22155</v>
      </c>
      <c r="B527" t="str">
        <f>""</f>
        <v/>
      </c>
      <c r="G527" t="s">
        <v>291</v>
      </c>
      <c r="H527">
        <v>3100</v>
      </c>
      <c r="I527" t="str">
        <f t="shared" si="29"/>
        <v>01</v>
      </c>
      <c r="J527" t="s">
        <v>319</v>
      </c>
      <c r="K527" t="s">
        <v>33</v>
      </c>
      <c r="L527" t="s">
        <v>34</v>
      </c>
      <c r="M527" t="s">
        <v>35</v>
      </c>
      <c r="N527" t="s">
        <v>36</v>
      </c>
      <c r="O527" t="str">
        <f t="shared" si="28"/>
        <v>1</v>
      </c>
      <c r="P527">
        <v>3</v>
      </c>
      <c r="Q527">
        <v>3</v>
      </c>
      <c r="R527" t="s">
        <v>37</v>
      </c>
      <c r="T527" t="s">
        <v>47</v>
      </c>
      <c r="U527" t="str">
        <f>"1200"</f>
        <v>1200</v>
      </c>
      <c r="V527" t="str">
        <f>"1315"</f>
        <v>1315</v>
      </c>
      <c r="W527">
        <v>40</v>
      </c>
      <c r="X527">
        <v>0</v>
      </c>
      <c r="Y527">
        <v>10</v>
      </c>
      <c r="Z527">
        <v>0</v>
      </c>
      <c r="AA527" t="s">
        <v>44</v>
      </c>
      <c r="AB527">
        <v>125</v>
      </c>
    </row>
    <row r="528" spans="1:31" x14ac:dyDescent="0.25">
      <c r="A528">
        <v>21860</v>
      </c>
      <c r="B528" t="str">
        <f>""</f>
        <v/>
      </c>
      <c r="G528" t="s">
        <v>291</v>
      </c>
      <c r="H528">
        <v>3200</v>
      </c>
      <c r="I528" t="str">
        <f t="shared" si="29"/>
        <v>01</v>
      </c>
      <c r="J528" t="s">
        <v>320</v>
      </c>
      <c r="K528" t="s">
        <v>33</v>
      </c>
      <c r="L528" t="s">
        <v>34</v>
      </c>
      <c r="M528" t="s">
        <v>35</v>
      </c>
      <c r="N528" t="s">
        <v>36</v>
      </c>
      <c r="O528" t="str">
        <f t="shared" si="28"/>
        <v>1</v>
      </c>
      <c r="P528">
        <v>3</v>
      </c>
      <c r="Q528">
        <v>3</v>
      </c>
      <c r="R528" t="s">
        <v>37</v>
      </c>
      <c r="T528" t="s">
        <v>40</v>
      </c>
      <c r="U528" t="str">
        <f>"0900"</f>
        <v>0900</v>
      </c>
      <c r="V528" t="str">
        <f>"0950"</f>
        <v>0950</v>
      </c>
      <c r="W528">
        <v>40</v>
      </c>
      <c r="X528">
        <v>0</v>
      </c>
      <c r="Y528">
        <v>10</v>
      </c>
      <c r="Z528">
        <v>0</v>
      </c>
      <c r="AA528" t="s">
        <v>44</v>
      </c>
      <c r="AB528">
        <v>147</v>
      </c>
    </row>
    <row r="529" spans="1:28" x14ac:dyDescent="0.25">
      <c r="A529">
        <v>22358</v>
      </c>
      <c r="B529" t="str">
        <f>""</f>
        <v/>
      </c>
      <c r="G529" t="s">
        <v>291</v>
      </c>
      <c r="H529">
        <v>3400</v>
      </c>
      <c r="I529" t="str">
        <f t="shared" si="29"/>
        <v>01</v>
      </c>
      <c r="J529" t="s">
        <v>321</v>
      </c>
      <c r="K529" t="s">
        <v>33</v>
      </c>
      <c r="L529" t="s">
        <v>34</v>
      </c>
      <c r="M529" t="s">
        <v>35</v>
      </c>
      <c r="N529" t="s">
        <v>36</v>
      </c>
      <c r="O529" t="str">
        <f t="shared" si="28"/>
        <v>1</v>
      </c>
      <c r="P529">
        <v>3</v>
      </c>
      <c r="Q529">
        <v>3</v>
      </c>
      <c r="R529" t="s">
        <v>37</v>
      </c>
      <c r="T529" t="s">
        <v>38</v>
      </c>
      <c r="U529" t="str">
        <f>"0900"</f>
        <v>0900</v>
      </c>
      <c r="V529" t="str">
        <f>"1015"</f>
        <v>1015</v>
      </c>
      <c r="W529">
        <v>40</v>
      </c>
      <c r="X529">
        <v>0</v>
      </c>
      <c r="Y529">
        <v>10</v>
      </c>
      <c r="Z529">
        <v>0</v>
      </c>
      <c r="AA529" t="s">
        <v>44</v>
      </c>
      <c r="AB529">
        <v>124</v>
      </c>
    </row>
    <row r="530" spans="1:28" x14ac:dyDescent="0.25">
      <c r="A530">
        <v>21842</v>
      </c>
      <c r="B530" t="str">
        <f>""</f>
        <v/>
      </c>
      <c r="G530" t="s">
        <v>291</v>
      </c>
      <c r="H530">
        <v>4005</v>
      </c>
      <c r="I530" t="str">
        <f t="shared" si="29"/>
        <v>01</v>
      </c>
      <c r="J530" t="s">
        <v>322</v>
      </c>
      <c r="K530" t="s">
        <v>33</v>
      </c>
      <c r="L530" t="s">
        <v>34</v>
      </c>
      <c r="M530" t="s">
        <v>35</v>
      </c>
      <c r="N530" t="s">
        <v>36</v>
      </c>
      <c r="O530" t="str">
        <f t="shared" si="28"/>
        <v>1</v>
      </c>
      <c r="P530">
        <v>3</v>
      </c>
      <c r="Q530">
        <v>3</v>
      </c>
      <c r="R530" t="s">
        <v>37</v>
      </c>
      <c r="T530" t="s">
        <v>40</v>
      </c>
      <c r="U530" t="str">
        <f>"0900"</f>
        <v>0900</v>
      </c>
      <c r="V530" t="str">
        <f>"0950"</f>
        <v>0950</v>
      </c>
      <c r="W530">
        <v>40</v>
      </c>
      <c r="X530">
        <v>0</v>
      </c>
      <c r="Y530">
        <v>10</v>
      </c>
      <c r="Z530">
        <v>0</v>
      </c>
      <c r="AA530" t="s">
        <v>44</v>
      </c>
      <c r="AB530">
        <v>112</v>
      </c>
    </row>
    <row r="531" spans="1:28" x14ac:dyDescent="0.25">
      <c r="A531">
        <v>21099</v>
      </c>
      <c r="B531" t="str">
        <f>""</f>
        <v/>
      </c>
      <c r="G531" t="s">
        <v>291</v>
      </c>
      <c r="H531">
        <v>4400</v>
      </c>
      <c r="I531" t="str">
        <f t="shared" si="29"/>
        <v>01</v>
      </c>
      <c r="J531" t="s">
        <v>323</v>
      </c>
      <c r="K531" t="s">
        <v>33</v>
      </c>
      <c r="L531" t="s">
        <v>34</v>
      </c>
      <c r="M531" t="s">
        <v>35</v>
      </c>
      <c r="N531" t="s">
        <v>36</v>
      </c>
      <c r="O531" t="str">
        <f t="shared" si="28"/>
        <v>1</v>
      </c>
      <c r="P531">
        <v>3</v>
      </c>
      <c r="Q531">
        <v>3</v>
      </c>
      <c r="R531" t="s">
        <v>37</v>
      </c>
      <c r="T531" t="s">
        <v>38</v>
      </c>
      <c r="U531" t="str">
        <f>"1330"</f>
        <v>1330</v>
      </c>
      <c r="V531" t="str">
        <f>"1445"</f>
        <v>1445</v>
      </c>
      <c r="W531">
        <v>40</v>
      </c>
      <c r="X531">
        <v>0</v>
      </c>
      <c r="Y531">
        <v>25</v>
      </c>
      <c r="Z531">
        <v>0</v>
      </c>
      <c r="AA531" t="s">
        <v>44</v>
      </c>
      <c r="AB531">
        <v>124</v>
      </c>
    </row>
    <row r="532" spans="1:28" x14ac:dyDescent="0.25">
      <c r="A532">
        <v>21100</v>
      </c>
      <c r="B532" t="str">
        <f>""</f>
        <v/>
      </c>
      <c r="G532" t="s">
        <v>291</v>
      </c>
      <c r="H532">
        <v>4410</v>
      </c>
      <c r="I532" t="str">
        <f t="shared" si="29"/>
        <v>01</v>
      </c>
      <c r="J532" t="s">
        <v>324</v>
      </c>
      <c r="K532" t="s">
        <v>33</v>
      </c>
      <c r="L532" t="s">
        <v>34</v>
      </c>
      <c r="M532" t="s">
        <v>35</v>
      </c>
      <c r="N532" t="s">
        <v>36</v>
      </c>
      <c r="O532" t="str">
        <f t="shared" si="28"/>
        <v>1</v>
      </c>
      <c r="P532">
        <v>1</v>
      </c>
      <c r="Q532">
        <v>1</v>
      </c>
      <c r="R532" t="s">
        <v>37</v>
      </c>
      <c r="T532" t="s">
        <v>43</v>
      </c>
      <c r="U532" t="str">
        <f>"1200"</f>
        <v>1200</v>
      </c>
      <c r="V532" t="str">
        <f>"1250"</f>
        <v>1250</v>
      </c>
      <c r="W532">
        <v>40</v>
      </c>
      <c r="X532">
        <v>0</v>
      </c>
      <c r="Y532">
        <v>25</v>
      </c>
      <c r="Z532">
        <v>0</v>
      </c>
      <c r="AA532" t="s">
        <v>44</v>
      </c>
      <c r="AB532">
        <v>145</v>
      </c>
    </row>
    <row r="533" spans="1:28" x14ac:dyDescent="0.25">
      <c r="A533">
        <v>20918</v>
      </c>
      <c r="B533" t="str">
        <f>""</f>
        <v/>
      </c>
      <c r="G533" t="s">
        <v>291</v>
      </c>
      <c r="H533">
        <v>4800</v>
      </c>
      <c r="I533" t="str">
        <f t="shared" si="29"/>
        <v>01</v>
      </c>
      <c r="J533" t="s">
        <v>325</v>
      </c>
      <c r="K533" t="s">
        <v>33</v>
      </c>
      <c r="L533" t="s">
        <v>34</v>
      </c>
      <c r="M533" t="s">
        <v>35</v>
      </c>
      <c r="N533" t="s">
        <v>36</v>
      </c>
      <c r="O533" t="str">
        <f t="shared" si="28"/>
        <v>1</v>
      </c>
      <c r="P533">
        <v>3</v>
      </c>
      <c r="Q533">
        <v>3</v>
      </c>
      <c r="R533" t="s">
        <v>37</v>
      </c>
      <c r="T533" t="s">
        <v>38</v>
      </c>
      <c r="U533" t="str">
        <f>"1630"</f>
        <v>1630</v>
      </c>
      <c r="V533" t="str">
        <f>"1745"</f>
        <v>1745</v>
      </c>
      <c r="W533">
        <v>40</v>
      </c>
      <c r="X533">
        <v>0</v>
      </c>
      <c r="Y533">
        <v>10</v>
      </c>
      <c r="Z533">
        <v>0</v>
      </c>
      <c r="AA533" t="s">
        <v>44</v>
      </c>
      <c r="AB533">
        <v>125</v>
      </c>
    </row>
    <row r="534" spans="1:28" x14ac:dyDescent="0.25">
      <c r="A534">
        <v>20833</v>
      </c>
      <c r="B534" t="str">
        <f>""</f>
        <v/>
      </c>
      <c r="G534" t="s">
        <v>291</v>
      </c>
      <c r="H534" t="s">
        <v>122</v>
      </c>
      <c r="I534" t="str">
        <f t="shared" si="29"/>
        <v>01</v>
      </c>
      <c r="J534" t="s">
        <v>120</v>
      </c>
      <c r="K534" t="s">
        <v>33</v>
      </c>
      <c r="L534" t="s">
        <v>34</v>
      </c>
      <c r="M534" t="s">
        <v>121</v>
      </c>
      <c r="N534" t="s">
        <v>36</v>
      </c>
      <c r="O534" t="str">
        <f t="shared" si="28"/>
        <v>1</v>
      </c>
      <c r="P534">
        <v>1</v>
      </c>
      <c r="Q534">
        <v>0</v>
      </c>
      <c r="R534" t="s">
        <v>37</v>
      </c>
      <c r="U534" t="str">
        <f>""</f>
        <v/>
      </c>
      <c r="V534" t="str">
        <f>""</f>
        <v/>
      </c>
      <c r="W534">
        <v>25</v>
      </c>
      <c r="X534">
        <v>0</v>
      </c>
      <c r="Y534">
        <v>0</v>
      </c>
      <c r="Z534">
        <v>0</v>
      </c>
    </row>
    <row r="535" spans="1:28" x14ac:dyDescent="0.25">
      <c r="A535">
        <v>20845</v>
      </c>
      <c r="B535" t="str">
        <f>""</f>
        <v/>
      </c>
      <c r="G535" t="s">
        <v>291</v>
      </c>
      <c r="H535" t="s">
        <v>122</v>
      </c>
      <c r="I535" t="str">
        <f>"02"</f>
        <v>02</v>
      </c>
      <c r="J535" t="s">
        <v>120</v>
      </c>
      <c r="K535" t="s">
        <v>33</v>
      </c>
      <c r="L535" t="s">
        <v>34</v>
      </c>
      <c r="M535" t="s">
        <v>121</v>
      </c>
      <c r="N535" t="s">
        <v>36</v>
      </c>
      <c r="O535" t="str">
        <f t="shared" si="28"/>
        <v>1</v>
      </c>
      <c r="P535">
        <v>1</v>
      </c>
      <c r="Q535">
        <v>0</v>
      </c>
      <c r="R535" t="s">
        <v>37</v>
      </c>
      <c r="U535" t="str">
        <f>""</f>
        <v/>
      </c>
      <c r="V535" t="str">
        <f>""</f>
        <v/>
      </c>
      <c r="W535">
        <v>25</v>
      </c>
      <c r="X535">
        <v>0</v>
      </c>
      <c r="Y535">
        <v>0</v>
      </c>
      <c r="Z535">
        <v>0</v>
      </c>
    </row>
    <row r="536" spans="1:28" x14ac:dyDescent="0.25">
      <c r="A536">
        <v>20855</v>
      </c>
      <c r="B536" t="str">
        <f>""</f>
        <v/>
      </c>
      <c r="G536" t="s">
        <v>291</v>
      </c>
      <c r="H536" t="s">
        <v>122</v>
      </c>
      <c r="I536" t="str">
        <f>"03"</f>
        <v>03</v>
      </c>
      <c r="J536" t="s">
        <v>120</v>
      </c>
      <c r="K536" t="s">
        <v>33</v>
      </c>
      <c r="L536" t="s">
        <v>34</v>
      </c>
      <c r="M536" t="s">
        <v>121</v>
      </c>
      <c r="N536" t="s">
        <v>36</v>
      </c>
      <c r="O536" t="str">
        <f t="shared" si="28"/>
        <v>1</v>
      </c>
      <c r="P536">
        <v>1</v>
      </c>
      <c r="Q536">
        <v>0</v>
      </c>
      <c r="R536" t="s">
        <v>37</v>
      </c>
      <c r="U536" t="str">
        <f>""</f>
        <v/>
      </c>
      <c r="V536" t="str">
        <f>""</f>
        <v/>
      </c>
      <c r="W536">
        <v>25</v>
      </c>
      <c r="X536">
        <v>0</v>
      </c>
      <c r="Y536">
        <v>0</v>
      </c>
      <c r="Z536">
        <v>0</v>
      </c>
    </row>
    <row r="537" spans="1:28" x14ac:dyDescent="0.25">
      <c r="A537">
        <v>21877</v>
      </c>
      <c r="B537" t="str">
        <f>""</f>
        <v/>
      </c>
      <c r="G537" t="s">
        <v>291</v>
      </c>
      <c r="H537">
        <v>4900</v>
      </c>
      <c r="I537" t="str">
        <f>"01"</f>
        <v>01</v>
      </c>
      <c r="J537" t="s">
        <v>326</v>
      </c>
      <c r="K537" t="s">
        <v>33</v>
      </c>
      <c r="L537" t="s">
        <v>34</v>
      </c>
      <c r="M537" t="s">
        <v>121</v>
      </c>
      <c r="N537" t="s">
        <v>36</v>
      </c>
      <c r="O537" t="str">
        <f t="shared" si="28"/>
        <v>1</v>
      </c>
      <c r="P537">
        <v>3</v>
      </c>
      <c r="Q537">
        <v>0</v>
      </c>
      <c r="R537" t="s">
        <v>37</v>
      </c>
      <c r="U537" t="str">
        <f>""</f>
        <v/>
      </c>
      <c r="V537" t="str">
        <f>""</f>
        <v/>
      </c>
      <c r="W537">
        <v>2</v>
      </c>
      <c r="X537">
        <v>0</v>
      </c>
      <c r="Y537">
        <v>0</v>
      </c>
      <c r="Z537">
        <v>0</v>
      </c>
    </row>
    <row r="538" spans="1:28" x14ac:dyDescent="0.25">
      <c r="A538">
        <v>21878</v>
      </c>
      <c r="B538" t="str">
        <f>""</f>
        <v/>
      </c>
      <c r="G538" t="s">
        <v>291</v>
      </c>
      <c r="H538">
        <v>4900</v>
      </c>
      <c r="I538" t="str">
        <f>"02"</f>
        <v>02</v>
      </c>
      <c r="J538" t="s">
        <v>326</v>
      </c>
      <c r="K538" t="s">
        <v>33</v>
      </c>
      <c r="L538" t="s">
        <v>34</v>
      </c>
      <c r="M538" t="s">
        <v>121</v>
      </c>
      <c r="N538" t="s">
        <v>36</v>
      </c>
      <c r="O538" t="str">
        <f t="shared" si="28"/>
        <v>1</v>
      </c>
      <c r="P538">
        <v>3</v>
      </c>
      <c r="Q538">
        <v>0</v>
      </c>
      <c r="R538" t="s">
        <v>37</v>
      </c>
      <c r="U538" t="str">
        <f>""</f>
        <v/>
      </c>
      <c r="V538" t="str">
        <f>""</f>
        <v/>
      </c>
      <c r="W538">
        <v>1</v>
      </c>
      <c r="X538">
        <v>0</v>
      </c>
      <c r="Y538">
        <v>0</v>
      </c>
      <c r="Z538">
        <v>0</v>
      </c>
    </row>
    <row r="539" spans="1:28" x14ac:dyDescent="0.25">
      <c r="A539">
        <v>22127</v>
      </c>
      <c r="B539" t="str">
        <f>""</f>
        <v/>
      </c>
      <c r="G539" t="s">
        <v>291</v>
      </c>
      <c r="H539">
        <v>4900</v>
      </c>
      <c r="I539" t="str">
        <f>"03"</f>
        <v>03</v>
      </c>
      <c r="J539" t="s">
        <v>326</v>
      </c>
      <c r="K539" t="s">
        <v>33</v>
      </c>
      <c r="L539" t="s">
        <v>34</v>
      </c>
      <c r="M539" t="s">
        <v>121</v>
      </c>
      <c r="N539" t="s">
        <v>36</v>
      </c>
      <c r="O539" t="str">
        <f t="shared" si="28"/>
        <v>1</v>
      </c>
      <c r="P539">
        <v>3</v>
      </c>
      <c r="Q539">
        <v>0</v>
      </c>
      <c r="R539" t="s">
        <v>37</v>
      </c>
      <c r="U539" t="str">
        <f>""</f>
        <v/>
      </c>
      <c r="V539" t="str">
        <f>""</f>
        <v/>
      </c>
      <c r="W539">
        <v>1</v>
      </c>
      <c r="X539">
        <v>0</v>
      </c>
      <c r="Y539">
        <v>0</v>
      </c>
      <c r="Z539">
        <v>0</v>
      </c>
    </row>
    <row r="540" spans="1:28" x14ac:dyDescent="0.25">
      <c r="A540">
        <v>22157</v>
      </c>
      <c r="B540" t="str">
        <f>""</f>
        <v/>
      </c>
      <c r="G540" t="s">
        <v>291</v>
      </c>
      <c r="H540">
        <v>4900</v>
      </c>
      <c r="I540" t="str">
        <f>"04"</f>
        <v>04</v>
      </c>
      <c r="J540" t="s">
        <v>326</v>
      </c>
      <c r="K540" t="s">
        <v>33</v>
      </c>
      <c r="L540" t="s">
        <v>34</v>
      </c>
      <c r="M540" t="s">
        <v>121</v>
      </c>
      <c r="N540" t="s">
        <v>36</v>
      </c>
      <c r="O540" t="str">
        <f t="shared" si="28"/>
        <v>1</v>
      </c>
      <c r="P540">
        <v>3</v>
      </c>
      <c r="Q540">
        <v>0</v>
      </c>
      <c r="R540" t="s">
        <v>37</v>
      </c>
      <c r="U540" t="str">
        <f>""</f>
        <v/>
      </c>
      <c r="V540" t="str">
        <f>""</f>
        <v/>
      </c>
      <c r="W540">
        <v>1</v>
      </c>
      <c r="X540">
        <v>0</v>
      </c>
      <c r="Y540">
        <v>0</v>
      </c>
      <c r="Z540">
        <v>0</v>
      </c>
    </row>
    <row r="541" spans="1:28" x14ac:dyDescent="0.25">
      <c r="A541">
        <v>21766</v>
      </c>
      <c r="B541" t="str">
        <f>""</f>
        <v/>
      </c>
      <c r="G541" t="s">
        <v>327</v>
      </c>
      <c r="H541">
        <v>1100</v>
      </c>
      <c r="I541" t="str">
        <f>"01"</f>
        <v>01</v>
      </c>
      <c r="J541" t="s">
        <v>328</v>
      </c>
      <c r="K541" t="s">
        <v>33</v>
      </c>
      <c r="L541" t="s">
        <v>34</v>
      </c>
      <c r="M541" t="s">
        <v>35</v>
      </c>
      <c r="N541" t="s">
        <v>36</v>
      </c>
      <c r="O541" t="str">
        <f t="shared" si="28"/>
        <v>1</v>
      </c>
      <c r="P541">
        <v>3</v>
      </c>
      <c r="Q541">
        <v>3</v>
      </c>
      <c r="R541" t="s">
        <v>37</v>
      </c>
      <c r="T541" t="s">
        <v>47</v>
      </c>
      <c r="U541" t="str">
        <f>"1200"</f>
        <v>1200</v>
      </c>
      <c r="V541" t="str">
        <f>"1315"</f>
        <v>1315</v>
      </c>
      <c r="W541">
        <v>39</v>
      </c>
      <c r="X541">
        <v>0</v>
      </c>
      <c r="Y541">
        <v>10</v>
      </c>
      <c r="Z541">
        <v>0</v>
      </c>
      <c r="AA541" t="s">
        <v>41</v>
      </c>
      <c r="AB541">
        <v>226</v>
      </c>
    </row>
    <row r="542" spans="1:28" x14ac:dyDescent="0.25">
      <c r="A542">
        <v>20941</v>
      </c>
      <c r="B542" t="str">
        <f>""</f>
        <v/>
      </c>
      <c r="G542" t="s">
        <v>327</v>
      </c>
      <c r="H542">
        <v>1150</v>
      </c>
      <c r="I542" t="str">
        <f>"01"</f>
        <v>01</v>
      </c>
      <c r="J542" t="s">
        <v>329</v>
      </c>
      <c r="K542" t="s">
        <v>33</v>
      </c>
      <c r="L542" t="s">
        <v>34</v>
      </c>
      <c r="M542" t="s">
        <v>59</v>
      </c>
      <c r="N542" t="s">
        <v>36</v>
      </c>
      <c r="O542" t="str">
        <f t="shared" si="28"/>
        <v>1</v>
      </c>
      <c r="P542">
        <v>2</v>
      </c>
      <c r="Q542">
        <v>6</v>
      </c>
      <c r="R542" t="s">
        <v>37</v>
      </c>
      <c r="T542" t="s">
        <v>330</v>
      </c>
      <c r="U542" t="str">
        <f>"1500"</f>
        <v>1500</v>
      </c>
      <c r="V542" t="str">
        <f>"1750"</f>
        <v>1750</v>
      </c>
      <c r="W542">
        <v>20</v>
      </c>
      <c r="X542">
        <v>0</v>
      </c>
      <c r="Y542">
        <v>5</v>
      </c>
      <c r="Z542">
        <v>0</v>
      </c>
      <c r="AA542" t="s">
        <v>41</v>
      </c>
      <c r="AB542">
        <v>225</v>
      </c>
    </row>
    <row r="543" spans="1:28" x14ac:dyDescent="0.25">
      <c r="A543">
        <v>21767</v>
      </c>
      <c r="B543" t="str">
        <f>""</f>
        <v/>
      </c>
      <c r="G543" t="s">
        <v>327</v>
      </c>
      <c r="H543">
        <v>1150</v>
      </c>
      <c r="I543" t="str">
        <f>"02"</f>
        <v>02</v>
      </c>
      <c r="J543" t="s">
        <v>329</v>
      </c>
      <c r="K543" t="s">
        <v>33</v>
      </c>
      <c r="L543" t="s">
        <v>34</v>
      </c>
      <c r="M543" t="s">
        <v>59</v>
      </c>
      <c r="N543" t="s">
        <v>36</v>
      </c>
      <c r="O543" t="str">
        <f t="shared" ref="O543:O574" si="30">"1"</f>
        <v>1</v>
      </c>
      <c r="P543">
        <v>2</v>
      </c>
      <c r="Q543">
        <v>6</v>
      </c>
      <c r="R543" t="s">
        <v>37</v>
      </c>
      <c r="T543" t="s">
        <v>47</v>
      </c>
      <c r="U543" t="str">
        <f>"1500"</f>
        <v>1500</v>
      </c>
      <c r="V543" t="str">
        <f>"1750"</f>
        <v>1750</v>
      </c>
      <c r="W543">
        <v>19</v>
      </c>
      <c r="X543">
        <v>0</v>
      </c>
      <c r="Y543">
        <v>5</v>
      </c>
      <c r="Z543">
        <v>0</v>
      </c>
      <c r="AA543" t="s">
        <v>41</v>
      </c>
      <c r="AB543">
        <v>225</v>
      </c>
    </row>
    <row r="544" spans="1:28" x14ac:dyDescent="0.25">
      <c r="A544">
        <v>21000</v>
      </c>
      <c r="B544" t="str">
        <f>""</f>
        <v/>
      </c>
      <c r="G544" t="s">
        <v>327</v>
      </c>
      <c r="H544">
        <v>1200</v>
      </c>
      <c r="I544" t="str">
        <f>"01"</f>
        <v>01</v>
      </c>
      <c r="J544" t="s">
        <v>331</v>
      </c>
      <c r="K544" t="s">
        <v>33</v>
      </c>
      <c r="L544" t="s">
        <v>34</v>
      </c>
      <c r="M544" t="s">
        <v>35</v>
      </c>
      <c r="N544" t="s">
        <v>36</v>
      </c>
      <c r="O544" t="str">
        <f t="shared" si="30"/>
        <v>1</v>
      </c>
      <c r="P544">
        <v>3</v>
      </c>
      <c r="Q544">
        <v>3</v>
      </c>
      <c r="R544" t="s">
        <v>37</v>
      </c>
      <c r="T544" t="s">
        <v>40</v>
      </c>
      <c r="U544" t="str">
        <f>"0900"</f>
        <v>0900</v>
      </c>
      <c r="V544" t="str">
        <f>"0950"</f>
        <v>0950</v>
      </c>
      <c r="W544">
        <v>39</v>
      </c>
      <c r="X544">
        <v>0</v>
      </c>
      <c r="Y544">
        <v>10</v>
      </c>
      <c r="Z544">
        <v>0</v>
      </c>
      <c r="AA544" t="s">
        <v>41</v>
      </c>
      <c r="AB544">
        <v>226</v>
      </c>
    </row>
    <row r="545" spans="1:28" x14ac:dyDescent="0.25">
      <c r="A545">
        <v>21001</v>
      </c>
      <c r="B545" t="str">
        <f>""</f>
        <v/>
      </c>
      <c r="G545" t="s">
        <v>327</v>
      </c>
      <c r="H545">
        <v>1200</v>
      </c>
      <c r="I545" t="str">
        <f>"02"</f>
        <v>02</v>
      </c>
      <c r="J545" t="s">
        <v>331</v>
      </c>
      <c r="K545" t="s">
        <v>33</v>
      </c>
      <c r="L545" t="s">
        <v>34</v>
      </c>
      <c r="M545" t="s">
        <v>35</v>
      </c>
      <c r="N545" t="s">
        <v>36</v>
      </c>
      <c r="O545" t="str">
        <f t="shared" si="30"/>
        <v>1</v>
      </c>
      <c r="P545">
        <v>3</v>
      </c>
      <c r="Q545">
        <v>3</v>
      </c>
      <c r="R545" t="s">
        <v>37</v>
      </c>
      <c r="T545" t="s">
        <v>40</v>
      </c>
      <c r="U545" t="str">
        <f>"1000"</f>
        <v>1000</v>
      </c>
      <c r="V545" t="str">
        <f>"1050"</f>
        <v>1050</v>
      </c>
      <c r="W545">
        <v>40</v>
      </c>
      <c r="X545">
        <v>0</v>
      </c>
      <c r="Y545">
        <v>10</v>
      </c>
      <c r="Z545">
        <v>0</v>
      </c>
      <c r="AA545" t="s">
        <v>41</v>
      </c>
      <c r="AB545">
        <v>226</v>
      </c>
    </row>
    <row r="546" spans="1:28" x14ac:dyDescent="0.25">
      <c r="A546">
        <v>20936</v>
      </c>
      <c r="B546" t="str">
        <f>""</f>
        <v/>
      </c>
      <c r="G546" t="s">
        <v>327</v>
      </c>
      <c r="H546">
        <v>1205</v>
      </c>
      <c r="I546" t="str">
        <f>"01"</f>
        <v>01</v>
      </c>
      <c r="J546" t="s">
        <v>332</v>
      </c>
      <c r="K546" t="s">
        <v>33</v>
      </c>
      <c r="L546" t="s">
        <v>34</v>
      </c>
      <c r="M546" t="s">
        <v>59</v>
      </c>
      <c r="N546" t="s">
        <v>36</v>
      </c>
      <c r="O546" t="str">
        <f t="shared" si="30"/>
        <v>1</v>
      </c>
      <c r="P546">
        <v>1</v>
      </c>
      <c r="Q546">
        <v>2</v>
      </c>
      <c r="R546" t="s">
        <v>37</v>
      </c>
      <c r="T546" t="s">
        <v>62</v>
      </c>
      <c r="U546" t="str">
        <f>"0800"</f>
        <v>0800</v>
      </c>
      <c r="V546" t="str">
        <f>"0950"</f>
        <v>0950</v>
      </c>
      <c r="W546">
        <v>12</v>
      </c>
      <c r="X546">
        <v>0</v>
      </c>
      <c r="Y546">
        <v>5</v>
      </c>
      <c r="Z546">
        <v>0</v>
      </c>
      <c r="AA546" t="s">
        <v>41</v>
      </c>
      <c r="AB546">
        <v>226</v>
      </c>
    </row>
    <row r="547" spans="1:28" x14ac:dyDescent="0.25">
      <c r="A547">
        <v>20937</v>
      </c>
      <c r="B547" t="str">
        <f>""</f>
        <v/>
      </c>
      <c r="G547" t="s">
        <v>327</v>
      </c>
      <c r="H547">
        <v>1205</v>
      </c>
      <c r="I547" t="str">
        <f>"02"</f>
        <v>02</v>
      </c>
      <c r="J547" t="s">
        <v>332</v>
      </c>
      <c r="K547" t="s">
        <v>33</v>
      </c>
      <c r="L547" t="s">
        <v>34</v>
      </c>
      <c r="M547" t="s">
        <v>59</v>
      </c>
      <c r="N547" t="s">
        <v>36</v>
      </c>
      <c r="O547" t="str">
        <f t="shared" si="30"/>
        <v>1</v>
      </c>
      <c r="P547">
        <v>1</v>
      </c>
      <c r="Q547">
        <v>2</v>
      </c>
      <c r="R547" t="s">
        <v>37</v>
      </c>
      <c r="T547" t="s">
        <v>62</v>
      </c>
      <c r="U547" t="str">
        <f>"1000"</f>
        <v>1000</v>
      </c>
      <c r="V547" t="str">
        <f>"1150"</f>
        <v>1150</v>
      </c>
      <c r="W547">
        <v>12</v>
      </c>
      <c r="X547">
        <v>0</v>
      </c>
      <c r="Y547">
        <v>5</v>
      </c>
      <c r="Z547">
        <v>0</v>
      </c>
      <c r="AA547" t="s">
        <v>41</v>
      </c>
      <c r="AB547">
        <v>226</v>
      </c>
    </row>
    <row r="548" spans="1:28" x14ac:dyDescent="0.25">
      <c r="A548">
        <v>21044</v>
      </c>
      <c r="B548" t="str">
        <f>""</f>
        <v/>
      </c>
      <c r="G548" t="s">
        <v>327</v>
      </c>
      <c r="H548">
        <v>1205</v>
      </c>
      <c r="I548" t="str">
        <f>"03"</f>
        <v>03</v>
      </c>
      <c r="J548" t="s">
        <v>332</v>
      </c>
      <c r="K548" t="s">
        <v>33</v>
      </c>
      <c r="L548" t="s">
        <v>34</v>
      </c>
      <c r="M548" t="s">
        <v>59</v>
      </c>
      <c r="N548" t="s">
        <v>36</v>
      </c>
      <c r="O548" t="str">
        <f t="shared" si="30"/>
        <v>1</v>
      </c>
      <c r="P548">
        <v>1</v>
      </c>
      <c r="Q548">
        <v>2</v>
      </c>
      <c r="R548" t="s">
        <v>37</v>
      </c>
      <c r="T548" t="s">
        <v>62</v>
      </c>
      <c r="U548" t="str">
        <f>"1200"</f>
        <v>1200</v>
      </c>
      <c r="V548" t="str">
        <f>"1350"</f>
        <v>1350</v>
      </c>
      <c r="W548">
        <v>12</v>
      </c>
      <c r="X548">
        <v>0</v>
      </c>
      <c r="Y548">
        <v>5</v>
      </c>
      <c r="Z548">
        <v>0</v>
      </c>
      <c r="AA548" t="s">
        <v>41</v>
      </c>
      <c r="AB548">
        <v>226</v>
      </c>
    </row>
    <row r="549" spans="1:28" x14ac:dyDescent="0.25">
      <c r="A549">
        <v>20938</v>
      </c>
      <c r="B549" t="str">
        <f>""</f>
        <v/>
      </c>
      <c r="G549" t="s">
        <v>327</v>
      </c>
      <c r="H549">
        <v>1205</v>
      </c>
      <c r="I549" t="str">
        <f>"04"</f>
        <v>04</v>
      </c>
      <c r="J549" t="s">
        <v>332</v>
      </c>
      <c r="K549" t="s">
        <v>33</v>
      </c>
      <c r="L549" t="s">
        <v>34</v>
      </c>
      <c r="M549" t="s">
        <v>59</v>
      </c>
      <c r="N549" t="s">
        <v>36</v>
      </c>
      <c r="O549" t="str">
        <f t="shared" si="30"/>
        <v>1</v>
      </c>
      <c r="P549">
        <v>1</v>
      </c>
      <c r="Q549">
        <v>2</v>
      </c>
      <c r="R549" t="s">
        <v>37</v>
      </c>
      <c r="T549" t="s">
        <v>62</v>
      </c>
      <c r="U549" t="str">
        <f>"1400"</f>
        <v>1400</v>
      </c>
      <c r="V549" t="str">
        <f>"1550"</f>
        <v>1550</v>
      </c>
      <c r="W549">
        <v>12</v>
      </c>
      <c r="X549">
        <v>0</v>
      </c>
      <c r="Y549">
        <v>5</v>
      </c>
      <c r="Z549">
        <v>0</v>
      </c>
      <c r="AA549" t="s">
        <v>41</v>
      </c>
      <c r="AB549">
        <v>226</v>
      </c>
    </row>
    <row r="550" spans="1:28" x14ac:dyDescent="0.25">
      <c r="A550">
        <v>22072</v>
      </c>
      <c r="B550" t="str">
        <f>""</f>
        <v/>
      </c>
      <c r="G550" t="s">
        <v>327</v>
      </c>
      <c r="H550">
        <v>1205</v>
      </c>
      <c r="I550" t="str">
        <f>"05"</f>
        <v>05</v>
      </c>
      <c r="J550" t="s">
        <v>332</v>
      </c>
      <c r="K550" t="s">
        <v>33</v>
      </c>
      <c r="L550" t="s">
        <v>34</v>
      </c>
      <c r="M550" t="s">
        <v>59</v>
      </c>
      <c r="N550" t="s">
        <v>36</v>
      </c>
      <c r="O550" t="str">
        <f t="shared" si="30"/>
        <v>1</v>
      </c>
      <c r="P550">
        <v>1</v>
      </c>
      <c r="Q550">
        <v>2</v>
      </c>
      <c r="R550" t="s">
        <v>37</v>
      </c>
      <c r="T550" t="s">
        <v>62</v>
      </c>
      <c r="U550" t="str">
        <f>"1600"</f>
        <v>1600</v>
      </c>
      <c r="V550" t="str">
        <f>"1750"</f>
        <v>1750</v>
      </c>
      <c r="W550">
        <v>12</v>
      </c>
      <c r="X550">
        <v>0</v>
      </c>
      <c r="Y550">
        <v>5</v>
      </c>
      <c r="Z550">
        <v>0</v>
      </c>
      <c r="AA550" t="s">
        <v>41</v>
      </c>
      <c r="AB550">
        <v>226</v>
      </c>
    </row>
    <row r="551" spans="1:28" x14ac:dyDescent="0.25">
      <c r="A551">
        <v>22120</v>
      </c>
      <c r="B551" t="str">
        <f>""</f>
        <v/>
      </c>
      <c r="G551" t="s">
        <v>327</v>
      </c>
      <c r="H551">
        <v>1205</v>
      </c>
      <c r="I551" t="str">
        <f>"50"</f>
        <v>50</v>
      </c>
      <c r="J551" t="s">
        <v>332</v>
      </c>
      <c r="K551" t="s">
        <v>33</v>
      </c>
      <c r="L551" t="s">
        <v>34</v>
      </c>
      <c r="M551" t="s">
        <v>59</v>
      </c>
      <c r="N551" t="s">
        <v>36</v>
      </c>
      <c r="O551" t="str">
        <f t="shared" si="30"/>
        <v>1</v>
      </c>
      <c r="P551">
        <v>1</v>
      </c>
      <c r="Q551">
        <v>2</v>
      </c>
      <c r="R551" t="s">
        <v>37</v>
      </c>
      <c r="T551" t="s">
        <v>62</v>
      </c>
      <c r="U551" t="str">
        <f>"1800"</f>
        <v>1800</v>
      </c>
      <c r="V551" t="str">
        <f>"1950"</f>
        <v>1950</v>
      </c>
      <c r="W551">
        <v>11</v>
      </c>
      <c r="X551">
        <v>0</v>
      </c>
      <c r="Y551">
        <v>5</v>
      </c>
      <c r="Z551">
        <v>0</v>
      </c>
      <c r="AA551" t="s">
        <v>41</v>
      </c>
      <c r="AB551">
        <v>226</v>
      </c>
    </row>
    <row r="552" spans="1:28" x14ac:dyDescent="0.25">
      <c r="A552">
        <v>20940</v>
      </c>
      <c r="B552" t="str">
        <f>""</f>
        <v/>
      </c>
      <c r="G552" t="s">
        <v>327</v>
      </c>
      <c r="H552">
        <v>2030</v>
      </c>
      <c r="I552" t="str">
        <f>"01"</f>
        <v>01</v>
      </c>
      <c r="J552" t="s">
        <v>333</v>
      </c>
      <c r="K552" t="s">
        <v>33</v>
      </c>
      <c r="L552" t="s">
        <v>34</v>
      </c>
      <c r="M552" t="s">
        <v>35</v>
      </c>
      <c r="N552" t="s">
        <v>36</v>
      </c>
      <c r="O552" t="str">
        <f t="shared" si="30"/>
        <v>1</v>
      </c>
      <c r="P552">
        <v>3</v>
      </c>
      <c r="Q552">
        <v>3</v>
      </c>
      <c r="R552" t="s">
        <v>37</v>
      </c>
      <c r="T552" t="s">
        <v>40</v>
      </c>
      <c r="U552" t="str">
        <f>"1100"</f>
        <v>1100</v>
      </c>
      <c r="V552" t="str">
        <f>"1150"</f>
        <v>1150</v>
      </c>
      <c r="W552">
        <v>36</v>
      </c>
      <c r="X552">
        <v>0</v>
      </c>
      <c r="Y552">
        <v>10</v>
      </c>
      <c r="Z552">
        <v>0</v>
      </c>
      <c r="AA552" t="s">
        <v>41</v>
      </c>
      <c r="AB552">
        <v>104</v>
      </c>
    </row>
    <row r="553" spans="1:28" x14ac:dyDescent="0.25">
      <c r="A553">
        <v>20939</v>
      </c>
      <c r="B553" t="str">
        <f>""</f>
        <v/>
      </c>
      <c r="G553" t="s">
        <v>327</v>
      </c>
      <c r="H553">
        <v>2160</v>
      </c>
      <c r="I553" t="str">
        <f>"01"</f>
        <v>01</v>
      </c>
      <c r="J553" t="s">
        <v>334</v>
      </c>
      <c r="K553" t="s">
        <v>33</v>
      </c>
      <c r="L553" t="s">
        <v>34</v>
      </c>
      <c r="M553" t="s">
        <v>35</v>
      </c>
      <c r="N553" t="s">
        <v>36</v>
      </c>
      <c r="O553" t="str">
        <f t="shared" si="30"/>
        <v>1</v>
      </c>
      <c r="P553">
        <v>3</v>
      </c>
      <c r="Q553">
        <v>3</v>
      </c>
      <c r="R553" t="s">
        <v>37</v>
      </c>
      <c r="T553" t="s">
        <v>47</v>
      </c>
      <c r="U553" t="str">
        <f>"1500"</f>
        <v>1500</v>
      </c>
      <c r="V553" t="str">
        <f>"1615"</f>
        <v>1615</v>
      </c>
      <c r="W553">
        <v>40</v>
      </c>
      <c r="X553">
        <v>0</v>
      </c>
      <c r="Y553">
        <v>10</v>
      </c>
      <c r="Z553">
        <v>0</v>
      </c>
      <c r="AA553" t="s">
        <v>41</v>
      </c>
      <c r="AB553">
        <v>226</v>
      </c>
    </row>
    <row r="554" spans="1:28" x14ac:dyDescent="0.25">
      <c r="A554">
        <v>21112</v>
      </c>
      <c r="B554" t="str">
        <f>""</f>
        <v/>
      </c>
      <c r="G554" t="s">
        <v>327</v>
      </c>
      <c r="H554">
        <v>2250</v>
      </c>
      <c r="I554" t="str">
        <f>"01"</f>
        <v>01</v>
      </c>
      <c r="J554" t="s">
        <v>335</v>
      </c>
      <c r="K554" t="s">
        <v>33</v>
      </c>
      <c r="L554" t="s">
        <v>34</v>
      </c>
      <c r="M554" t="s">
        <v>35</v>
      </c>
      <c r="N554" t="s">
        <v>36</v>
      </c>
      <c r="O554" t="str">
        <f t="shared" si="30"/>
        <v>1</v>
      </c>
      <c r="P554">
        <v>3</v>
      </c>
      <c r="Q554">
        <v>3</v>
      </c>
      <c r="R554" t="s">
        <v>37</v>
      </c>
      <c r="T554" t="s">
        <v>47</v>
      </c>
      <c r="U554" t="str">
        <f>"1200"</f>
        <v>1200</v>
      </c>
      <c r="V554" t="str">
        <f>"1315"</f>
        <v>1315</v>
      </c>
      <c r="W554">
        <v>36</v>
      </c>
      <c r="X554">
        <v>0</v>
      </c>
      <c r="Y554">
        <v>10</v>
      </c>
      <c r="Z554">
        <v>0</v>
      </c>
      <c r="AA554" t="s">
        <v>41</v>
      </c>
      <c r="AB554">
        <v>104</v>
      </c>
    </row>
    <row r="555" spans="1:28" x14ac:dyDescent="0.25">
      <c r="A555">
        <v>22073</v>
      </c>
      <c r="B555" t="str">
        <f>""</f>
        <v/>
      </c>
      <c r="G555" t="s">
        <v>327</v>
      </c>
      <c r="H555">
        <v>2250</v>
      </c>
      <c r="I555" t="str">
        <f>"02"</f>
        <v>02</v>
      </c>
      <c r="J555" t="s">
        <v>335</v>
      </c>
      <c r="K555" t="s">
        <v>33</v>
      </c>
      <c r="L555" t="s">
        <v>34</v>
      </c>
      <c r="M555" t="s">
        <v>35</v>
      </c>
      <c r="N555" t="s">
        <v>36</v>
      </c>
      <c r="O555" t="str">
        <f t="shared" si="30"/>
        <v>1</v>
      </c>
      <c r="P555">
        <v>3</v>
      </c>
      <c r="Q555">
        <v>3</v>
      </c>
      <c r="R555" t="s">
        <v>37</v>
      </c>
      <c r="T555" t="s">
        <v>47</v>
      </c>
      <c r="U555" t="str">
        <f>"1330"</f>
        <v>1330</v>
      </c>
      <c r="V555" t="str">
        <f>"1445"</f>
        <v>1445</v>
      </c>
      <c r="W555">
        <v>36</v>
      </c>
      <c r="X555">
        <v>0</v>
      </c>
      <c r="Y555">
        <v>10</v>
      </c>
      <c r="Z555">
        <v>0</v>
      </c>
      <c r="AA555" t="s">
        <v>41</v>
      </c>
      <c r="AB555">
        <v>104</v>
      </c>
    </row>
    <row r="556" spans="1:28" x14ac:dyDescent="0.25">
      <c r="A556">
        <v>21113</v>
      </c>
      <c r="B556" t="str">
        <f>""</f>
        <v/>
      </c>
      <c r="G556" t="s">
        <v>327</v>
      </c>
      <c r="H556">
        <v>2255</v>
      </c>
      <c r="I556" t="str">
        <f>"01"</f>
        <v>01</v>
      </c>
      <c r="J556" t="s">
        <v>336</v>
      </c>
      <c r="K556" t="s">
        <v>33</v>
      </c>
      <c r="L556" t="s">
        <v>34</v>
      </c>
      <c r="M556" t="s">
        <v>59</v>
      </c>
      <c r="N556" t="s">
        <v>36</v>
      </c>
      <c r="O556" t="str">
        <f t="shared" si="30"/>
        <v>1</v>
      </c>
      <c r="P556">
        <v>1</v>
      </c>
      <c r="Q556">
        <v>2</v>
      </c>
      <c r="R556" t="s">
        <v>37</v>
      </c>
      <c r="T556" t="s">
        <v>62</v>
      </c>
      <c r="U556" t="str">
        <f>"0800"</f>
        <v>0800</v>
      </c>
      <c r="V556" t="str">
        <f>"0950"</f>
        <v>0950</v>
      </c>
      <c r="W556">
        <v>12</v>
      </c>
      <c r="X556">
        <v>0</v>
      </c>
      <c r="Y556">
        <v>5</v>
      </c>
      <c r="Z556">
        <v>0</v>
      </c>
      <c r="AA556" t="s">
        <v>41</v>
      </c>
      <c r="AB556">
        <v>101</v>
      </c>
    </row>
    <row r="557" spans="1:28" x14ac:dyDescent="0.25">
      <c r="A557">
        <v>21114</v>
      </c>
      <c r="B557" t="str">
        <f>""</f>
        <v/>
      </c>
      <c r="G557" t="s">
        <v>327</v>
      </c>
      <c r="H557">
        <v>2255</v>
      </c>
      <c r="I557" t="str">
        <f>"02"</f>
        <v>02</v>
      </c>
      <c r="J557" t="s">
        <v>336</v>
      </c>
      <c r="K557" t="s">
        <v>33</v>
      </c>
      <c r="L557" t="s">
        <v>34</v>
      </c>
      <c r="M557" t="s">
        <v>59</v>
      </c>
      <c r="N557" t="s">
        <v>36</v>
      </c>
      <c r="O557" t="str">
        <f t="shared" si="30"/>
        <v>1</v>
      </c>
      <c r="P557">
        <v>1</v>
      </c>
      <c r="Q557">
        <v>2</v>
      </c>
      <c r="R557" t="s">
        <v>37</v>
      </c>
      <c r="T557" t="s">
        <v>62</v>
      </c>
      <c r="U557" t="str">
        <f>"1200"</f>
        <v>1200</v>
      </c>
      <c r="V557" t="str">
        <f>"1350"</f>
        <v>1350</v>
      </c>
      <c r="W557">
        <v>12</v>
      </c>
      <c r="X557">
        <v>0</v>
      </c>
      <c r="Y557">
        <v>5</v>
      </c>
      <c r="Z557">
        <v>0</v>
      </c>
      <c r="AA557" t="s">
        <v>41</v>
      </c>
      <c r="AB557">
        <v>101</v>
      </c>
    </row>
    <row r="558" spans="1:28" x14ac:dyDescent="0.25">
      <c r="A558">
        <v>21768</v>
      </c>
      <c r="B558" t="str">
        <f>""</f>
        <v/>
      </c>
      <c r="G558" t="s">
        <v>327</v>
      </c>
      <c r="H558">
        <v>2255</v>
      </c>
      <c r="I558" t="str">
        <f>"03"</f>
        <v>03</v>
      </c>
      <c r="J558" t="s">
        <v>336</v>
      </c>
      <c r="K558" t="s">
        <v>33</v>
      </c>
      <c r="L558" t="s">
        <v>34</v>
      </c>
      <c r="M558" t="s">
        <v>59</v>
      </c>
      <c r="N558" t="s">
        <v>36</v>
      </c>
      <c r="O558" t="str">
        <f t="shared" si="30"/>
        <v>1</v>
      </c>
      <c r="P558">
        <v>1</v>
      </c>
      <c r="Q558">
        <v>2</v>
      </c>
      <c r="R558" t="s">
        <v>37</v>
      </c>
      <c r="T558" t="s">
        <v>62</v>
      </c>
      <c r="U558" t="str">
        <f>"1400"</f>
        <v>1400</v>
      </c>
      <c r="V558" t="str">
        <f>"1550"</f>
        <v>1550</v>
      </c>
      <c r="W558">
        <v>12</v>
      </c>
      <c r="X558">
        <v>0</v>
      </c>
      <c r="Y558">
        <v>5</v>
      </c>
      <c r="Z558">
        <v>0</v>
      </c>
      <c r="AA558" t="s">
        <v>41</v>
      </c>
      <c r="AB558">
        <v>101</v>
      </c>
    </row>
    <row r="559" spans="1:28" x14ac:dyDescent="0.25">
      <c r="A559">
        <v>22074</v>
      </c>
      <c r="B559" t="str">
        <f>""</f>
        <v/>
      </c>
      <c r="G559" t="s">
        <v>327</v>
      </c>
      <c r="H559">
        <v>2255</v>
      </c>
      <c r="I559" t="str">
        <f>"04"</f>
        <v>04</v>
      </c>
      <c r="J559" t="s">
        <v>336</v>
      </c>
      <c r="K559" t="s">
        <v>33</v>
      </c>
      <c r="L559" t="s">
        <v>34</v>
      </c>
      <c r="M559" t="s">
        <v>59</v>
      </c>
      <c r="N559" t="s">
        <v>36</v>
      </c>
      <c r="O559" t="str">
        <f t="shared" si="30"/>
        <v>1</v>
      </c>
      <c r="P559">
        <v>1</v>
      </c>
      <c r="Q559">
        <v>2</v>
      </c>
      <c r="R559" t="s">
        <v>37</v>
      </c>
      <c r="T559" t="s">
        <v>62</v>
      </c>
      <c r="U559" t="str">
        <f>"1600"</f>
        <v>1600</v>
      </c>
      <c r="V559" t="str">
        <f>"1750"</f>
        <v>1750</v>
      </c>
      <c r="W559">
        <v>12</v>
      </c>
      <c r="X559">
        <v>0</v>
      </c>
      <c r="Y559">
        <v>5</v>
      </c>
      <c r="Z559">
        <v>0</v>
      </c>
      <c r="AA559" t="s">
        <v>41</v>
      </c>
      <c r="AB559">
        <v>101</v>
      </c>
    </row>
    <row r="560" spans="1:28" x14ac:dyDescent="0.25">
      <c r="A560">
        <v>21401</v>
      </c>
      <c r="B560" t="str">
        <f>""</f>
        <v/>
      </c>
      <c r="G560" t="s">
        <v>327</v>
      </c>
      <c r="H560">
        <v>3250</v>
      </c>
      <c r="I560" t="str">
        <f>"01"</f>
        <v>01</v>
      </c>
      <c r="J560" t="s">
        <v>337</v>
      </c>
      <c r="K560" t="s">
        <v>33</v>
      </c>
      <c r="L560" t="s">
        <v>34</v>
      </c>
      <c r="M560" t="s">
        <v>35</v>
      </c>
      <c r="N560" t="s">
        <v>36</v>
      </c>
      <c r="O560" t="str">
        <f t="shared" si="30"/>
        <v>1</v>
      </c>
      <c r="P560">
        <v>3</v>
      </c>
      <c r="Q560">
        <v>3</v>
      </c>
      <c r="R560" t="s">
        <v>37</v>
      </c>
      <c r="T560" t="s">
        <v>47</v>
      </c>
      <c r="U560" t="str">
        <f>"1630"</f>
        <v>1630</v>
      </c>
      <c r="V560" t="str">
        <f>"1745"</f>
        <v>1745</v>
      </c>
      <c r="W560">
        <v>36</v>
      </c>
      <c r="X560">
        <v>0</v>
      </c>
      <c r="Y560">
        <v>10</v>
      </c>
      <c r="Z560">
        <v>0</v>
      </c>
      <c r="AA560" t="s">
        <v>41</v>
      </c>
      <c r="AB560">
        <v>104</v>
      </c>
    </row>
    <row r="561" spans="1:28" x14ac:dyDescent="0.25">
      <c r="A561">
        <v>21402</v>
      </c>
      <c r="B561" t="str">
        <f>""</f>
        <v/>
      </c>
      <c r="G561" t="s">
        <v>327</v>
      </c>
      <c r="H561">
        <v>3255</v>
      </c>
      <c r="I561" t="str">
        <f>"01"</f>
        <v>01</v>
      </c>
      <c r="J561" t="s">
        <v>338</v>
      </c>
      <c r="K561" t="s">
        <v>33</v>
      </c>
      <c r="L561" t="s">
        <v>34</v>
      </c>
      <c r="M561" t="s">
        <v>59</v>
      </c>
      <c r="N561" t="s">
        <v>36</v>
      </c>
      <c r="O561" t="str">
        <f t="shared" si="30"/>
        <v>1</v>
      </c>
      <c r="P561">
        <v>1</v>
      </c>
      <c r="Q561">
        <v>2</v>
      </c>
      <c r="R561" t="s">
        <v>37</v>
      </c>
      <c r="T561" t="s">
        <v>60</v>
      </c>
      <c r="U561" t="str">
        <f>"1000"</f>
        <v>1000</v>
      </c>
      <c r="V561" t="str">
        <f>"1150"</f>
        <v>1150</v>
      </c>
      <c r="W561">
        <v>12</v>
      </c>
      <c r="X561">
        <v>0</v>
      </c>
      <c r="Y561">
        <v>5</v>
      </c>
      <c r="Z561">
        <v>0</v>
      </c>
      <c r="AA561" t="s">
        <v>41</v>
      </c>
      <c r="AB561">
        <v>104</v>
      </c>
    </row>
    <row r="562" spans="1:28" x14ac:dyDescent="0.25">
      <c r="A562">
        <v>21403</v>
      </c>
      <c r="B562" t="str">
        <f>""</f>
        <v/>
      </c>
      <c r="G562" t="s">
        <v>327</v>
      </c>
      <c r="H562">
        <v>3255</v>
      </c>
      <c r="I562" t="str">
        <f>"02"</f>
        <v>02</v>
      </c>
      <c r="J562" t="s">
        <v>338</v>
      </c>
      <c r="K562" t="s">
        <v>33</v>
      </c>
      <c r="L562" t="s">
        <v>34</v>
      </c>
      <c r="M562" t="s">
        <v>59</v>
      </c>
      <c r="N562" t="s">
        <v>36</v>
      </c>
      <c r="O562" t="str">
        <f t="shared" si="30"/>
        <v>1</v>
      </c>
      <c r="P562">
        <v>1</v>
      </c>
      <c r="Q562">
        <v>2</v>
      </c>
      <c r="R562" t="s">
        <v>37</v>
      </c>
      <c r="T562" t="s">
        <v>60</v>
      </c>
      <c r="U562" t="str">
        <f>"1000"</f>
        <v>1000</v>
      </c>
      <c r="V562" t="str">
        <f>"1150"</f>
        <v>1150</v>
      </c>
      <c r="W562">
        <v>12</v>
      </c>
      <c r="X562">
        <v>0</v>
      </c>
      <c r="Y562">
        <v>5</v>
      </c>
      <c r="Z562">
        <v>0</v>
      </c>
      <c r="AA562" t="s">
        <v>41</v>
      </c>
      <c r="AB562">
        <v>226</v>
      </c>
    </row>
    <row r="563" spans="1:28" x14ac:dyDescent="0.25">
      <c r="A563">
        <v>21115</v>
      </c>
      <c r="B563" t="str">
        <f>""</f>
        <v/>
      </c>
      <c r="G563" t="s">
        <v>327</v>
      </c>
      <c r="H563">
        <v>3600</v>
      </c>
      <c r="I563" t="str">
        <f>"01"</f>
        <v>01</v>
      </c>
      <c r="J563" t="s">
        <v>339</v>
      </c>
      <c r="K563" t="s">
        <v>33</v>
      </c>
      <c r="L563" t="s">
        <v>34</v>
      </c>
      <c r="M563" t="s">
        <v>35</v>
      </c>
      <c r="N563" t="s">
        <v>36</v>
      </c>
      <c r="O563" t="str">
        <f t="shared" si="30"/>
        <v>1</v>
      </c>
      <c r="P563">
        <v>4</v>
      </c>
      <c r="Q563">
        <v>4</v>
      </c>
      <c r="R563" t="s">
        <v>37</v>
      </c>
      <c r="T563" t="s">
        <v>69</v>
      </c>
      <c r="U563" t="str">
        <f>"0900"</f>
        <v>0900</v>
      </c>
      <c r="V563" t="str">
        <f>"0950"</f>
        <v>0950</v>
      </c>
      <c r="W563">
        <v>32</v>
      </c>
      <c r="X563">
        <v>0</v>
      </c>
      <c r="Y563">
        <v>10</v>
      </c>
      <c r="Z563">
        <v>0</v>
      </c>
      <c r="AA563" t="s">
        <v>41</v>
      </c>
      <c r="AB563">
        <v>104</v>
      </c>
    </row>
    <row r="564" spans="1:28" x14ac:dyDescent="0.25">
      <c r="A564">
        <v>22075</v>
      </c>
      <c r="B564" t="str">
        <f>""</f>
        <v/>
      </c>
      <c r="G564" t="s">
        <v>327</v>
      </c>
      <c r="H564">
        <v>3602</v>
      </c>
      <c r="I564" t="str">
        <f>"01"</f>
        <v>01</v>
      </c>
      <c r="J564" t="s">
        <v>340</v>
      </c>
      <c r="K564" t="s">
        <v>33</v>
      </c>
      <c r="L564" t="s">
        <v>34</v>
      </c>
      <c r="M564" t="s">
        <v>35</v>
      </c>
      <c r="N564" t="s">
        <v>36</v>
      </c>
      <c r="O564" t="str">
        <f t="shared" si="30"/>
        <v>1</v>
      </c>
      <c r="P564">
        <v>1</v>
      </c>
      <c r="Q564">
        <v>1</v>
      </c>
      <c r="R564" t="s">
        <v>37</v>
      </c>
      <c r="T564" t="s">
        <v>69</v>
      </c>
      <c r="U564" t="str">
        <f>"0900"</f>
        <v>0900</v>
      </c>
      <c r="V564" t="str">
        <f>"0950"</f>
        <v>0950</v>
      </c>
      <c r="W564">
        <v>4</v>
      </c>
      <c r="X564">
        <v>0</v>
      </c>
      <c r="Y564">
        <v>0</v>
      </c>
      <c r="Z564">
        <v>0</v>
      </c>
      <c r="AA564" t="s">
        <v>41</v>
      </c>
      <c r="AB564">
        <v>104</v>
      </c>
    </row>
    <row r="565" spans="1:28" x14ac:dyDescent="0.25">
      <c r="A565">
        <v>21116</v>
      </c>
      <c r="B565" t="str">
        <f>""</f>
        <v/>
      </c>
      <c r="G565" t="s">
        <v>327</v>
      </c>
      <c r="H565">
        <v>3605</v>
      </c>
      <c r="I565" t="str">
        <f>"01"</f>
        <v>01</v>
      </c>
      <c r="J565" t="s">
        <v>341</v>
      </c>
      <c r="K565" t="s">
        <v>33</v>
      </c>
      <c r="L565" t="s">
        <v>34</v>
      </c>
      <c r="M565" t="s">
        <v>59</v>
      </c>
      <c r="N565" t="s">
        <v>36</v>
      </c>
      <c r="O565" t="str">
        <f t="shared" si="30"/>
        <v>1</v>
      </c>
      <c r="P565">
        <v>0.5</v>
      </c>
      <c r="Q565">
        <v>1</v>
      </c>
      <c r="R565" t="s">
        <v>37</v>
      </c>
      <c r="T565" t="s">
        <v>62</v>
      </c>
      <c r="U565" t="str">
        <f>"1400"</f>
        <v>1400</v>
      </c>
      <c r="V565" t="str">
        <f>"1550"</f>
        <v>1550</v>
      </c>
      <c r="W565">
        <v>12</v>
      </c>
      <c r="X565">
        <v>0</v>
      </c>
      <c r="Y565">
        <v>5</v>
      </c>
      <c r="Z565">
        <v>0</v>
      </c>
      <c r="AA565" t="s">
        <v>41</v>
      </c>
      <c r="AB565">
        <v>104</v>
      </c>
    </row>
    <row r="566" spans="1:28" x14ac:dyDescent="0.25">
      <c r="A566">
        <v>21117</v>
      </c>
      <c r="B566" t="str">
        <f>""</f>
        <v/>
      </c>
      <c r="G566" t="s">
        <v>327</v>
      </c>
      <c r="H566">
        <v>3605</v>
      </c>
      <c r="I566" t="str">
        <f>"02"</f>
        <v>02</v>
      </c>
      <c r="J566" t="s">
        <v>341</v>
      </c>
      <c r="K566" t="s">
        <v>33</v>
      </c>
      <c r="L566" t="s">
        <v>34</v>
      </c>
      <c r="M566" t="s">
        <v>59</v>
      </c>
      <c r="N566" t="s">
        <v>36</v>
      </c>
      <c r="O566" t="str">
        <f t="shared" si="30"/>
        <v>1</v>
      </c>
      <c r="P566">
        <v>0.5</v>
      </c>
      <c r="Q566">
        <v>1</v>
      </c>
      <c r="R566" t="s">
        <v>37</v>
      </c>
      <c r="T566" t="s">
        <v>62</v>
      </c>
      <c r="U566" t="str">
        <f>"1600"</f>
        <v>1600</v>
      </c>
      <c r="V566" t="str">
        <f>"1750"</f>
        <v>1750</v>
      </c>
      <c r="W566">
        <v>12</v>
      </c>
      <c r="X566">
        <v>0</v>
      </c>
      <c r="Y566">
        <v>5</v>
      </c>
      <c r="Z566">
        <v>0</v>
      </c>
      <c r="AA566" t="s">
        <v>41</v>
      </c>
      <c r="AB566">
        <v>104</v>
      </c>
    </row>
    <row r="567" spans="1:28" x14ac:dyDescent="0.25">
      <c r="A567">
        <v>21404</v>
      </c>
      <c r="B567" t="str">
        <f>""</f>
        <v/>
      </c>
      <c r="G567" t="s">
        <v>327</v>
      </c>
      <c r="H567">
        <v>3650</v>
      </c>
      <c r="I567" t="str">
        <f>"01"</f>
        <v>01</v>
      </c>
      <c r="J567" t="s">
        <v>342</v>
      </c>
      <c r="K567" t="s">
        <v>33</v>
      </c>
      <c r="L567" t="s">
        <v>34</v>
      </c>
      <c r="M567" t="s">
        <v>35</v>
      </c>
      <c r="N567" t="s">
        <v>36</v>
      </c>
      <c r="O567" t="str">
        <f t="shared" si="30"/>
        <v>1</v>
      </c>
      <c r="P567">
        <v>3</v>
      </c>
      <c r="Q567">
        <v>3</v>
      </c>
      <c r="R567" t="s">
        <v>37</v>
      </c>
      <c r="T567" t="s">
        <v>47</v>
      </c>
      <c r="U567" t="str">
        <f>"1500"</f>
        <v>1500</v>
      </c>
      <c r="V567" t="str">
        <f>"1615"</f>
        <v>1615</v>
      </c>
      <c r="W567">
        <v>36</v>
      </c>
      <c r="X567">
        <v>0</v>
      </c>
      <c r="Y567">
        <v>10</v>
      </c>
      <c r="Z567">
        <v>0</v>
      </c>
      <c r="AA567" t="s">
        <v>41</v>
      </c>
      <c r="AB567">
        <v>104</v>
      </c>
    </row>
    <row r="568" spans="1:28" x14ac:dyDescent="0.25">
      <c r="A568">
        <v>21405</v>
      </c>
      <c r="B568" t="str">
        <f>""</f>
        <v/>
      </c>
      <c r="G568" t="s">
        <v>327</v>
      </c>
      <c r="H568">
        <v>3655</v>
      </c>
      <c r="I568" t="str">
        <f>"01"</f>
        <v>01</v>
      </c>
      <c r="J568" t="s">
        <v>343</v>
      </c>
      <c r="K568" t="s">
        <v>33</v>
      </c>
      <c r="L568" t="s">
        <v>34</v>
      </c>
      <c r="M568" t="s">
        <v>59</v>
      </c>
      <c r="N568" t="s">
        <v>36</v>
      </c>
      <c r="O568" t="str">
        <f t="shared" si="30"/>
        <v>1</v>
      </c>
      <c r="P568">
        <v>0.5</v>
      </c>
      <c r="Q568">
        <v>1</v>
      </c>
      <c r="R568" t="s">
        <v>37</v>
      </c>
      <c r="T568" t="s">
        <v>62</v>
      </c>
      <c r="U568" t="str">
        <f>"0800"</f>
        <v>0800</v>
      </c>
      <c r="V568" t="str">
        <f>"0950"</f>
        <v>0950</v>
      </c>
      <c r="W568">
        <v>12</v>
      </c>
      <c r="X568">
        <v>0</v>
      </c>
      <c r="Y568">
        <v>5</v>
      </c>
      <c r="Z568">
        <v>0</v>
      </c>
      <c r="AA568" t="s">
        <v>41</v>
      </c>
      <c r="AB568">
        <v>104</v>
      </c>
    </row>
    <row r="569" spans="1:28" x14ac:dyDescent="0.25">
      <c r="A569">
        <v>21406</v>
      </c>
      <c r="B569" t="str">
        <f>""</f>
        <v/>
      </c>
      <c r="G569" t="s">
        <v>327</v>
      </c>
      <c r="H569">
        <v>3655</v>
      </c>
      <c r="I569" t="str">
        <f>"02"</f>
        <v>02</v>
      </c>
      <c r="J569" t="s">
        <v>343</v>
      </c>
      <c r="K569" t="s">
        <v>33</v>
      </c>
      <c r="L569" t="s">
        <v>34</v>
      </c>
      <c r="M569" t="s">
        <v>59</v>
      </c>
      <c r="N569" t="s">
        <v>36</v>
      </c>
      <c r="O569" t="str">
        <f t="shared" si="30"/>
        <v>1</v>
      </c>
      <c r="P569">
        <v>0.5</v>
      </c>
      <c r="Q569">
        <v>1</v>
      </c>
      <c r="R569" t="s">
        <v>37</v>
      </c>
      <c r="T569" t="s">
        <v>62</v>
      </c>
      <c r="U569" t="str">
        <f>"1000"</f>
        <v>1000</v>
      </c>
      <c r="V569" t="str">
        <f>"1150"</f>
        <v>1150</v>
      </c>
      <c r="W569">
        <v>12</v>
      </c>
      <c r="X569">
        <v>0</v>
      </c>
      <c r="Y569">
        <v>5</v>
      </c>
      <c r="Z569">
        <v>0</v>
      </c>
      <c r="AA569" t="s">
        <v>41</v>
      </c>
      <c r="AB569">
        <v>104</v>
      </c>
    </row>
    <row r="570" spans="1:28" x14ac:dyDescent="0.25">
      <c r="A570">
        <v>22279</v>
      </c>
      <c r="B570" t="str">
        <f>""</f>
        <v/>
      </c>
      <c r="G570" t="s">
        <v>327</v>
      </c>
      <c r="H570">
        <v>4010</v>
      </c>
      <c r="I570" t="str">
        <f>"01"</f>
        <v>01</v>
      </c>
      <c r="J570" t="s">
        <v>344</v>
      </c>
      <c r="K570" t="s">
        <v>33</v>
      </c>
      <c r="L570" t="s">
        <v>34</v>
      </c>
      <c r="M570" t="s">
        <v>214</v>
      </c>
      <c r="N570" t="s">
        <v>36</v>
      </c>
      <c r="O570" t="str">
        <f t="shared" si="30"/>
        <v>1</v>
      </c>
      <c r="P570">
        <v>3</v>
      </c>
      <c r="Q570">
        <v>0</v>
      </c>
      <c r="R570" t="s">
        <v>37</v>
      </c>
      <c r="T570" t="s">
        <v>40</v>
      </c>
      <c r="U570" t="str">
        <f>"1330"</f>
        <v>1330</v>
      </c>
      <c r="V570" t="str">
        <f>"1630"</f>
        <v>1630</v>
      </c>
      <c r="W570">
        <v>20</v>
      </c>
      <c r="X570">
        <v>0</v>
      </c>
      <c r="Y570">
        <v>0</v>
      </c>
      <c r="Z570">
        <v>0</v>
      </c>
      <c r="AA570" t="s">
        <v>41</v>
      </c>
      <c r="AB570">
        <v>219</v>
      </c>
    </row>
    <row r="571" spans="1:28" x14ac:dyDescent="0.25">
      <c r="A571">
        <v>22026</v>
      </c>
      <c r="B571" t="str">
        <f>""</f>
        <v/>
      </c>
      <c r="G571" t="s">
        <v>327</v>
      </c>
      <c r="H571">
        <v>4500</v>
      </c>
      <c r="I571" t="str">
        <f>"01"</f>
        <v>01</v>
      </c>
      <c r="J571" t="s">
        <v>345</v>
      </c>
      <c r="K571" t="s">
        <v>33</v>
      </c>
      <c r="L571" t="s">
        <v>34</v>
      </c>
      <c r="M571" t="s">
        <v>35</v>
      </c>
      <c r="N571" t="s">
        <v>36</v>
      </c>
      <c r="O571" t="str">
        <f t="shared" si="30"/>
        <v>1</v>
      </c>
      <c r="P571">
        <v>3</v>
      </c>
      <c r="Q571">
        <v>3</v>
      </c>
      <c r="R571" t="s">
        <v>37</v>
      </c>
      <c r="T571" t="s">
        <v>38</v>
      </c>
      <c r="U571" t="str">
        <f>"1500"</f>
        <v>1500</v>
      </c>
      <c r="V571" t="str">
        <f>"1615"</f>
        <v>1615</v>
      </c>
      <c r="W571">
        <v>12</v>
      </c>
      <c r="X571">
        <v>0</v>
      </c>
      <c r="Y571">
        <v>5</v>
      </c>
      <c r="Z571">
        <v>0</v>
      </c>
      <c r="AA571" t="s">
        <v>41</v>
      </c>
      <c r="AB571">
        <v>523</v>
      </c>
    </row>
    <row r="572" spans="1:28" x14ac:dyDescent="0.25">
      <c r="A572">
        <v>22558</v>
      </c>
      <c r="B572" t="str">
        <f>""</f>
        <v/>
      </c>
      <c r="G572" t="s">
        <v>327</v>
      </c>
      <c r="H572">
        <v>4520</v>
      </c>
      <c r="I572" t="str">
        <f>"01"</f>
        <v>01</v>
      </c>
      <c r="J572" t="s">
        <v>346</v>
      </c>
      <c r="K572" t="s">
        <v>33</v>
      </c>
      <c r="L572" t="s">
        <v>34</v>
      </c>
      <c r="M572" t="s">
        <v>35</v>
      </c>
      <c r="N572" t="s">
        <v>36</v>
      </c>
      <c r="O572" t="str">
        <f t="shared" si="30"/>
        <v>1</v>
      </c>
      <c r="P572">
        <v>3</v>
      </c>
      <c r="Q572">
        <v>3</v>
      </c>
      <c r="R572" t="s">
        <v>37</v>
      </c>
      <c r="T572" t="s">
        <v>38</v>
      </c>
      <c r="U572" t="str">
        <f>"1200"</f>
        <v>1200</v>
      </c>
      <c r="V572" t="str">
        <f>"1315"</f>
        <v>1315</v>
      </c>
      <c r="W572">
        <v>12</v>
      </c>
      <c r="X572">
        <v>0</v>
      </c>
      <c r="Y572">
        <v>5</v>
      </c>
      <c r="Z572">
        <v>0</v>
      </c>
      <c r="AA572" t="s">
        <v>41</v>
      </c>
      <c r="AB572">
        <v>523</v>
      </c>
    </row>
    <row r="573" spans="1:28" x14ac:dyDescent="0.25">
      <c r="A573">
        <v>21898</v>
      </c>
      <c r="B573" t="str">
        <f>""</f>
        <v/>
      </c>
      <c r="G573" t="s">
        <v>327</v>
      </c>
      <c r="H573" t="s">
        <v>160</v>
      </c>
      <c r="I573" t="str">
        <f>"02"</f>
        <v>02</v>
      </c>
      <c r="J573" t="s">
        <v>120</v>
      </c>
      <c r="K573" t="s">
        <v>33</v>
      </c>
      <c r="L573" t="s">
        <v>34</v>
      </c>
      <c r="M573" t="s">
        <v>121</v>
      </c>
      <c r="N573" t="s">
        <v>36</v>
      </c>
      <c r="O573" t="str">
        <f t="shared" si="30"/>
        <v>1</v>
      </c>
      <c r="P573">
        <v>1</v>
      </c>
      <c r="Q573">
        <v>0</v>
      </c>
      <c r="R573" t="s">
        <v>37</v>
      </c>
      <c r="U573" t="str">
        <f>""</f>
        <v/>
      </c>
      <c r="V573" t="str">
        <f>""</f>
        <v/>
      </c>
      <c r="W573">
        <v>1</v>
      </c>
      <c r="X573">
        <v>0</v>
      </c>
      <c r="Y573">
        <v>0</v>
      </c>
      <c r="Z573">
        <v>0</v>
      </c>
    </row>
    <row r="574" spans="1:28" x14ac:dyDescent="0.25">
      <c r="A574">
        <v>21408</v>
      </c>
      <c r="B574" t="str">
        <f>""</f>
        <v/>
      </c>
      <c r="G574" t="s">
        <v>327</v>
      </c>
      <c r="H574" t="s">
        <v>160</v>
      </c>
      <c r="I574" t="str">
        <f>"03"</f>
        <v>03</v>
      </c>
      <c r="J574" t="s">
        <v>120</v>
      </c>
      <c r="K574" t="s">
        <v>33</v>
      </c>
      <c r="L574" t="s">
        <v>34</v>
      </c>
      <c r="M574" t="s">
        <v>121</v>
      </c>
      <c r="N574" t="s">
        <v>36</v>
      </c>
      <c r="O574" t="str">
        <f t="shared" si="30"/>
        <v>1</v>
      </c>
      <c r="P574">
        <v>1</v>
      </c>
      <c r="Q574">
        <v>0</v>
      </c>
      <c r="R574" t="s">
        <v>37</v>
      </c>
      <c r="U574" t="str">
        <f>""</f>
        <v/>
      </c>
      <c r="V574" t="str">
        <f>""</f>
        <v/>
      </c>
      <c r="W574">
        <v>10</v>
      </c>
      <c r="X574">
        <v>0</v>
      </c>
      <c r="Y574">
        <v>0</v>
      </c>
      <c r="Z574">
        <v>0</v>
      </c>
    </row>
    <row r="575" spans="1:28" x14ac:dyDescent="0.25">
      <c r="A575">
        <v>21437</v>
      </c>
      <c r="B575" t="str">
        <f>""</f>
        <v/>
      </c>
      <c r="G575" t="s">
        <v>327</v>
      </c>
      <c r="H575" t="s">
        <v>347</v>
      </c>
      <c r="I575" t="str">
        <f>"01"</f>
        <v>01</v>
      </c>
      <c r="J575" t="s">
        <v>348</v>
      </c>
      <c r="K575" t="s">
        <v>33</v>
      </c>
      <c r="L575" t="s">
        <v>34</v>
      </c>
      <c r="M575" t="s">
        <v>260</v>
      </c>
      <c r="N575" t="s">
        <v>36</v>
      </c>
      <c r="O575" t="str">
        <f t="shared" ref="O575:O587" si="31">"1"</f>
        <v>1</v>
      </c>
      <c r="P575">
        <v>1</v>
      </c>
      <c r="Q575">
        <v>0</v>
      </c>
      <c r="R575" t="s">
        <v>37</v>
      </c>
      <c r="T575" t="s">
        <v>90</v>
      </c>
      <c r="U575" t="str">
        <f>"0800"</f>
        <v>0800</v>
      </c>
      <c r="V575" t="str">
        <f>"0850"</f>
        <v>0850</v>
      </c>
      <c r="W575">
        <v>8</v>
      </c>
      <c r="X575">
        <v>0</v>
      </c>
      <c r="Y575">
        <v>0</v>
      </c>
      <c r="Z575">
        <v>0</v>
      </c>
      <c r="AA575" t="s">
        <v>41</v>
      </c>
      <c r="AB575">
        <v>102</v>
      </c>
    </row>
    <row r="576" spans="1:28" x14ac:dyDescent="0.25">
      <c r="A576">
        <v>21641</v>
      </c>
      <c r="B576" t="str">
        <f>""</f>
        <v/>
      </c>
      <c r="G576" t="s">
        <v>327</v>
      </c>
      <c r="H576">
        <v>4990</v>
      </c>
      <c r="I576" t="str">
        <f>"01"</f>
        <v>01</v>
      </c>
      <c r="J576" t="s">
        <v>349</v>
      </c>
      <c r="K576" t="s">
        <v>33</v>
      </c>
      <c r="L576" t="s">
        <v>34</v>
      </c>
      <c r="M576" t="s">
        <v>35</v>
      </c>
      <c r="N576" t="s">
        <v>36</v>
      </c>
      <c r="O576" t="str">
        <f t="shared" si="31"/>
        <v>1</v>
      </c>
      <c r="P576">
        <v>1</v>
      </c>
      <c r="Q576">
        <v>0</v>
      </c>
      <c r="R576" t="s">
        <v>37</v>
      </c>
      <c r="S576">
        <v>4</v>
      </c>
      <c r="T576" t="s">
        <v>47</v>
      </c>
      <c r="U576" t="str">
        <f>"1000"</f>
        <v>1000</v>
      </c>
      <c r="V576" t="str">
        <f>"1150"</f>
        <v>1150</v>
      </c>
      <c r="W576">
        <v>12</v>
      </c>
      <c r="X576">
        <v>0</v>
      </c>
      <c r="Y576">
        <v>5</v>
      </c>
      <c r="Z576">
        <v>0</v>
      </c>
      <c r="AA576" t="s">
        <v>41</v>
      </c>
      <c r="AB576">
        <v>219</v>
      </c>
    </row>
    <row r="577" spans="1:28" x14ac:dyDescent="0.25">
      <c r="A577">
        <v>22564</v>
      </c>
      <c r="B577" t="str">
        <f>""</f>
        <v/>
      </c>
      <c r="G577" t="s">
        <v>327</v>
      </c>
      <c r="H577">
        <v>4990</v>
      </c>
      <c r="I577" t="str">
        <f>"02"</f>
        <v>02</v>
      </c>
      <c r="J577" t="s">
        <v>349</v>
      </c>
      <c r="K577" t="s">
        <v>33</v>
      </c>
      <c r="L577" t="s">
        <v>34</v>
      </c>
      <c r="M577" t="s">
        <v>35</v>
      </c>
      <c r="N577" t="s">
        <v>36</v>
      </c>
      <c r="O577" t="str">
        <f t="shared" si="31"/>
        <v>1</v>
      </c>
      <c r="P577">
        <v>1</v>
      </c>
      <c r="Q577">
        <v>0</v>
      </c>
      <c r="R577" t="s">
        <v>37</v>
      </c>
      <c r="S577">
        <v>3</v>
      </c>
      <c r="T577" t="s">
        <v>38</v>
      </c>
      <c r="U577" t="str">
        <f>"1330"</f>
        <v>1330</v>
      </c>
      <c r="V577" t="str">
        <f>"1445"</f>
        <v>1445</v>
      </c>
      <c r="W577">
        <v>12</v>
      </c>
      <c r="X577">
        <v>0</v>
      </c>
      <c r="Y577">
        <v>5</v>
      </c>
      <c r="Z577">
        <v>0</v>
      </c>
      <c r="AA577" t="s">
        <v>41</v>
      </c>
      <c r="AB577">
        <v>523</v>
      </c>
    </row>
    <row r="578" spans="1:28" x14ac:dyDescent="0.25">
      <c r="A578">
        <v>22027</v>
      </c>
      <c r="B578" t="str">
        <f>""</f>
        <v/>
      </c>
      <c r="G578" t="s">
        <v>350</v>
      </c>
      <c r="H578">
        <v>2350</v>
      </c>
      <c r="I578" t="str">
        <f t="shared" ref="I578:I585" si="32">"01"</f>
        <v>01</v>
      </c>
      <c r="J578" t="s">
        <v>351</v>
      </c>
      <c r="K578" t="s">
        <v>33</v>
      </c>
      <c r="L578" t="s">
        <v>34</v>
      </c>
      <c r="M578" t="s">
        <v>35</v>
      </c>
      <c r="N578" t="s">
        <v>36</v>
      </c>
      <c r="O578" t="str">
        <f t="shared" si="31"/>
        <v>1</v>
      </c>
      <c r="P578">
        <v>2</v>
      </c>
      <c r="Q578">
        <v>2</v>
      </c>
      <c r="R578" t="s">
        <v>37</v>
      </c>
      <c r="T578" t="s">
        <v>47</v>
      </c>
      <c r="U578" t="str">
        <f>"1000"</f>
        <v>1000</v>
      </c>
      <c r="V578" t="str">
        <f>"1050"</f>
        <v>1050</v>
      </c>
      <c r="W578">
        <v>8</v>
      </c>
      <c r="X578">
        <v>0</v>
      </c>
      <c r="Y578">
        <v>0</v>
      </c>
      <c r="Z578">
        <v>0</v>
      </c>
      <c r="AA578" t="s">
        <v>41</v>
      </c>
      <c r="AB578">
        <v>102</v>
      </c>
    </row>
    <row r="579" spans="1:28" x14ac:dyDescent="0.25">
      <c r="A579">
        <v>22028</v>
      </c>
      <c r="B579" t="str">
        <f>""</f>
        <v/>
      </c>
      <c r="G579" t="s">
        <v>350</v>
      </c>
      <c r="H579">
        <v>2355</v>
      </c>
      <c r="I579" t="str">
        <f t="shared" si="32"/>
        <v>01</v>
      </c>
      <c r="J579" t="s">
        <v>352</v>
      </c>
      <c r="K579" t="s">
        <v>33</v>
      </c>
      <c r="L579" t="s">
        <v>34</v>
      </c>
      <c r="M579" t="s">
        <v>59</v>
      </c>
      <c r="N579" t="s">
        <v>36</v>
      </c>
      <c r="O579" t="str">
        <f t="shared" si="31"/>
        <v>1</v>
      </c>
      <c r="P579">
        <v>2</v>
      </c>
      <c r="Q579">
        <v>4</v>
      </c>
      <c r="R579" t="s">
        <v>37</v>
      </c>
      <c r="T579" t="s">
        <v>38</v>
      </c>
      <c r="U579" t="str">
        <f>"1600"</f>
        <v>1600</v>
      </c>
      <c r="V579" t="str">
        <f>"1750"</f>
        <v>1750</v>
      </c>
      <c r="W579">
        <v>8</v>
      </c>
      <c r="X579">
        <v>0</v>
      </c>
      <c r="Y579">
        <v>0</v>
      </c>
      <c r="Z579">
        <v>0</v>
      </c>
      <c r="AA579" t="s">
        <v>41</v>
      </c>
      <c r="AB579">
        <v>102</v>
      </c>
    </row>
    <row r="580" spans="1:28" x14ac:dyDescent="0.25">
      <c r="A580">
        <v>22559</v>
      </c>
      <c r="B580" t="str">
        <f>""</f>
        <v/>
      </c>
      <c r="G580" t="s">
        <v>350</v>
      </c>
      <c r="H580">
        <v>3400</v>
      </c>
      <c r="I580" t="str">
        <f t="shared" si="32"/>
        <v>01</v>
      </c>
      <c r="J580" t="s">
        <v>353</v>
      </c>
      <c r="K580" t="s">
        <v>33</v>
      </c>
      <c r="L580" t="s">
        <v>34</v>
      </c>
      <c r="M580" t="s">
        <v>35</v>
      </c>
      <c r="N580" t="s">
        <v>36</v>
      </c>
      <c r="O580" t="str">
        <f t="shared" si="31"/>
        <v>1</v>
      </c>
      <c r="P580">
        <v>2</v>
      </c>
      <c r="Q580">
        <v>2</v>
      </c>
      <c r="R580" t="s">
        <v>37</v>
      </c>
      <c r="T580" t="s">
        <v>47</v>
      </c>
      <c r="U580" t="str">
        <f>"1200"</f>
        <v>1200</v>
      </c>
      <c r="V580" t="str">
        <f>"1250"</f>
        <v>1250</v>
      </c>
      <c r="W580">
        <v>8</v>
      </c>
      <c r="X580">
        <v>0</v>
      </c>
      <c r="Y580">
        <v>0</v>
      </c>
      <c r="Z580">
        <v>0</v>
      </c>
      <c r="AA580" t="s">
        <v>41</v>
      </c>
      <c r="AB580">
        <v>102</v>
      </c>
    </row>
    <row r="581" spans="1:28" x14ac:dyDescent="0.25">
      <c r="A581">
        <v>22560</v>
      </c>
      <c r="B581" t="str">
        <f>""</f>
        <v/>
      </c>
      <c r="G581" t="s">
        <v>350</v>
      </c>
      <c r="H581">
        <v>3405</v>
      </c>
      <c r="I581" t="str">
        <f t="shared" si="32"/>
        <v>01</v>
      </c>
      <c r="J581" t="s">
        <v>354</v>
      </c>
      <c r="K581" t="s">
        <v>33</v>
      </c>
      <c r="L581" t="s">
        <v>34</v>
      </c>
      <c r="M581" t="s">
        <v>59</v>
      </c>
      <c r="N581" t="s">
        <v>36</v>
      </c>
      <c r="O581" t="str">
        <f t="shared" si="31"/>
        <v>1</v>
      </c>
      <c r="P581">
        <v>1</v>
      </c>
      <c r="Q581">
        <v>2</v>
      </c>
      <c r="R581" t="s">
        <v>37</v>
      </c>
      <c r="T581" t="s">
        <v>48</v>
      </c>
      <c r="U581" t="str">
        <f>"0900"</f>
        <v>0900</v>
      </c>
      <c r="V581" t="str">
        <f>"1050"</f>
        <v>1050</v>
      </c>
      <c r="W581">
        <v>8</v>
      </c>
      <c r="X581">
        <v>0</v>
      </c>
      <c r="Y581">
        <v>0</v>
      </c>
      <c r="Z581">
        <v>0</v>
      </c>
      <c r="AA581" t="s">
        <v>41</v>
      </c>
      <c r="AB581">
        <v>102</v>
      </c>
    </row>
    <row r="582" spans="1:28" x14ac:dyDescent="0.25">
      <c r="A582">
        <v>22561</v>
      </c>
      <c r="B582" t="str">
        <f>""</f>
        <v/>
      </c>
      <c r="G582" t="s">
        <v>350</v>
      </c>
      <c r="H582">
        <v>3560</v>
      </c>
      <c r="I582" t="str">
        <f t="shared" si="32"/>
        <v>01</v>
      </c>
      <c r="J582" t="s">
        <v>355</v>
      </c>
      <c r="K582" t="s">
        <v>33</v>
      </c>
      <c r="L582" t="s">
        <v>34</v>
      </c>
      <c r="M582" t="s">
        <v>35</v>
      </c>
      <c r="N582" t="s">
        <v>36</v>
      </c>
      <c r="O582" t="str">
        <f t="shared" si="31"/>
        <v>1</v>
      </c>
      <c r="P582">
        <v>2</v>
      </c>
      <c r="Q582">
        <v>2</v>
      </c>
      <c r="R582" t="s">
        <v>37</v>
      </c>
      <c r="T582" t="s">
        <v>47</v>
      </c>
      <c r="U582" t="str">
        <f>"0900"</f>
        <v>0900</v>
      </c>
      <c r="V582" t="str">
        <f>"0950"</f>
        <v>0950</v>
      </c>
      <c r="W582">
        <v>8</v>
      </c>
      <c r="X582">
        <v>0</v>
      </c>
      <c r="Y582">
        <v>0</v>
      </c>
      <c r="Z582">
        <v>0</v>
      </c>
      <c r="AA582" t="s">
        <v>41</v>
      </c>
      <c r="AB582">
        <v>102</v>
      </c>
    </row>
    <row r="583" spans="1:28" x14ac:dyDescent="0.25">
      <c r="A583">
        <v>22562</v>
      </c>
      <c r="B583" t="str">
        <f>""</f>
        <v/>
      </c>
      <c r="G583" t="s">
        <v>350</v>
      </c>
      <c r="H583">
        <v>3565</v>
      </c>
      <c r="I583" t="str">
        <f t="shared" si="32"/>
        <v>01</v>
      </c>
      <c r="J583" t="s">
        <v>356</v>
      </c>
      <c r="K583" t="s">
        <v>33</v>
      </c>
      <c r="L583" t="s">
        <v>34</v>
      </c>
      <c r="M583" t="s">
        <v>59</v>
      </c>
      <c r="N583" t="s">
        <v>36</v>
      </c>
      <c r="O583" t="str">
        <f t="shared" si="31"/>
        <v>1</v>
      </c>
      <c r="P583">
        <v>2</v>
      </c>
      <c r="Q583">
        <v>4</v>
      </c>
      <c r="R583" t="s">
        <v>37</v>
      </c>
      <c r="T583" t="s">
        <v>38</v>
      </c>
      <c r="U583" t="str">
        <f>"1000"</f>
        <v>1000</v>
      </c>
      <c r="V583" t="str">
        <f>"1150"</f>
        <v>1150</v>
      </c>
      <c r="W583">
        <v>8</v>
      </c>
      <c r="X583">
        <v>0</v>
      </c>
      <c r="Y583">
        <v>0</v>
      </c>
      <c r="Z583">
        <v>0</v>
      </c>
      <c r="AA583" t="s">
        <v>41</v>
      </c>
      <c r="AB583">
        <v>102</v>
      </c>
    </row>
    <row r="584" spans="1:28" x14ac:dyDescent="0.25">
      <c r="A584">
        <v>20095</v>
      </c>
      <c r="B584" t="str">
        <f>""</f>
        <v/>
      </c>
      <c r="G584" t="s">
        <v>357</v>
      </c>
      <c r="H584">
        <v>1010</v>
      </c>
      <c r="I584" t="str">
        <f t="shared" si="32"/>
        <v>01</v>
      </c>
      <c r="J584" t="s">
        <v>358</v>
      </c>
      <c r="K584" t="s">
        <v>33</v>
      </c>
      <c r="L584" t="s">
        <v>34</v>
      </c>
      <c r="M584" t="s">
        <v>35</v>
      </c>
      <c r="N584" t="s">
        <v>36</v>
      </c>
      <c r="O584" t="str">
        <f t="shared" si="31"/>
        <v>1</v>
      </c>
      <c r="P584">
        <v>3</v>
      </c>
      <c r="Q584">
        <v>3</v>
      </c>
      <c r="R584" t="s">
        <v>37</v>
      </c>
      <c r="T584" t="s">
        <v>40</v>
      </c>
      <c r="U584" t="str">
        <f>"1200"</f>
        <v>1200</v>
      </c>
      <c r="V584" t="str">
        <f>"1250"</f>
        <v>1250</v>
      </c>
      <c r="W584">
        <v>45</v>
      </c>
      <c r="X584">
        <v>0</v>
      </c>
      <c r="Y584">
        <v>10</v>
      </c>
      <c r="Z584">
        <v>0</v>
      </c>
      <c r="AA584" t="s">
        <v>41</v>
      </c>
      <c r="AB584">
        <v>418</v>
      </c>
    </row>
    <row r="585" spans="1:28" x14ac:dyDescent="0.25">
      <c r="A585">
        <v>20942</v>
      </c>
      <c r="B585" t="str">
        <f>""</f>
        <v/>
      </c>
      <c r="G585" t="s">
        <v>357</v>
      </c>
      <c r="H585">
        <v>1015</v>
      </c>
      <c r="I585" t="str">
        <f t="shared" si="32"/>
        <v>01</v>
      </c>
      <c r="J585" t="s">
        <v>359</v>
      </c>
      <c r="K585" t="s">
        <v>33</v>
      </c>
      <c r="L585" t="s">
        <v>34</v>
      </c>
      <c r="M585" t="s">
        <v>59</v>
      </c>
      <c r="N585" t="s">
        <v>36</v>
      </c>
      <c r="O585" t="str">
        <f t="shared" si="31"/>
        <v>1</v>
      </c>
      <c r="P585">
        <v>1</v>
      </c>
      <c r="Q585">
        <v>2</v>
      </c>
      <c r="R585" t="s">
        <v>37</v>
      </c>
      <c r="T585" t="s">
        <v>90</v>
      </c>
      <c r="U585" t="str">
        <f>"1300"</f>
        <v>1300</v>
      </c>
      <c r="V585" t="str">
        <f>"1450"</f>
        <v>1450</v>
      </c>
      <c r="W585">
        <v>17</v>
      </c>
      <c r="X585">
        <v>0</v>
      </c>
      <c r="Y585">
        <v>5</v>
      </c>
      <c r="Z585">
        <v>0</v>
      </c>
      <c r="AA585" t="s">
        <v>41</v>
      </c>
      <c r="AB585">
        <v>410</v>
      </c>
    </row>
    <row r="586" spans="1:28" x14ac:dyDescent="0.25">
      <c r="A586">
        <v>21769</v>
      </c>
      <c r="B586" t="str">
        <f>""</f>
        <v/>
      </c>
      <c r="G586" t="s">
        <v>357</v>
      </c>
      <c r="H586">
        <v>1015</v>
      </c>
      <c r="I586" t="str">
        <f>"02"</f>
        <v>02</v>
      </c>
      <c r="J586" t="s">
        <v>359</v>
      </c>
      <c r="K586" t="s">
        <v>33</v>
      </c>
      <c r="L586" t="s">
        <v>34</v>
      </c>
      <c r="M586" t="s">
        <v>59</v>
      </c>
      <c r="N586" t="s">
        <v>36</v>
      </c>
      <c r="O586" t="str">
        <f t="shared" si="31"/>
        <v>1</v>
      </c>
      <c r="P586">
        <v>1</v>
      </c>
      <c r="Q586">
        <v>2</v>
      </c>
      <c r="R586" t="s">
        <v>37</v>
      </c>
      <c r="T586" t="s">
        <v>90</v>
      </c>
      <c r="U586" t="str">
        <f>"1000"</f>
        <v>1000</v>
      </c>
      <c r="V586" t="str">
        <f>"1150"</f>
        <v>1150</v>
      </c>
      <c r="W586">
        <v>0</v>
      </c>
      <c r="X586">
        <v>0</v>
      </c>
      <c r="Y586">
        <v>0</v>
      </c>
      <c r="Z586">
        <v>0</v>
      </c>
      <c r="AA586" t="s">
        <v>41</v>
      </c>
      <c r="AB586">
        <v>410</v>
      </c>
    </row>
    <row r="587" spans="1:28" x14ac:dyDescent="0.25">
      <c r="A587">
        <v>20614</v>
      </c>
      <c r="B587" t="str">
        <f>""</f>
        <v/>
      </c>
      <c r="G587" t="s">
        <v>357</v>
      </c>
      <c r="H587">
        <v>1040</v>
      </c>
      <c r="I587" t="str">
        <f>"50"</f>
        <v>50</v>
      </c>
      <c r="J587" t="s">
        <v>360</v>
      </c>
      <c r="K587" t="s">
        <v>33</v>
      </c>
      <c r="L587" t="s">
        <v>34</v>
      </c>
      <c r="M587" t="s">
        <v>35</v>
      </c>
      <c r="N587" t="s">
        <v>36</v>
      </c>
      <c r="O587" t="str">
        <f t="shared" si="31"/>
        <v>1</v>
      </c>
      <c r="P587">
        <v>3</v>
      </c>
      <c r="Q587">
        <v>3</v>
      </c>
      <c r="R587" t="s">
        <v>37</v>
      </c>
      <c r="T587" t="s">
        <v>47</v>
      </c>
      <c r="U587" t="str">
        <f>"1800"</f>
        <v>1800</v>
      </c>
      <c r="V587" t="str">
        <f>"1915"</f>
        <v>1915</v>
      </c>
      <c r="W587">
        <v>46</v>
      </c>
      <c r="X587">
        <v>0</v>
      </c>
      <c r="Y587">
        <v>25</v>
      </c>
      <c r="Z587">
        <v>0</v>
      </c>
      <c r="AA587" t="s">
        <v>41</v>
      </c>
      <c r="AB587">
        <v>418</v>
      </c>
    </row>
    <row r="588" spans="1:28" x14ac:dyDescent="0.25">
      <c r="A588">
        <v>22101</v>
      </c>
      <c r="B588" t="str">
        <f>""</f>
        <v/>
      </c>
      <c r="G588" t="s">
        <v>357</v>
      </c>
      <c r="H588">
        <v>1040</v>
      </c>
      <c r="I588" t="str">
        <f>"85J"</f>
        <v>85J</v>
      </c>
      <c r="J588" t="s">
        <v>360</v>
      </c>
      <c r="K588" t="s">
        <v>303</v>
      </c>
      <c r="L588" t="s">
        <v>34</v>
      </c>
      <c r="M588" t="s">
        <v>35</v>
      </c>
      <c r="N588" t="s">
        <v>36</v>
      </c>
      <c r="O588" t="str">
        <f>"CE"</f>
        <v>CE</v>
      </c>
      <c r="P588">
        <v>3</v>
      </c>
      <c r="Q588">
        <v>3</v>
      </c>
      <c r="R588" t="s">
        <v>55</v>
      </c>
      <c r="U588" t="str">
        <f>""</f>
        <v/>
      </c>
      <c r="V588" t="str">
        <f>""</f>
        <v/>
      </c>
      <c r="W588">
        <v>30</v>
      </c>
      <c r="X588">
        <v>0</v>
      </c>
      <c r="Y588">
        <v>0</v>
      </c>
      <c r="Z588">
        <v>0</v>
      </c>
    </row>
    <row r="589" spans="1:28" x14ac:dyDescent="0.25">
      <c r="A589">
        <v>22118</v>
      </c>
      <c r="B589" t="str">
        <f>""</f>
        <v/>
      </c>
      <c r="G589" t="s">
        <v>357</v>
      </c>
      <c r="H589">
        <v>1040</v>
      </c>
      <c r="I589" t="str">
        <f>"N8J"</f>
        <v>N8J</v>
      </c>
      <c r="J589" t="s">
        <v>360</v>
      </c>
      <c r="K589" t="s">
        <v>361</v>
      </c>
      <c r="L589" t="s">
        <v>34</v>
      </c>
      <c r="M589" t="s">
        <v>35</v>
      </c>
      <c r="N589" t="s">
        <v>36</v>
      </c>
      <c r="O589" t="str">
        <f>"CE"</f>
        <v>CE</v>
      </c>
      <c r="P589">
        <v>3</v>
      </c>
      <c r="Q589">
        <v>3</v>
      </c>
      <c r="R589" t="s">
        <v>55</v>
      </c>
      <c r="U589" t="str">
        <f>""</f>
        <v/>
      </c>
      <c r="V589" t="str">
        <f>""</f>
        <v/>
      </c>
      <c r="W589">
        <v>75</v>
      </c>
      <c r="X589">
        <v>0</v>
      </c>
      <c r="Y589">
        <v>0</v>
      </c>
      <c r="Z589">
        <v>0</v>
      </c>
    </row>
    <row r="590" spans="1:28" x14ac:dyDescent="0.25">
      <c r="A590">
        <v>20096</v>
      </c>
      <c r="B590" t="str">
        <f>""</f>
        <v/>
      </c>
      <c r="G590" t="s">
        <v>357</v>
      </c>
      <c r="H590">
        <v>1045</v>
      </c>
      <c r="I590" t="str">
        <f>"50"</f>
        <v>50</v>
      </c>
      <c r="J590" t="s">
        <v>362</v>
      </c>
      <c r="K590" t="s">
        <v>33</v>
      </c>
      <c r="L590" t="s">
        <v>34</v>
      </c>
      <c r="M590" t="s">
        <v>59</v>
      </c>
      <c r="N590" t="s">
        <v>36</v>
      </c>
      <c r="O590" t="str">
        <f>"1"</f>
        <v>1</v>
      </c>
      <c r="P590">
        <v>1</v>
      </c>
      <c r="Q590">
        <v>3</v>
      </c>
      <c r="R590" t="s">
        <v>37</v>
      </c>
      <c r="T590" t="s">
        <v>90</v>
      </c>
      <c r="U590" t="str">
        <f>"1930"</f>
        <v>1930</v>
      </c>
      <c r="V590" t="str">
        <f>"2220"</f>
        <v>2220</v>
      </c>
      <c r="W590">
        <v>19</v>
      </c>
      <c r="X590">
        <v>0</v>
      </c>
      <c r="Y590">
        <v>10</v>
      </c>
      <c r="Z590">
        <v>0</v>
      </c>
      <c r="AA590" t="s">
        <v>41</v>
      </c>
      <c r="AB590">
        <v>418</v>
      </c>
    </row>
    <row r="591" spans="1:28" x14ac:dyDescent="0.25">
      <c r="A591">
        <v>21770</v>
      </c>
      <c r="B591" t="str">
        <f>""</f>
        <v/>
      </c>
      <c r="G591" t="s">
        <v>357</v>
      </c>
      <c r="H591">
        <v>1045</v>
      </c>
      <c r="I591" t="str">
        <f>"52"</f>
        <v>52</v>
      </c>
      <c r="J591" t="s">
        <v>362</v>
      </c>
      <c r="K591" t="s">
        <v>33</v>
      </c>
      <c r="L591" t="s">
        <v>34</v>
      </c>
      <c r="M591" t="s">
        <v>59</v>
      </c>
      <c r="N591" t="s">
        <v>36</v>
      </c>
      <c r="O591" t="str">
        <f>"1"</f>
        <v>1</v>
      </c>
      <c r="P591">
        <v>1</v>
      </c>
      <c r="Q591">
        <v>3</v>
      </c>
      <c r="R591" t="s">
        <v>37</v>
      </c>
      <c r="T591" t="s">
        <v>43</v>
      </c>
      <c r="U591" t="str">
        <f>"1930"</f>
        <v>1930</v>
      </c>
      <c r="V591" t="str">
        <f>"2220"</f>
        <v>2220</v>
      </c>
      <c r="W591">
        <v>19</v>
      </c>
      <c r="X591">
        <v>0</v>
      </c>
      <c r="Y591">
        <v>10</v>
      </c>
      <c r="Z591">
        <v>0</v>
      </c>
      <c r="AA591" t="s">
        <v>41</v>
      </c>
      <c r="AB591">
        <v>418</v>
      </c>
    </row>
    <row r="592" spans="1:28" x14ac:dyDescent="0.25">
      <c r="A592">
        <v>22102</v>
      </c>
      <c r="B592" t="str">
        <f>""</f>
        <v/>
      </c>
      <c r="G592" t="s">
        <v>357</v>
      </c>
      <c r="H592">
        <v>1045</v>
      </c>
      <c r="I592" t="str">
        <f>"85J"</f>
        <v>85J</v>
      </c>
      <c r="J592" t="s">
        <v>362</v>
      </c>
      <c r="K592" t="s">
        <v>303</v>
      </c>
      <c r="L592" t="s">
        <v>34</v>
      </c>
      <c r="M592" t="s">
        <v>59</v>
      </c>
      <c r="N592" t="s">
        <v>36</v>
      </c>
      <c r="O592" t="str">
        <f>"CE"</f>
        <v>CE</v>
      </c>
      <c r="P592">
        <v>1</v>
      </c>
      <c r="Q592">
        <v>3</v>
      </c>
      <c r="R592" t="s">
        <v>55</v>
      </c>
      <c r="U592" t="str">
        <f>""</f>
        <v/>
      </c>
      <c r="V592" t="str">
        <f>""</f>
        <v/>
      </c>
      <c r="W592">
        <v>30</v>
      </c>
      <c r="X592">
        <v>0</v>
      </c>
      <c r="Y592">
        <v>0</v>
      </c>
      <c r="Z592">
        <v>0</v>
      </c>
    </row>
    <row r="593" spans="1:31" x14ac:dyDescent="0.25">
      <c r="A593">
        <v>20270</v>
      </c>
      <c r="B593" t="str">
        <f>""</f>
        <v/>
      </c>
      <c r="G593" t="s">
        <v>357</v>
      </c>
      <c r="H593">
        <v>2010</v>
      </c>
      <c r="I593" t="str">
        <f>"01"</f>
        <v>01</v>
      </c>
      <c r="J593" t="s">
        <v>363</v>
      </c>
      <c r="K593" t="s">
        <v>33</v>
      </c>
      <c r="L593" t="s">
        <v>34</v>
      </c>
      <c r="M593" t="s">
        <v>35</v>
      </c>
      <c r="N593" t="s">
        <v>36</v>
      </c>
      <c r="O593" t="str">
        <f t="shared" ref="O593:O622" si="33">"1"</f>
        <v>1</v>
      </c>
      <c r="P593">
        <v>4</v>
      </c>
      <c r="Q593">
        <v>4</v>
      </c>
      <c r="R593" t="s">
        <v>37</v>
      </c>
      <c r="T593" t="s">
        <v>74</v>
      </c>
      <c r="U593" t="str">
        <f>"0800"</f>
        <v>0800</v>
      </c>
      <c r="V593" t="str">
        <f>"0850"</f>
        <v>0850</v>
      </c>
      <c r="W593">
        <v>48</v>
      </c>
      <c r="X593">
        <v>0</v>
      </c>
      <c r="Y593">
        <v>10</v>
      </c>
      <c r="Z593">
        <v>0</v>
      </c>
      <c r="AA593" t="s">
        <v>41</v>
      </c>
      <c r="AB593">
        <v>418</v>
      </c>
    </row>
    <row r="594" spans="1:31" x14ac:dyDescent="0.25">
      <c r="A594">
        <v>20271</v>
      </c>
      <c r="B594" t="str">
        <f>""</f>
        <v/>
      </c>
      <c r="G594" t="s">
        <v>357</v>
      </c>
      <c r="H594">
        <v>2015</v>
      </c>
      <c r="I594" t="str">
        <f>"01"</f>
        <v>01</v>
      </c>
      <c r="J594" t="s">
        <v>364</v>
      </c>
      <c r="K594" t="s">
        <v>33</v>
      </c>
      <c r="L594" t="s">
        <v>34</v>
      </c>
      <c r="M594" t="s">
        <v>59</v>
      </c>
      <c r="N594" t="s">
        <v>36</v>
      </c>
      <c r="O594" t="str">
        <f t="shared" si="33"/>
        <v>1</v>
      </c>
      <c r="P594">
        <v>1</v>
      </c>
      <c r="Q594">
        <v>2</v>
      </c>
      <c r="R594" t="s">
        <v>37</v>
      </c>
      <c r="T594" t="s">
        <v>60</v>
      </c>
      <c r="U594" t="str">
        <f>"1200"</f>
        <v>1200</v>
      </c>
      <c r="V594" t="str">
        <f>"1350"</f>
        <v>1350</v>
      </c>
      <c r="W594">
        <v>18</v>
      </c>
      <c r="X594">
        <v>0</v>
      </c>
      <c r="Y594">
        <v>5</v>
      </c>
      <c r="Z594">
        <v>0</v>
      </c>
      <c r="AA594" t="s">
        <v>41</v>
      </c>
      <c r="AB594">
        <v>410</v>
      </c>
    </row>
    <row r="595" spans="1:31" x14ac:dyDescent="0.25">
      <c r="A595">
        <v>20615</v>
      </c>
      <c r="B595" t="str">
        <f>""</f>
        <v/>
      </c>
      <c r="G595" t="s">
        <v>357</v>
      </c>
      <c r="H595">
        <v>2015</v>
      </c>
      <c r="I595" t="str">
        <f>"02"</f>
        <v>02</v>
      </c>
      <c r="J595" t="s">
        <v>364</v>
      </c>
      <c r="K595" t="s">
        <v>33</v>
      </c>
      <c r="L595" t="s">
        <v>34</v>
      </c>
      <c r="M595" t="s">
        <v>59</v>
      </c>
      <c r="N595" t="s">
        <v>36</v>
      </c>
      <c r="O595" t="str">
        <f t="shared" si="33"/>
        <v>1</v>
      </c>
      <c r="P595">
        <v>1</v>
      </c>
      <c r="Q595">
        <v>2</v>
      </c>
      <c r="R595" t="s">
        <v>37</v>
      </c>
      <c r="T595" t="s">
        <v>60</v>
      </c>
      <c r="U595" t="str">
        <f>"1400"</f>
        <v>1400</v>
      </c>
      <c r="V595" t="str">
        <f>"1550"</f>
        <v>1550</v>
      </c>
      <c r="W595">
        <v>18</v>
      </c>
      <c r="X595">
        <v>0</v>
      </c>
      <c r="Y595">
        <v>5</v>
      </c>
      <c r="Z595">
        <v>0</v>
      </c>
      <c r="AA595" t="s">
        <v>41</v>
      </c>
      <c r="AB595">
        <v>410</v>
      </c>
    </row>
    <row r="596" spans="1:31" x14ac:dyDescent="0.25">
      <c r="A596">
        <v>21772</v>
      </c>
      <c r="B596" t="str">
        <f>""</f>
        <v/>
      </c>
      <c r="G596" t="s">
        <v>357</v>
      </c>
      <c r="H596">
        <v>2015</v>
      </c>
      <c r="I596" t="str">
        <f>"03"</f>
        <v>03</v>
      </c>
      <c r="J596" t="s">
        <v>364</v>
      </c>
      <c r="K596" t="s">
        <v>33</v>
      </c>
      <c r="L596" t="s">
        <v>34</v>
      </c>
      <c r="M596" t="s">
        <v>59</v>
      </c>
      <c r="N596" t="s">
        <v>36</v>
      </c>
      <c r="O596" t="str">
        <f t="shared" si="33"/>
        <v>1</v>
      </c>
      <c r="P596">
        <v>1</v>
      </c>
      <c r="Q596">
        <v>2</v>
      </c>
      <c r="R596" t="s">
        <v>37</v>
      </c>
      <c r="T596" t="s">
        <v>60</v>
      </c>
      <c r="U596" t="str">
        <f>"1000"</f>
        <v>1000</v>
      </c>
      <c r="V596" t="str">
        <f>"1150"</f>
        <v>1150</v>
      </c>
      <c r="W596">
        <v>18</v>
      </c>
      <c r="X596">
        <v>0</v>
      </c>
      <c r="Y596">
        <v>0</v>
      </c>
      <c r="Z596">
        <v>0</v>
      </c>
      <c r="AA596" t="s">
        <v>41</v>
      </c>
      <c r="AB596">
        <v>410</v>
      </c>
    </row>
    <row r="597" spans="1:31" x14ac:dyDescent="0.25">
      <c r="A597">
        <v>20097</v>
      </c>
      <c r="B597" t="str">
        <f>""</f>
        <v/>
      </c>
      <c r="G597" t="s">
        <v>357</v>
      </c>
      <c r="H597">
        <v>2020</v>
      </c>
      <c r="I597" t="str">
        <f>"01"</f>
        <v>01</v>
      </c>
      <c r="J597" t="s">
        <v>365</v>
      </c>
      <c r="K597" t="s">
        <v>33</v>
      </c>
      <c r="L597" t="s">
        <v>34</v>
      </c>
      <c r="M597" t="s">
        <v>35</v>
      </c>
      <c r="N597" t="s">
        <v>36</v>
      </c>
      <c r="O597" t="str">
        <f t="shared" si="33"/>
        <v>1</v>
      </c>
      <c r="P597">
        <v>4</v>
      </c>
      <c r="Q597">
        <v>4</v>
      </c>
      <c r="R597" t="s">
        <v>37</v>
      </c>
      <c r="T597" t="s">
        <v>74</v>
      </c>
      <c r="U597" t="str">
        <f>"1000"</f>
        <v>1000</v>
      </c>
      <c r="V597" t="str">
        <f>"1050"</f>
        <v>1050</v>
      </c>
      <c r="W597">
        <v>40</v>
      </c>
      <c r="X597">
        <v>0</v>
      </c>
      <c r="Y597">
        <v>10</v>
      </c>
      <c r="Z597">
        <v>0</v>
      </c>
      <c r="AA597" t="s">
        <v>41</v>
      </c>
      <c r="AB597">
        <v>418</v>
      </c>
    </row>
    <row r="598" spans="1:31" x14ac:dyDescent="0.25">
      <c r="A598">
        <v>21090</v>
      </c>
      <c r="B598" t="str">
        <f>""</f>
        <v/>
      </c>
      <c r="G598" t="s">
        <v>357</v>
      </c>
      <c r="H598">
        <v>2020</v>
      </c>
      <c r="I598" t="str">
        <f>"02"</f>
        <v>02</v>
      </c>
      <c r="J598" t="s">
        <v>365</v>
      </c>
      <c r="K598" t="s">
        <v>33</v>
      </c>
      <c r="L598" t="s">
        <v>34</v>
      </c>
      <c r="M598" t="s">
        <v>35</v>
      </c>
      <c r="N598" t="s">
        <v>36</v>
      </c>
      <c r="O598" t="str">
        <f t="shared" si="33"/>
        <v>1</v>
      </c>
      <c r="P598">
        <v>4</v>
      </c>
      <c r="Q598">
        <v>4</v>
      </c>
      <c r="R598" t="s">
        <v>37</v>
      </c>
      <c r="T598" t="s">
        <v>74</v>
      </c>
      <c r="U598" t="str">
        <f>"1100"</f>
        <v>1100</v>
      </c>
      <c r="V598" t="str">
        <f>"1150"</f>
        <v>1150</v>
      </c>
      <c r="W598">
        <v>40</v>
      </c>
      <c r="X598">
        <v>0</v>
      </c>
      <c r="Y598">
        <v>10</v>
      </c>
      <c r="Z598">
        <v>0</v>
      </c>
      <c r="AA598" t="s">
        <v>41</v>
      </c>
      <c r="AB598">
        <v>418</v>
      </c>
    </row>
    <row r="599" spans="1:31" x14ac:dyDescent="0.25">
      <c r="A599">
        <v>20811</v>
      </c>
      <c r="B599" t="str">
        <f>""</f>
        <v/>
      </c>
      <c r="G599" t="s">
        <v>357</v>
      </c>
      <c r="H599">
        <v>2025</v>
      </c>
      <c r="I599" t="str">
        <f>"01"</f>
        <v>01</v>
      </c>
      <c r="J599" t="s">
        <v>366</v>
      </c>
      <c r="K599" t="s">
        <v>33</v>
      </c>
      <c r="L599" t="s">
        <v>34</v>
      </c>
      <c r="M599" t="s">
        <v>59</v>
      </c>
      <c r="N599" t="s">
        <v>36</v>
      </c>
      <c r="O599" t="str">
        <f t="shared" si="33"/>
        <v>1</v>
      </c>
      <c r="P599">
        <v>1</v>
      </c>
      <c r="Q599">
        <v>2</v>
      </c>
      <c r="R599" t="s">
        <v>37</v>
      </c>
      <c r="T599" t="s">
        <v>60</v>
      </c>
      <c r="U599" t="str">
        <f>"1000"</f>
        <v>1000</v>
      </c>
      <c r="V599" t="str">
        <f>"1150"</f>
        <v>1150</v>
      </c>
      <c r="W599">
        <v>18</v>
      </c>
      <c r="X599">
        <v>0</v>
      </c>
      <c r="Y599">
        <v>5</v>
      </c>
      <c r="Z599">
        <v>0</v>
      </c>
      <c r="AA599" t="s">
        <v>41</v>
      </c>
      <c r="AB599">
        <v>412</v>
      </c>
    </row>
    <row r="600" spans="1:31" x14ac:dyDescent="0.25">
      <c r="A600">
        <v>21091</v>
      </c>
      <c r="B600" t="str">
        <f>""</f>
        <v/>
      </c>
      <c r="G600" t="s">
        <v>357</v>
      </c>
      <c r="H600">
        <v>2025</v>
      </c>
      <c r="I600" t="str">
        <f>"02"</f>
        <v>02</v>
      </c>
      <c r="J600" t="s">
        <v>366</v>
      </c>
      <c r="K600" t="s">
        <v>33</v>
      </c>
      <c r="L600" t="s">
        <v>34</v>
      </c>
      <c r="M600" t="s">
        <v>59</v>
      </c>
      <c r="N600" t="s">
        <v>36</v>
      </c>
      <c r="O600" t="str">
        <f t="shared" si="33"/>
        <v>1</v>
      </c>
      <c r="P600">
        <v>1</v>
      </c>
      <c r="Q600">
        <v>2</v>
      </c>
      <c r="R600" t="s">
        <v>37</v>
      </c>
      <c r="T600" t="s">
        <v>60</v>
      </c>
      <c r="U600" t="str">
        <f>"1400"</f>
        <v>1400</v>
      </c>
      <c r="V600" t="str">
        <f>"1550"</f>
        <v>1550</v>
      </c>
      <c r="W600">
        <v>18</v>
      </c>
      <c r="X600">
        <v>0</v>
      </c>
      <c r="Y600">
        <v>5</v>
      </c>
      <c r="Z600">
        <v>0</v>
      </c>
      <c r="AA600" t="s">
        <v>41</v>
      </c>
      <c r="AB600">
        <v>412</v>
      </c>
    </row>
    <row r="601" spans="1:31" x14ac:dyDescent="0.25">
      <c r="A601">
        <v>22351</v>
      </c>
      <c r="B601" t="str">
        <f>""</f>
        <v/>
      </c>
      <c r="G601" t="s">
        <v>357</v>
      </c>
      <c r="H601">
        <v>2025</v>
      </c>
      <c r="I601" t="str">
        <f>"03"</f>
        <v>03</v>
      </c>
      <c r="J601" t="s">
        <v>366</v>
      </c>
      <c r="K601" t="s">
        <v>33</v>
      </c>
      <c r="L601" t="s">
        <v>34</v>
      </c>
      <c r="M601" t="s">
        <v>59</v>
      </c>
      <c r="N601" t="s">
        <v>36</v>
      </c>
      <c r="O601" t="str">
        <f t="shared" si="33"/>
        <v>1</v>
      </c>
      <c r="P601">
        <v>1</v>
      </c>
      <c r="Q601">
        <v>2</v>
      </c>
      <c r="R601" t="s">
        <v>37</v>
      </c>
      <c r="T601" t="s">
        <v>60</v>
      </c>
      <c r="U601" t="str">
        <f>"1600"</f>
        <v>1600</v>
      </c>
      <c r="V601" t="str">
        <f>"1750"</f>
        <v>1750</v>
      </c>
      <c r="W601">
        <v>18</v>
      </c>
      <c r="X601">
        <v>0</v>
      </c>
      <c r="Y601">
        <v>10</v>
      </c>
      <c r="Z601">
        <v>0</v>
      </c>
      <c r="AA601" t="s">
        <v>41</v>
      </c>
      <c r="AB601">
        <v>412</v>
      </c>
    </row>
    <row r="602" spans="1:31" x14ac:dyDescent="0.25">
      <c r="A602">
        <v>20543</v>
      </c>
      <c r="B602" t="str">
        <f>""</f>
        <v/>
      </c>
      <c r="G602" t="s">
        <v>357</v>
      </c>
      <c r="H602">
        <v>2210</v>
      </c>
      <c r="I602" t="str">
        <f>"01"</f>
        <v>01</v>
      </c>
      <c r="J602" t="s">
        <v>367</v>
      </c>
      <c r="K602" t="s">
        <v>33</v>
      </c>
      <c r="L602" t="s">
        <v>34</v>
      </c>
      <c r="M602" t="s">
        <v>35</v>
      </c>
      <c r="N602" t="s">
        <v>36</v>
      </c>
      <c r="O602" t="str">
        <f t="shared" si="33"/>
        <v>1</v>
      </c>
      <c r="P602">
        <v>4</v>
      </c>
      <c r="Q602">
        <v>4</v>
      </c>
      <c r="R602" t="s">
        <v>37</v>
      </c>
      <c r="T602" t="s">
        <v>69</v>
      </c>
      <c r="U602" t="str">
        <f>"1300"</f>
        <v>1300</v>
      </c>
      <c r="V602" t="str">
        <f>"1350"</f>
        <v>1350</v>
      </c>
      <c r="W602">
        <v>46</v>
      </c>
      <c r="X602">
        <v>0</v>
      </c>
      <c r="Y602">
        <v>10</v>
      </c>
      <c r="Z602">
        <v>0</v>
      </c>
      <c r="AA602" t="s">
        <v>41</v>
      </c>
      <c r="AB602">
        <v>418</v>
      </c>
    </row>
    <row r="603" spans="1:31" x14ac:dyDescent="0.25">
      <c r="A603">
        <v>22029</v>
      </c>
      <c r="B603" t="str">
        <f>""</f>
        <v/>
      </c>
      <c r="G603" t="s">
        <v>357</v>
      </c>
      <c r="H603">
        <v>2210</v>
      </c>
      <c r="I603" t="str">
        <f>"40"</f>
        <v>40</v>
      </c>
      <c r="J603" t="s">
        <v>367</v>
      </c>
      <c r="K603" t="s">
        <v>49</v>
      </c>
      <c r="L603" t="s">
        <v>34</v>
      </c>
      <c r="M603" t="s">
        <v>35</v>
      </c>
      <c r="N603" t="s">
        <v>50</v>
      </c>
      <c r="O603" t="str">
        <f t="shared" si="33"/>
        <v>1</v>
      </c>
      <c r="P603">
        <v>4</v>
      </c>
      <c r="Q603">
        <v>4</v>
      </c>
      <c r="R603" t="s">
        <v>37</v>
      </c>
      <c r="U603" t="str">
        <f>""</f>
        <v/>
      </c>
      <c r="V603" t="str">
        <f>""</f>
        <v/>
      </c>
      <c r="W603">
        <v>39</v>
      </c>
      <c r="X603">
        <v>0</v>
      </c>
      <c r="Y603">
        <v>25</v>
      </c>
      <c r="Z603">
        <v>0</v>
      </c>
      <c r="AA603" t="s">
        <v>51</v>
      </c>
      <c r="AE603" t="s">
        <v>92</v>
      </c>
    </row>
    <row r="604" spans="1:31" x14ac:dyDescent="0.25">
      <c r="A604">
        <v>20544</v>
      </c>
      <c r="B604" t="str">
        <f>""</f>
        <v/>
      </c>
      <c r="G604" t="s">
        <v>357</v>
      </c>
      <c r="H604">
        <v>2215</v>
      </c>
      <c r="I604" t="str">
        <f>"01"</f>
        <v>01</v>
      </c>
      <c r="J604" t="s">
        <v>368</v>
      </c>
      <c r="K604" t="s">
        <v>33</v>
      </c>
      <c r="L604" t="s">
        <v>34</v>
      </c>
      <c r="M604" t="s">
        <v>59</v>
      </c>
      <c r="N604" t="s">
        <v>36</v>
      </c>
      <c r="O604" t="str">
        <f t="shared" si="33"/>
        <v>1</v>
      </c>
      <c r="P604">
        <v>1</v>
      </c>
      <c r="Q604">
        <v>2</v>
      </c>
      <c r="R604" t="s">
        <v>37</v>
      </c>
      <c r="T604" t="s">
        <v>62</v>
      </c>
      <c r="U604" t="str">
        <f>"1400"</f>
        <v>1400</v>
      </c>
      <c r="V604" t="str">
        <f>"1550"</f>
        <v>1550</v>
      </c>
      <c r="W604">
        <v>23</v>
      </c>
      <c r="X604">
        <v>0</v>
      </c>
      <c r="Y604">
        <v>10</v>
      </c>
      <c r="Z604">
        <v>0</v>
      </c>
      <c r="AA604" t="s">
        <v>41</v>
      </c>
      <c r="AB604">
        <v>410</v>
      </c>
    </row>
    <row r="605" spans="1:31" x14ac:dyDescent="0.25">
      <c r="A605">
        <v>20740</v>
      </c>
      <c r="B605" t="str">
        <f>""</f>
        <v/>
      </c>
      <c r="G605" t="s">
        <v>357</v>
      </c>
      <c r="H605">
        <v>2215</v>
      </c>
      <c r="I605" t="str">
        <f>"02"</f>
        <v>02</v>
      </c>
      <c r="J605" t="s">
        <v>368</v>
      </c>
      <c r="K605" t="s">
        <v>33</v>
      </c>
      <c r="L605" t="s">
        <v>34</v>
      </c>
      <c r="M605" t="s">
        <v>59</v>
      </c>
      <c r="N605" t="s">
        <v>36</v>
      </c>
      <c r="O605" t="str">
        <f t="shared" si="33"/>
        <v>1</v>
      </c>
      <c r="P605">
        <v>1</v>
      </c>
      <c r="Q605">
        <v>2</v>
      </c>
      <c r="R605" t="s">
        <v>37</v>
      </c>
      <c r="T605" t="s">
        <v>62</v>
      </c>
      <c r="U605" t="str">
        <f>"1600"</f>
        <v>1600</v>
      </c>
      <c r="V605" t="str">
        <f>"1750"</f>
        <v>1750</v>
      </c>
      <c r="W605">
        <v>0</v>
      </c>
      <c r="X605">
        <v>0</v>
      </c>
      <c r="Y605">
        <v>0</v>
      </c>
      <c r="Z605">
        <v>0</v>
      </c>
      <c r="AA605" t="s">
        <v>41</v>
      </c>
      <c r="AB605">
        <v>410</v>
      </c>
    </row>
    <row r="606" spans="1:31" x14ac:dyDescent="0.25">
      <c r="A606">
        <v>22030</v>
      </c>
      <c r="B606" t="str">
        <f>""</f>
        <v/>
      </c>
      <c r="G606" t="s">
        <v>357</v>
      </c>
      <c r="H606">
        <v>2215</v>
      </c>
      <c r="I606" t="str">
        <f>"40"</f>
        <v>40</v>
      </c>
      <c r="J606" t="s">
        <v>368</v>
      </c>
      <c r="K606" t="s">
        <v>49</v>
      </c>
      <c r="L606" t="s">
        <v>34</v>
      </c>
      <c r="M606" t="s">
        <v>59</v>
      </c>
      <c r="N606" t="s">
        <v>50</v>
      </c>
      <c r="O606" t="str">
        <f t="shared" si="33"/>
        <v>1</v>
      </c>
      <c r="P606">
        <v>1</v>
      </c>
      <c r="Q606">
        <v>2</v>
      </c>
      <c r="R606" t="s">
        <v>37</v>
      </c>
      <c r="U606" t="str">
        <f>""</f>
        <v/>
      </c>
      <c r="V606" t="str">
        <f>""</f>
        <v/>
      </c>
      <c r="W606">
        <v>27</v>
      </c>
      <c r="X606">
        <v>0</v>
      </c>
      <c r="Y606">
        <v>10</v>
      </c>
      <c r="Z606">
        <v>0</v>
      </c>
      <c r="AA606" t="s">
        <v>51</v>
      </c>
      <c r="AE606" t="s">
        <v>92</v>
      </c>
    </row>
    <row r="607" spans="1:31" x14ac:dyDescent="0.25">
      <c r="A607">
        <v>21773</v>
      </c>
      <c r="B607" t="str">
        <f>""</f>
        <v/>
      </c>
      <c r="G607" t="s">
        <v>357</v>
      </c>
      <c r="H607">
        <v>2215</v>
      </c>
      <c r="I607" t="str">
        <f>"50"</f>
        <v>50</v>
      </c>
      <c r="J607" t="s">
        <v>368</v>
      </c>
      <c r="K607" t="s">
        <v>33</v>
      </c>
      <c r="L607" t="s">
        <v>34</v>
      </c>
      <c r="M607" t="s">
        <v>59</v>
      </c>
      <c r="N607" t="s">
        <v>36</v>
      </c>
      <c r="O607" t="str">
        <f t="shared" si="33"/>
        <v>1</v>
      </c>
      <c r="P607">
        <v>1</v>
      </c>
      <c r="Q607">
        <v>2</v>
      </c>
      <c r="R607" t="s">
        <v>37</v>
      </c>
      <c r="T607" t="s">
        <v>62</v>
      </c>
      <c r="U607" t="str">
        <f>"1800"</f>
        <v>1800</v>
      </c>
      <c r="V607" t="str">
        <f>"1950"</f>
        <v>1950</v>
      </c>
      <c r="W607">
        <v>24</v>
      </c>
      <c r="X607">
        <v>0</v>
      </c>
      <c r="Y607">
        <v>5</v>
      </c>
      <c r="Z607">
        <v>0</v>
      </c>
      <c r="AA607" t="s">
        <v>41</v>
      </c>
      <c r="AB607">
        <v>410</v>
      </c>
    </row>
    <row r="608" spans="1:31" x14ac:dyDescent="0.25">
      <c r="A608">
        <v>20098</v>
      </c>
      <c r="B608" t="str">
        <f>""</f>
        <v/>
      </c>
      <c r="G608" t="s">
        <v>357</v>
      </c>
      <c r="H608">
        <v>2220</v>
      </c>
      <c r="I608" t="str">
        <f>"01"</f>
        <v>01</v>
      </c>
      <c r="J608" t="s">
        <v>369</v>
      </c>
      <c r="K608" t="s">
        <v>33</v>
      </c>
      <c r="L608" t="s">
        <v>34</v>
      </c>
      <c r="M608" t="s">
        <v>35</v>
      </c>
      <c r="N608" t="s">
        <v>36</v>
      </c>
      <c r="O608" t="str">
        <f t="shared" si="33"/>
        <v>1</v>
      </c>
      <c r="P608">
        <v>4</v>
      </c>
      <c r="Q608">
        <v>4</v>
      </c>
      <c r="R608" t="s">
        <v>37</v>
      </c>
      <c r="T608" t="s">
        <v>69</v>
      </c>
      <c r="U608" t="str">
        <f>"0900"</f>
        <v>0900</v>
      </c>
      <c r="V608" t="str">
        <f>"0950"</f>
        <v>0950</v>
      </c>
      <c r="W608">
        <v>47</v>
      </c>
      <c r="X608">
        <v>0</v>
      </c>
      <c r="Y608">
        <v>10</v>
      </c>
      <c r="Z608">
        <v>0</v>
      </c>
      <c r="AA608" t="s">
        <v>41</v>
      </c>
      <c r="AB608">
        <v>418</v>
      </c>
    </row>
    <row r="609" spans="1:31" x14ac:dyDescent="0.25">
      <c r="A609">
        <v>20099</v>
      </c>
      <c r="B609" t="str">
        <f>""</f>
        <v/>
      </c>
      <c r="G609" t="s">
        <v>357</v>
      </c>
      <c r="H609">
        <v>2225</v>
      </c>
      <c r="I609" t="str">
        <f>"01"</f>
        <v>01</v>
      </c>
      <c r="J609" t="s">
        <v>370</v>
      </c>
      <c r="K609" t="s">
        <v>33</v>
      </c>
      <c r="L609" t="s">
        <v>34</v>
      </c>
      <c r="M609" t="s">
        <v>59</v>
      </c>
      <c r="N609" t="s">
        <v>36</v>
      </c>
      <c r="O609" t="str">
        <f t="shared" si="33"/>
        <v>1</v>
      </c>
      <c r="P609">
        <v>1</v>
      </c>
      <c r="Q609">
        <v>2</v>
      </c>
      <c r="R609" t="s">
        <v>37</v>
      </c>
      <c r="T609" t="s">
        <v>62</v>
      </c>
      <c r="U609" t="str">
        <f>"1400"</f>
        <v>1400</v>
      </c>
      <c r="V609" t="str">
        <f>"1550"</f>
        <v>1550</v>
      </c>
      <c r="W609">
        <v>18</v>
      </c>
      <c r="X609">
        <v>0</v>
      </c>
      <c r="Y609">
        <v>5</v>
      </c>
      <c r="Z609">
        <v>0</v>
      </c>
      <c r="AA609" t="s">
        <v>41</v>
      </c>
      <c r="AB609">
        <v>412</v>
      </c>
    </row>
    <row r="610" spans="1:31" x14ac:dyDescent="0.25">
      <c r="A610">
        <v>20493</v>
      </c>
      <c r="B610" t="str">
        <f>""</f>
        <v/>
      </c>
      <c r="G610" t="s">
        <v>357</v>
      </c>
      <c r="H610">
        <v>2225</v>
      </c>
      <c r="I610" t="str">
        <f>"02"</f>
        <v>02</v>
      </c>
      <c r="J610" t="s">
        <v>370</v>
      </c>
      <c r="K610" t="s">
        <v>33</v>
      </c>
      <c r="L610" t="s">
        <v>34</v>
      </c>
      <c r="M610" t="s">
        <v>59</v>
      </c>
      <c r="N610" t="s">
        <v>36</v>
      </c>
      <c r="O610" t="str">
        <f t="shared" si="33"/>
        <v>1</v>
      </c>
      <c r="P610">
        <v>1</v>
      </c>
      <c r="Q610">
        <v>2</v>
      </c>
      <c r="R610" t="s">
        <v>37</v>
      </c>
      <c r="T610" t="s">
        <v>62</v>
      </c>
      <c r="U610" t="str">
        <f>"1600"</f>
        <v>1600</v>
      </c>
      <c r="V610" t="str">
        <f>"1750"</f>
        <v>1750</v>
      </c>
      <c r="W610">
        <v>17</v>
      </c>
      <c r="X610">
        <v>0</v>
      </c>
      <c r="Y610">
        <v>5</v>
      </c>
      <c r="Z610">
        <v>0</v>
      </c>
      <c r="AA610" t="s">
        <v>41</v>
      </c>
      <c r="AB610">
        <v>412</v>
      </c>
    </row>
    <row r="611" spans="1:31" x14ac:dyDescent="0.25">
      <c r="A611">
        <v>22352</v>
      </c>
      <c r="B611" t="str">
        <f>""</f>
        <v/>
      </c>
      <c r="G611" t="s">
        <v>357</v>
      </c>
      <c r="H611">
        <v>2720</v>
      </c>
      <c r="I611" t="str">
        <f>"01"</f>
        <v>01</v>
      </c>
      <c r="J611" t="s">
        <v>371</v>
      </c>
      <c r="K611" t="s">
        <v>33</v>
      </c>
      <c r="L611" t="s">
        <v>34</v>
      </c>
      <c r="M611" t="s">
        <v>35</v>
      </c>
      <c r="N611" t="s">
        <v>36</v>
      </c>
      <c r="O611" t="str">
        <f t="shared" si="33"/>
        <v>1</v>
      </c>
      <c r="P611">
        <v>3</v>
      </c>
      <c r="Q611">
        <v>3</v>
      </c>
      <c r="R611" t="s">
        <v>37</v>
      </c>
      <c r="T611" t="s">
        <v>47</v>
      </c>
      <c r="U611" t="str">
        <f>"1500"</f>
        <v>1500</v>
      </c>
      <c r="V611" t="str">
        <f>"1615"</f>
        <v>1615</v>
      </c>
      <c r="W611">
        <v>40</v>
      </c>
      <c r="X611">
        <v>0</v>
      </c>
      <c r="Y611">
        <v>10</v>
      </c>
      <c r="Z611">
        <v>0</v>
      </c>
      <c r="AA611" t="s">
        <v>41</v>
      </c>
      <c r="AB611">
        <v>418</v>
      </c>
    </row>
    <row r="612" spans="1:31" x14ac:dyDescent="0.25">
      <c r="A612">
        <v>21175</v>
      </c>
      <c r="B612" t="str">
        <f>""</f>
        <v/>
      </c>
      <c r="G612" t="s">
        <v>357</v>
      </c>
      <c r="H612">
        <v>3605</v>
      </c>
      <c r="I612" t="str">
        <f>"01"</f>
        <v>01</v>
      </c>
      <c r="J612" t="s">
        <v>341</v>
      </c>
      <c r="K612" t="s">
        <v>33</v>
      </c>
      <c r="L612" t="s">
        <v>34</v>
      </c>
      <c r="M612" t="s">
        <v>59</v>
      </c>
      <c r="N612" t="s">
        <v>36</v>
      </c>
      <c r="O612" t="str">
        <f t="shared" si="33"/>
        <v>1</v>
      </c>
      <c r="P612">
        <v>0.5</v>
      </c>
      <c r="Q612">
        <v>1</v>
      </c>
      <c r="R612" t="s">
        <v>37</v>
      </c>
      <c r="T612" t="s">
        <v>62</v>
      </c>
      <c r="U612" t="str">
        <f>"1400"</f>
        <v>1400</v>
      </c>
      <c r="V612" t="str">
        <f>"1550"</f>
        <v>1550</v>
      </c>
      <c r="W612">
        <v>1</v>
      </c>
      <c r="X612">
        <v>0</v>
      </c>
      <c r="Y612">
        <v>0</v>
      </c>
      <c r="Z612">
        <v>0</v>
      </c>
      <c r="AA612" t="s">
        <v>41</v>
      </c>
      <c r="AB612">
        <v>104</v>
      </c>
    </row>
    <row r="613" spans="1:31" x14ac:dyDescent="0.25">
      <c r="A613">
        <v>21176</v>
      </c>
      <c r="B613" t="str">
        <f>""</f>
        <v/>
      </c>
      <c r="G613" t="s">
        <v>357</v>
      </c>
      <c r="H613">
        <v>3605</v>
      </c>
      <c r="I613" t="str">
        <f>"02"</f>
        <v>02</v>
      </c>
      <c r="J613" t="s">
        <v>341</v>
      </c>
      <c r="K613" t="s">
        <v>33</v>
      </c>
      <c r="L613" t="s">
        <v>34</v>
      </c>
      <c r="M613" t="s">
        <v>59</v>
      </c>
      <c r="N613" t="s">
        <v>36</v>
      </c>
      <c r="O613" t="str">
        <f t="shared" si="33"/>
        <v>1</v>
      </c>
      <c r="P613">
        <v>0.5</v>
      </c>
      <c r="Q613">
        <v>1</v>
      </c>
      <c r="R613" t="s">
        <v>37</v>
      </c>
      <c r="T613" t="s">
        <v>62</v>
      </c>
      <c r="U613" t="str">
        <f>"1600"</f>
        <v>1600</v>
      </c>
      <c r="V613" t="str">
        <f>"1750"</f>
        <v>1750</v>
      </c>
      <c r="W613">
        <v>1</v>
      </c>
      <c r="X613">
        <v>0</v>
      </c>
      <c r="Y613">
        <v>0</v>
      </c>
      <c r="Z613">
        <v>0</v>
      </c>
      <c r="AA613" t="s">
        <v>41</v>
      </c>
      <c r="AB613">
        <v>104</v>
      </c>
    </row>
    <row r="614" spans="1:31" x14ac:dyDescent="0.25">
      <c r="A614">
        <v>22203</v>
      </c>
      <c r="B614" t="str">
        <f>""</f>
        <v/>
      </c>
      <c r="G614" t="s">
        <v>357</v>
      </c>
      <c r="H614" t="s">
        <v>160</v>
      </c>
      <c r="I614" t="str">
        <f>"01"</f>
        <v>01</v>
      </c>
      <c r="J614" t="s">
        <v>120</v>
      </c>
      <c r="K614" t="s">
        <v>33</v>
      </c>
      <c r="L614" t="s">
        <v>34</v>
      </c>
      <c r="M614" t="s">
        <v>121</v>
      </c>
      <c r="N614" t="s">
        <v>36</v>
      </c>
      <c r="O614" t="str">
        <f t="shared" si="33"/>
        <v>1</v>
      </c>
      <c r="P614">
        <v>1</v>
      </c>
      <c r="Q614">
        <v>0</v>
      </c>
      <c r="R614" t="s">
        <v>37</v>
      </c>
      <c r="U614" t="str">
        <f>""</f>
        <v/>
      </c>
      <c r="V614" t="str">
        <f>""</f>
        <v/>
      </c>
      <c r="W614">
        <v>10</v>
      </c>
      <c r="X614">
        <v>0</v>
      </c>
      <c r="Y614">
        <v>0</v>
      </c>
      <c r="Z614">
        <v>0</v>
      </c>
    </row>
    <row r="615" spans="1:31" x14ac:dyDescent="0.25">
      <c r="A615">
        <v>21189</v>
      </c>
      <c r="B615" t="str">
        <f>""</f>
        <v/>
      </c>
      <c r="G615" t="s">
        <v>372</v>
      </c>
      <c r="H615">
        <v>2600</v>
      </c>
      <c r="I615" t="str">
        <f>"40"</f>
        <v>40</v>
      </c>
      <c r="J615" t="s">
        <v>373</v>
      </c>
      <c r="K615" t="s">
        <v>49</v>
      </c>
      <c r="L615" t="s">
        <v>34</v>
      </c>
      <c r="M615" t="s">
        <v>35</v>
      </c>
      <c r="N615" t="s">
        <v>50</v>
      </c>
      <c r="O615" t="str">
        <f t="shared" si="33"/>
        <v>1</v>
      </c>
      <c r="P615">
        <v>1</v>
      </c>
      <c r="Q615">
        <v>1</v>
      </c>
      <c r="R615" t="s">
        <v>37</v>
      </c>
      <c r="U615" t="str">
        <f>""</f>
        <v/>
      </c>
      <c r="V615" t="str">
        <f>""</f>
        <v/>
      </c>
      <c r="W615">
        <v>10</v>
      </c>
      <c r="X615">
        <v>0</v>
      </c>
      <c r="Y615">
        <v>0</v>
      </c>
      <c r="Z615">
        <v>0</v>
      </c>
      <c r="AA615" t="s">
        <v>51</v>
      </c>
      <c r="AE615" t="s">
        <v>92</v>
      </c>
    </row>
    <row r="616" spans="1:31" x14ac:dyDescent="0.25">
      <c r="A616">
        <v>22062</v>
      </c>
      <c r="B616" t="str">
        <f>""</f>
        <v/>
      </c>
      <c r="G616" t="s">
        <v>372</v>
      </c>
      <c r="H616">
        <v>4700</v>
      </c>
      <c r="I616" t="str">
        <f t="shared" ref="I616:I621" si="34">"01"</f>
        <v>01</v>
      </c>
      <c r="J616" t="s">
        <v>374</v>
      </c>
      <c r="K616" t="s">
        <v>33</v>
      </c>
      <c r="L616" t="s">
        <v>34</v>
      </c>
      <c r="M616" t="s">
        <v>35</v>
      </c>
      <c r="N616" t="s">
        <v>36</v>
      </c>
      <c r="O616" t="str">
        <f t="shared" si="33"/>
        <v>1</v>
      </c>
      <c r="P616">
        <v>3</v>
      </c>
      <c r="Q616">
        <v>3</v>
      </c>
      <c r="R616" t="s">
        <v>37</v>
      </c>
      <c r="T616" t="s">
        <v>62</v>
      </c>
      <c r="U616" t="str">
        <f>"1530"</f>
        <v>1530</v>
      </c>
      <c r="V616" t="str">
        <f>"1800"</f>
        <v>1800</v>
      </c>
      <c r="W616">
        <v>12</v>
      </c>
      <c r="X616">
        <v>0</v>
      </c>
      <c r="Y616">
        <v>0</v>
      </c>
      <c r="Z616">
        <v>0</v>
      </c>
      <c r="AA616" t="s">
        <v>41</v>
      </c>
      <c r="AB616">
        <v>418</v>
      </c>
    </row>
    <row r="617" spans="1:31" x14ac:dyDescent="0.25">
      <c r="A617">
        <v>21704</v>
      </c>
      <c r="B617" t="str">
        <f>""</f>
        <v/>
      </c>
      <c r="G617" t="s">
        <v>372</v>
      </c>
      <c r="H617">
        <v>4720</v>
      </c>
      <c r="I617" t="str">
        <f t="shared" si="34"/>
        <v>01</v>
      </c>
      <c r="J617" t="s">
        <v>375</v>
      </c>
      <c r="K617" t="s">
        <v>33</v>
      </c>
      <c r="L617" t="s">
        <v>34</v>
      </c>
      <c r="M617" t="s">
        <v>59</v>
      </c>
      <c r="N617" t="s">
        <v>36</v>
      </c>
      <c r="O617" t="str">
        <f t="shared" si="33"/>
        <v>1</v>
      </c>
      <c r="P617">
        <v>1</v>
      </c>
      <c r="Q617">
        <v>3</v>
      </c>
      <c r="R617" t="s">
        <v>37</v>
      </c>
      <c r="T617" t="s">
        <v>48</v>
      </c>
      <c r="U617" t="str">
        <f>"1300"</f>
        <v>1300</v>
      </c>
      <c r="V617" t="str">
        <f>"1550"</f>
        <v>1550</v>
      </c>
      <c r="W617">
        <v>12</v>
      </c>
      <c r="X617">
        <v>0</v>
      </c>
      <c r="Y617">
        <v>0</v>
      </c>
      <c r="Z617">
        <v>0</v>
      </c>
      <c r="AA617" t="s">
        <v>41</v>
      </c>
      <c r="AB617">
        <v>501</v>
      </c>
    </row>
    <row r="618" spans="1:31" x14ac:dyDescent="0.25">
      <c r="A618">
        <v>22486</v>
      </c>
      <c r="B618" t="str">
        <f>""</f>
        <v/>
      </c>
      <c r="G618" t="s">
        <v>376</v>
      </c>
      <c r="H618">
        <v>6200</v>
      </c>
      <c r="I618" t="str">
        <f t="shared" si="34"/>
        <v>01</v>
      </c>
      <c r="J618" t="s">
        <v>377</v>
      </c>
      <c r="K618" t="s">
        <v>33</v>
      </c>
      <c r="L618" t="s">
        <v>34</v>
      </c>
      <c r="M618" t="s">
        <v>35</v>
      </c>
      <c r="N618" t="s">
        <v>36</v>
      </c>
      <c r="O618" t="str">
        <f t="shared" si="33"/>
        <v>1</v>
      </c>
      <c r="P618">
        <v>3</v>
      </c>
      <c r="Q618">
        <v>3</v>
      </c>
      <c r="R618" t="s">
        <v>37</v>
      </c>
      <c r="T618" t="s">
        <v>60</v>
      </c>
      <c r="U618" t="str">
        <f>"1630"</f>
        <v>1630</v>
      </c>
      <c r="V618" t="str">
        <f>"1900"</f>
        <v>1900</v>
      </c>
      <c r="W618">
        <v>20</v>
      </c>
      <c r="X618">
        <v>0</v>
      </c>
      <c r="Y618">
        <v>0</v>
      </c>
      <c r="Z618">
        <v>0</v>
      </c>
      <c r="AA618" t="s">
        <v>165</v>
      </c>
      <c r="AB618">
        <v>117</v>
      </c>
    </row>
    <row r="619" spans="1:31" x14ac:dyDescent="0.25">
      <c r="A619">
        <v>22487</v>
      </c>
      <c r="B619" t="str">
        <f>""</f>
        <v/>
      </c>
      <c r="G619" t="s">
        <v>376</v>
      </c>
      <c r="H619">
        <v>6210</v>
      </c>
      <c r="I619" t="str">
        <f t="shared" si="34"/>
        <v>01</v>
      </c>
      <c r="J619" t="s">
        <v>378</v>
      </c>
      <c r="K619" t="s">
        <v>33</v>
      </c>
      <c r="L619" t="s">
        <v>34</v>
      </c>
      <c r="M619" t="s">
        <v>35</v>
      </c>
      <c r="N619" t="s">
        <v>36</v>
      </c>
      <c r="O619" t="str">
        <f t="shared" si="33"/>
        <v>1</v>
      </c>
      <c r="P619">
        <v>3</v>
      </c>
      <c r="Q619">
        <v>3</v>
      </c>
      <c r="R619" t="s">
        <v>37</v>
      </c>
      <c r="T619" t="s">
        <v>62</v>
      </c>
      <c r="U619" t="str">
        <f>"1630"</f>
        <v>1630</v>
      </c>
      <c r="V619" t="str">
        <f>"1745"</f>
        <v>1745</v>
      </c>
      <c r="W619">
        <v>20</v>
      </c>
      <c r="X619">
        <v>0</v>
      </c>
      <c r="Y619">
        <v>0</v>
      </c>
      <c r="Z619">
        <v>0</v>
      </c>
      <c r="AA619" t="s">
        <v>165</v>
      </c>
      <c r="AB619">
        <v>116</v>
      </c>
    </row>
    <row r="620" spans="1:31" x14ac:dyDescent="0.25">
      <c r="A620">
        <v>22485</v>
      </c>
      <c r="B620" t="str">
        <f>""</f>
        <v/>
      </c>
      <c r="G620" t="s">
        <v>376</v>
      </c>
      <c r="H620">
        <v>6220</v>
      </c>
      <c r="I620" t="str">
        <f t="shared" si="34"/>
        <v>01</v>
      </c>
      <c r="J620" t="s">
        <v>379</v>
      </c>
      <c r="K620" t="s">
        <v>33</v>
      </c>
      <c r="L620" t="s">
        <v>34</v>
      </c>
      <c r="M620" t="s">
        <v>35</v>
      </c>
      <c r="N620" t="s">
        <v>36</v>
      </c>
      <c r="O620" t="str">
        <f t="shared" si="33"/>
        <v>1</v>
      </c>
      <c r="P620">
        <v>3</v>
      </c>
      <c r="Q620">
        <v>3</v>
      </c>
      <c r="R620" t="s">
        <v>37</v>
      </c>
      <c r="T620" t="s">
        <v>90</v>
      </c>
      <c r="U620" t="str">
        <f>"1630"</f>
        <v>1630</v>
      </c>
      <c r="V620" t="str">
        <f>"1900"</f>
        <v>1900</v>
      </c>
      <c r="W620">
        <v>20</v>
      </c>
      <c r="X620">
        <v>0</v>
      </c>
      <c r="Y620">
        <v>0</v>
      </c>
      <c r="Z620">
        <v>0</v>
      </c>
      <c r="AA620" t="s">
        <v>165</v>
      </c>
      <c r="AB620">
        <v>117</v>
      </c>
    </row>
    <row r="621" spans="1:31" x14ac:dyDescent="0.25">
      <c r="A621">
        <v>21559</v>
      </c>
      <c r="B621" t="str">
        <f>""</f>
        <v/>
      </c>
      <c r="G621" t="s">
        <v>380</v>
      </c>
      <c r="H621">
        <v>1400</v>
      </c>
      <c r="I621" t="str">
        <f t="shared" si="34"/>
        <v>01</v>
      </c>
      <c r="J621" t="s">
        <v>381</v>
      </c>
      <c r="K621" t="s">
        <v>33</v>
      </c>
      <c r="L621" t="s">
        <v>34</v>
      </c>
      <c r="M621" t="s">
        <v>35</v>
      </c>
      <c r="N621" t="s">
        <v>36</v>
      </c>
      <c r="O621" t="str">
        <f t="shared" si="33"/>
        <v>1</v>
      </c>
      <c r="P621">
        <v>3</v>
      </c>
      <c r="Q621">
        <v>3</v>
      </c>
      <c r="R621" t="s">
        <v>37</v>
      </c>
      <c r="T621" t="s">
        <v>38</v>
      </c>
      <c r="U621" t="str">
        <f>"1200"</f>
        <v>1200</v>
      </c>
      <c r="V621" t="str">
        <f>"1315"</f>
        <v>1315</v>
      </c>
      <c r="W621">
        <v>24</v>
      </c>
      <c r="X621">
        <v>0</v>
      </c>
      <c r="Y621">
        <v>25</v>
      </c>
      <c r="Z621">
        <v>0</v>
      </c>
      <c r="AA621" t="s">
        <v>165</v>
      </c>
      <c r="AB621">
        <v>112</v>
      </c>
    </row>
    <row r="622" spans="1:31" x14ac:dyDescent="0.25">
      <c r="A622">
        <v>21560</v>
      </c>
      <c r="B622" t="str">
        <f>""</f>
        <v/>
      </c>
      <c r="G622" t="s">
        <v>380</v>
      </c>
      <c r="H622">
        <v>1400</v>
      </c>
      <c r="I622" t="str">
        <f>"40"</f>
        <v>40</v>
      </c>
      <c r="J622" t="s">
        <v>381</v>
      </c>
      <c r="K622" t="s">
        <v>49</v>
      </c>
      <c r="L622" t="s">
        <v>34</v>
      </c>
      <c r="M622" t="s">
        <v>35</v>
      </c>
      <c r="N622" t="s">
        <v>50</v>
      </c>
      <c r="O622" t="str">
        <f t="shared" si="33"/>
        <v>1</v>
      </c>
      <c r="P622">
        <v>3</v>
      </c>
      <c r="Q622">
        <v>3</v>
      </c>
      <c r="R622" t="s">
        <v>37</v>
      </c>
      <c r="U622" t="str">
        <f>""</f>
        <v/>
      </c>
      <c r="V622" t="str">
        <f>""</f>
        <v/>
      </c>
      <c r="W622">
        <v>38</v>
      </c>
      <c r="X622">
        <v>0</v>
      </c>
      <c r="Y622">
        <v>10</v>
      </c>
      <c r="Z622">
        <v>0</v>
      </c>
      <c r="AA622" t="s">
        <v>51</v>
      </c>
      <c r="AE622" t="s">
        <v>92</v>
      </c>
    </row>
    <row r="623" spans="1:31" x14ac:dyDescent="0.25">
      <c r="A623">
        <v>23066</v>
      </c>
      <c r="B623" t="str">
        <f>""</f>
        <v/>
      </c>
      <c r="G623" t="s">
        <v>380</v>
      </c>
      <c r="H623">
        <v>1400</v>
      </c>
      <c r="I623" t="str">
        <f>"81J"</f>
        <v>81J</v>
      </c>
      <c r="J623" t="s">
        <v>381</v>
      </c>
      <c r="K623" t="s">
        <v>169</v>
      </c>
      <c r="L623" t="s">
        <v>34</v>
      </c>
      <c r="M623" t="s">
        <v>35</v>
      </c>
      <c r="N623" t="s">
        <v>36</v>
      </c>
      <c r="O623" t="str">
        <f>"CE"</f>
        <v>CE</v>
      </c>
      <c r="P623">
        <v>3</v>
      </c>
      <c r="Q623">
        <v>3</v>
      </c>
      <c r="R623" t="s">
        <v>55</v>
      </c>
      <c r="U623" t="str">
        <f>""</f>
        <v/>
      </c>
      <c r="V623" t="str">
        <f>""</f>
        <v/>
      </c>
      <c r="W623">
        <v>40</v>
      </c>
      <c r="X623">
        <v>0</v>
      </c>
      <c r="Y623">
        <v>0</v>
      </c>
      <c r="Z623">
        <v>0</v>
      </c>
    </row>
    <row r="624" spans="1:31" x14ac:dyDescent="0.25">
      <c r="A624">
        <v>22521</v>
      </c>
      <c r="B624" t="str">
        <f>""</f>
        <v/>
      </c>
      <c r="G624" t="s">
        <v>380</v>
      </c>
      <c r="H624">
        <v>1400</v>
      </c>
      <c r="I624" t="str">
        <f>"86J"</f>
        <v>86J</v>
      </c>
      <c r="J624" t="s">
        <v>381</v>
      </c>
      <c r="K624" t="s">
        <v>167</v>
      </c>
      <c r="L624" t="s">
        <v>34</v>
      </c>
      <c r="M624" t="s">
        <v>35</v>
      </c>
      <c r="N624" t="s">
        <v>36</v>
      </c>
      <c r="O624" t="str">
        <f>"CE"</f>
        <v>CE</v>
      </c>
      <c r="P624">
        <v>3</v>
      </c>
      <c r="Q624">
        <v>3</v>
      </c>
      <c r="R624" t="s">
        <v>55</v>
      </c>
      <c r="U624" t="str">
        <f>""</f>
        <v/>
      </c>
      <c r="V624" t="str">
        <f>""</f>
        <v/>
      </c>
      <c r="W624">
        <v>40</v>
      </c>
      <c r="X624">
        <v>0</v>
      </c>
      <c r="Y624">
        <v>0</v>
      </c>
      <c r="Z624">
        <v>0</v>
      </c>
    </row>
    <row r="625" spans="1:31" x14ac:dyDescent="0.25">
      <c r="A625">
        <v>21561</v>
      </c>
      <c r="B625" t="str">
        <f>""</f>
        <v/>
      </c>
      <c r="G625" t="s">
        <v>380</v>
      </c>
      <c r="H625">
        <v>3010</v>
      </c>
      <c r="I625" t="str">
        <f>"01"</f>
        <v>01</v>
      </c>
      <c r="J625" t="s">
        <v>382</v>
      </c>
      <c r="K625" t="s">
        <v>33</v>
      </c>
      <c r="L625" t="s">
        <v>34</v>
      </c>
      <c r="M625" t="s">
        <v>35</v>
      </c>
      <c r="N625" t="s">
        <v>36</v>
      </c>
      <c r="O625" t="str">
        <f t="shared" ref="O625:O642" si="35">"1"</f>
        <v>1</v>
      </c>
      <c r="P625">
        <v>3</v>
      </c>
      <c r="Q625">
        <v>3</v>
      </c>
      <c r="R625" t="s">
        <v>37</v>
      </c>
      <c r="T625" t="s">
        <v>47</v>
      </c>
      <c r="U625" t="str">
        <f>"1200"</f>
        <v>1200</v>
      </c>
      <c r="V625" t="str">
        <f>"1315"</f>
        <v>1315</v>
      </c>
      <c r="W625">
        <v>24</v>
      </c>
      <c r="X625">
        <v>0</v>
      </c>
      <c r="Y625">
        <v>25</v>
      </c>
      <c r="Z625">
        <v>0</v>
      </c>
      <c r="AA625" t="s">
        <v>165</v>
      </c>
      <c r="AB625">
        <v>112</v>
      </c>
    </row>
    <row r="626" spans="1:31" x14ac:dyDescent="0.25">
      <c r="A626">
        <v>21562</v>
      </c>
      <c r="B626" t="str">
        <f>""</f>
        <v/>
      </c>
      <c r="G626" t="s">
        <v>380</v>
      </c>
      <c r="H626">
        <v>3100</v>
      </c>
      <c r="I626" t="str">
        <f>"01"</f>
        <v>01</v>
      </c>
      <c r="J626" t="s">
        <v>383</v>
      </c>
      <c r="K626" t="s">
        <v>33</v>
      </c>
      <c r="L626" t="s">
        <v>34</v>
      </c>
      <c r="M626" t="s">
        <v>35</v>
      </c>
      <c r="N626" t="s">
        <v>36</v>
      </c>
      <c r="O626" t="str">
        <f t="shared" si="35"/>
        <v>1</v>
      </c>
      <c r="P626">
        <v>3</v>
      </c>
      <c r="Q626">
        <v>3</v>
      </c>
      <c r="R626" t="s">
        <v>37</v>
      </c>
      <c r="T626" t="s">
        <v>47</v>
      </c>
      <c r="U626" t="str">
        <f>"1500"</f>
        <v>1500</v>
      </c>
      <c r="V626" t="str">
        <f>"1615"</f>
        <v>1615</v>
      </c>
      <c r="W626">
        <v>32</v>
      </c>
      <c r="X626">
        <v>0</v>
      </c>
      <c r="Y626">
        <v>25</v>
      </c>
      <c r="Z626">
        <v>0</v>
      </c>
      <c r="AA626" t="s">
        <v>165</v>
      </c>
      <c r="AB626">
        <v>108</v>
      </c>
    </row>
    <row r="627" spans="1:31" x14ac:dyDescent="0.25">
      <c r="A627">
        <v>21563</v>
      </c>
      <c r="B627" t="str">
        <f>""</f>
        <v/>
      </c>
      <c r="G627" t="s">
        <v>380</v>
      </c>
      <c r="H627">
        <v>3200</v>
      </c>
      <c r="I627" t="str">
        <f>"01"</f>
        <v>01</v>
      </c>
      <c r="J627" t="s">
        <v>384</v>
      </c>
      <c r="K627" t="s">
        <v>33</v>
      </c>
      <c r="L627" t="s">
        <v>34</v>
      </c>
      <c r="M627" t="s">
        <v>35</v>
      </c>
      <c r="N627" t="s">
        <v>36</v>
      </c>
      <c r="O627" t="str">
        <f t="shared" si="35"/>
        <v>1</v>
      </c>
      <c r="P627">
        <v>3</v>
      </c>
      <c r="Q627">
        <v>3</v>
      </c>
      <c r="R627" t="s">
        <v>37</v>
      </c>
      <c r="T627" t="s">
        <v>47</v>
      </c>
      <c r="U627" t="str">
        <f>"1330"</f>
        <v>1330</v>
      </c>
      <c r="V627" t="str">
        <f>"1445"</f>
        <v>1445</v>
      </c>
      <c r="W627">
        <v>32</v>
      </c>
      <c r="X627">
        <v>0</v>
      </c>
      <c r="Y627">
        <v>25</v>
      </c>
      <c r="Z627">
        <v>0</v>
      </c>
      <c r="AA627" t="s">
        <v>165</v>
      </c>
      <c r="AB627">
        <v>108</v>
      </c>
    </row>
    <row r="628" spans="1:31" x14ac:dyDescent="0.25">
      <c r="A628">
        <v>22550</v>
      </c>
      <c r="B628" t="str">
        <f>""</f>
        <v/>
      </c>
      <c r="G628" t="s">
        <v>380</v>
      </c>
      <c r="H628">
        <v>3400</v>
      </c>
      <c r="I628" t="str">
        <f>"40"</f>
        <v>40</v>
      </c>
      <c r="J628" t="s">
        <v>385</v>
      </c>
      <c r="K628" t="s">
        <v>49</v>
      </c>
      <c r="L628" t="s">
        <v>34</v>
      </c>
      <c r="M628" t="s">
        <v>35</v>
      </c>
      <c r="N628" t="s">
        <v>50</v>
      </c>
      <c r="O628" t="str">
        <f t="shared" si="35"/>
        <v>1</v>
      </c>
      <c r="P628">
        <v>3</v>
      </c>
      <c r="Q628">
        <v>3</v>
      </c>
      <c r="R628" t="s">
        <v>37</v>
      </c>
      <c r="U628" t="str">
        <f>""</f>
        <v/>
      </c>
      <c r="V628" t="str">
        <f>""</f>
        <v/>
      </c>
      <c r="W628">
        <v>40</v>
      </c>
      <c r="X628">
        <v>0</v>
      </c>
      <c r="Y628">
        <v>20</v>
      </c>
      <c r="Z628">
        <v>0</v>
      </c>
      <c r="AA628" t="s">
        <v>51</v>
      </c>
      <c r="AE628" t="s">
        <v>92</v>
      </c>
    </row>
    <row r="629" spans="1:31" x14ac:dyDescent="0.25">
      <c r="A629">
        <v>21564</v>
      </c>
      <c r="B629" t="str">
        <f>""</f>
        <v/>
      </c>
      <c r="G629" t="s">
        <v>380</v>
      </c>
      <c r="H629">
        <v>3450</v>
      </c>
      <c r="I629" t="str">
        <f t="shared" ref="I629:I636" si="36">"01"</f>
        <v>01</v>
      </c>
      <c r="J629" t="s">
        <v>386</v>
      </c>
      <c r="K629" t="s">
        <v>33</v>
      </c>
      <c r="L629" t="s">
        <v>34</v>
      </c>
      <c r="M629" t="s">
        <v>35</v>
      </c>
      <c r="N629" t="s">
        <v>36</v>
      </c>
      <c r="O629" t="str">
        <f t="shared" si="35"/>
        <v>1</v>
      </c>
      <c r="P629">
        <v>3</v>
      </c>
      <c r="Q629">
        <v>3</v>
      </c>
      <c r="R629" t="s">
        <v>37</v>
      </c>
      <c r="T629" t="s">
        <v>38</v>
      </c>
      <c r="U629" t="str">
        <f>"1030"</f>
        <v>1030</v>
      </c>
      <c r="V629" t="str">
        <f>"1145"</f>
        <v>1145</v>
      </c>
      <c r="W629">
        <v>24</v>
      </c>
      <c r="X629">
        <v>0</v>
      </c>
      <c r="Y629">
        <v>25</v>
      </c>
      <c r="Z629">
        <v>0</v>
      </c>
      <c r="AA629" t="s">
        <v>165</v>
      </c>
      <c r="AB629">
        <v>112</v>
      </c>
    </row>
    <row r="630" spans="1:31" x14ac:dyDescent="0.25">
      <c r="A630">
        <v>21565</v>
      </c>
      <c r="B630" t="str">
        <f>""</f>
        <v/>
      </c>
      <c r="G630" t="s">
        <v>380</v>
      </c>
      <c r="H630">
        <v>3500</v>
      </c>
      <c r="I630" t="str">
        <f t="shared" si="36"/>
        <v>01</v>
      </c>
      <c r="J630" t="s">
        <v>378</v>
      </c>
      <c r="K630" t="s">
        <v>33</v>
      </c>
      <c r="L630" t="s">
        <v>34</v>
      </c>
      <c r="M630" t="s">
        <v>35</v>
      </c>
      <c r="N630" t="s">
        <v>36</v>
      </c>
      <c r="O630" t="str">
        <f t="shared" si="35"/>
        <v>1</v>
      </c>
      <c r="P630">
        <v>3</v>
      </c>
      <c r="Q630">
        <v>3</v>
      </c>
      <c r="R630" t="s">
        <v>37</v>
      </c>
      <c r="T630" t="s">
        <v>38</v>
      </c>
      <c r="U630" t="str">
        <f>"1200"</f>
        <v>1200</v>
      </c>
      <c r="V630" t="str">
        <f>"1315"</f>
        <v>1315</v>
      </c>
      <c r="W630">
        <v>32</v>
      </c>
      <c r="X630">
        <v>0</v>
      </c>
      <c r="Y630">
        <v>25</v>
      </c>
      <c r="Z630">
        <v>0</v>
      </c>
      <c r="AA630" t="s">
        <v>165</v>
      </c>
      <c r="AB630">
        <v>107</v>
      </c>
    </row>
    <row r="631" spans="1:31" x14ac:dyDescent="0.25">
      <c r="A631">
        <v>21566</v>
      </c>
      <c r="B631" t="str">
        <f>""</f>
        <v/>
      </c>
      <c r="G631" t="s">
        <v>380</v>
      </c>
      <c r="H631">
        <v>3550</v>
      </c>
      <c r="I631" t="str">
        <f t="shared" si="36"/>
        <v>01</v>
      </c>
      <c r="J631" t="s">
        <v>387</v>
      </c>
      <c r="K631" t="s">
        <v>33</v>
      </c>
      <c r="L631" t="s">
        <v>34</v>
      </c>
      <c r="M631" t="s">
        <v>35</v>
      </c>
      <c r="N631" t="s">
        <v>36</v>
      </c>
      <c r="O631" t="str">
        <f t="shared" si="35"/>
        <v>1</v>
      </c>
      <c r="P631">
        <v>3</v>
      </c>
      <c r="Q631">
        <v>3</v>
      </c>
      <c r="R631" t="s">
        <v>37</v>
      </c>
      <c r="T631" t="s">
        <v>38</v>
      </c>
      <c r="U631" t="str">
        <f>"0900"</f>
        <v>0900</v>
      </c>
      <c r="V631" t="str">
        <f>"1015"</f>
        <v>1015</v>
      </c>
      <c r="W631">
        <v>32</v>
      </c>
      <c r="X631">
        <v>0</v>
      </c>
      <c r="Y631">
        <v>25</v>
      </c>
      <c r="Z631">
        <v>0</v>
      </c>
      <c r="AA631" t="s">
        <v>165</v>
      </c>
      <c r="AB631">
        <v>109</v>
      </c>
    </row>
    <row r="632" spans="1:31" x14ac:dyDescent="0.25">
      <c r="A632">
        <v>21567</v>
      </c>
      <c r="B632" t="str">
        <f>""</f>
        <v/>
      </c>
      <c r="G632" t="s">
        <v>380</v>
      </c>
      <c r="H632">
        <v>4200</v>
      </c>
      <c r="I632" t="str">
        <f t="shared" si="36"/>
        <v>01</v>
      </c>
      <c r="J632" t="s">
        <v>388</v>
      </c>
      <c r="K632" t="s">
        <v>33</v>
      </c>
      <c r="L632" t="s">
        <v>34</v>
      </c>
      <c r="M632" t="s">
        <v>35</v>
      </c>
      <c r="N632" t="s">
        <v>36</v>
      </c>
      <c r="O632" t="str">
        <f t="shared" si="35"/>
        <v>1</v>
      </c>
      <c r="P632">
        <v>3</v>
      </c>
      <c r="Q632">
        <v>3</v>
      </c>
      <c r="R632" t="s">
        <v>37</v>
      </c>
      <c r="T632" t="s">
        <v>47</v>
      </c>
      <c r="U632" t="str">
        <f>"1330"</f>
        <v>1330</v>
      </c>
      <c r="V632" t="str">
        <f>"1445"</f>
        <v>1445</v>
      </c>
      <c r="W632">
        <v>32</v>
      </c>
      <c r="X632">
        <v>0</v>
      </c>
      <c r="Y632">
        <v>25</v>
      </c>
      <c r="Z632">
        <v>0</v>
      </c>
      <c r="AA632" t="s">
        <v>165</v>
      </c>
      <c r="AB632">
        <v>117</v>
      </c>
    </row>
    <row r="633" spans="1:31" x14ac:dyDescent="0.25">
      <c r="A633">
        <v>21568</v>
      </c>
      <c r="B633" t="str">
        <f>""</f>
        <v/>
      </c>
      <c r="G633" t="s">
        <v>380</v>
      </c>
      <c r="H633">
        <v>4600</v>
      </c>
      <c r="I633" t="str">
        <f t="shared" si="36"/>
        <v>01</v>
      </c>
      <c r="J633" t="s">
        <v>184</v>
      </c>
      <c r="K633" t="s">
        <v>33</v>
      </c>
      <c r="L633" t="s">
        <v>34</v>
      </c>
      <c r="M633" t="s">
        <v>35</v>
      </c>
      <c r="N633" t="s">
        <v>36</v>
      </c>
      <c r="O633" t="str">
        <f t="shared" si="35"/>
        <v>1</v>
      </c>
      <c r="P633">
        <v>3</v>
      </c>
      <c r="Q633">
        <v>3</v>
      </c>
      <c r="R633" t="s">
        <v>37</v>
      </c>
      <c r="T633" t="s">
        <v>38</v>
      </c>
      <c r="U633" t="str">
        <f>"1200"</f>
        <v>1200</v>
      </c>
      <c r="V633" t="str">
        <f>"1315"</f>
        <v>1315</v>
      </c>
      <c r="W633">
        <v>30</v>
      </c>
      <c r="X633">
        <v>0</v>
      </c>
      <c r="Y633">
        <v>25</v>
      </c>
      <c r="Z633">
        <v>0</v>
      </c>
      <c r="AA633" t="s">
        <v>165</v>
      </c>
      <c r="AB633">
        <v>117</v>
      </c>
    </row>
    <row r="634" spans="1:31" x14ac:dyDescent="0.25">
      <c r="A634">
        <v>22213</v>
      </c>
      <c r="B634" t="str">
        <f>""</f>
        <v/>
      </c>
      <c r="G634" t="s">
        <v>380</v>
      </c>
      <c r="H634" t="s">
        <v>218</v>
      </c>
      <c r="I634" t="str">
        <f t="shared" si="36"/>
        <v>01</v>
      </c>
      <c r="J634" t="s">
        <v>120</v>
      </c>
      <c r="K634" t="s">
        <v>33</v>
      </c>
      <c r="L634" t="s">
        <v>34</v>
      </c>
      <c r="M634" t="s">
        <v>121</v>
      </c>
      <c r="N634" t="s">
        <v>36</v>
      </c>
      <c r="O634" t="str">
        <f t="shared" si="35"/>
        <v>1</v>
      </c>
      <c r="P634">
        <v>1</v>
      </c>
      <c r="Q634">
        <v>0</v>
      </c>
      <c r="R634" t="s">
        <v>37</v>
      </c>
      <c r="U634" t="str">
        <f>""</f>
        <v/>
      </c>
      <c r="V634" t="str">
        <f>""</f>
        <v/>
      </c>
      <c r="W634">
        <v>0</v>
      </c>
      <c r="X634">
        <v>0</v>
      </c>
      <c r="Y634">
        <v>0</v>
      </c>
      <c r="Z634">
        <v>0</v>
      </c>
    </row>
    <row r="635" spans="1:31" x14ac:dyDescent="0.25">
      <c r="A635">
        <v>21667</v>
      </c>
      <c r="B635" t="str">
        <f>""</f>
        <v/>
      </c>
      <c r="G635" t="s">
        <v>380</v>
      </c>
      <c r="H635">
        <v>4920</v>
      </c>
      <c r="I635" t="str">
        <f t="shared" si="36"/>
        <v>01</v>
      </c>
      <c r="J635" t="s">
        <v>389</v>
      </c>
      <c r="K635" t="s">
        <v>33</v>
      </c>
      <c r="L635" t="s">
        <v>34</v>
      </c>
      <c r="M635" t="s">
        <v>124</v>
      </c>
      <c r="N635" t="s">
        <v>36</v>
      </c>
      <c r="O635" t="str">
        <f t="shared" si="35"/>
        <v>1</v>
      </c>
      <c r="P635">
        <v>3</v>
      </c>
      <c r="Q635">
        <v>0</v>
      </c>
      <c r="R635" t="s">
        <v>37</v>
      </c>
      <c r="U635" t="str">
        <f>""</f>
        <v/>
      </c>
      <c r="V635" t="str">
        <f>""</f>
        <v/>
      </c>
      <c r="W635">
        <v>10</v>
      </c>
      <c r="X635">
        <v>0</v>
      </c>
      <c r="Y635">
        <v>0</v>
      </c>
      <c r="Z635">
        <v>0</v>
      </c>
    </row>
    <row r="636" spans="1:31" x14ac:dyDescent="0.25">
      <c r="A636">
        <v>22551</v>
      </c>
      <c r="B636" t="str">
        <f>""</f>
        <v/>
      </c>
      <c r="G636" t="s">
        <v>380</v>
      </c>
      <c r="H636">
        <v>4990</v>
      </c>
      <c r="I636" t="str">
        <f t="shared" si="36"/>
        <v>01</v>
      </c>
      <c r="J636" t="s">
        <v>390</v>
      </c>
      <c r="K636" t="s">
        <v>33</v>
      </c>
      <c r="L636" t="s">
        <v>34</v>
      </c>
      <c r="M636" t="s">
        <v>35</v>
      </c>
      <c r="N636" t="s">
        <v>36</v>
      </c>
      <c r="O636" t="str">
        <f t="shared" si="35"/>
        <v>1</v>
      </c>
      <c r="P636">
        <v>0.5</v>
      </c>
      <c r="Q636">
        <v>3</v>
      </c>
      <c r="R636" t="s">
        <v>37</v>
      </c>
      <c r="T636" t="s">
        <v>38</v>
      </c>
      <c r="U636" t="str">
        <f>"1600"</f>
        <v>1600</v>
      </c>
      <c r="V636" t="str">
        <f>"1715"</f>
        <v>1715</v>
      </c>
      <c r="W636">
        <v>0</v>
      </c>
      <c r="X636">
        <v>0</v>
      </c>
      <c r="Y636">
        <v>0</v>
      </c>
      <c r="Z636">
        <v>0</v>
      </c>
      <c r="AA636" t="s">
        <v>165</v>
      </c>
      <c r="AB636">
        <v>113</v>
      </c>
    </row>
    <row r="637" spans="1:31" x14ac:dyDescent="0.25">
      <c r="A637">
        <v>22507</v>
      </c>
      <c r="B637" t="str">
        <f>""</f>
        <v/>
      </c>
      <c r="G637" t="s">
        <v>41</v>
      </c>
      <c r="H637">
        <v>1000</v>
      </c>
      <c r="I637" t="str">
        <f>"40"</f>
        <v>40</v>
      </c>
      <c r="J637" t="s">
        <v>391</v>
      </c>
      <c r="K637" t="s">
        <v>49</v>
      </c>
      <c r="L637" t="s">
        <v>34</v>
      </c>
      <c r="M637" t="s">
        <v>392</v>
      </c>
      <c r="N637" t="s">
        <v>50</v>
      </c>
      <c r="O637" t="str">
        <f t="shared" si="35"/>
        <v>1</v>
      </c>
      <c r="P637">
        <v>0</v>
      </c>
      <c r="Q637">
        <v>0</v>
      </c>
      <c r="R637" t="s">
        <v>37</v>
      </c>
      <c r="U637" t="str">
        <f>""</f>
        <v/>
      </c>
      <c r="V637" t="str">
        <f>""</f>
        <v/>
      </c>
      <c r="W637">
        <v>50</v>
      </c>
      <c r="X637">
        <v>0</v>
      </c>
      <c r="Y637">
        <v>25</v>
      </c>
      <c r="Z637">
        <v>0</v>
      </c>
      <c r="AA637" t="s">
        <v>51</v>
      </c>
      <c r="AE637" t="s">
        <v>92</v>
      </c>
    </row>
    <row r="638" spans="1:31" x14ac:dyDescent="0.25">
      <c r="A638">
        <v>22508</v>
      </c>
      <c r="B638" t="str">
        <f>""</f>
        <v/>
      </c>
      <c r="G638" t="s">
        <v>41</v>
      </c>
      <c r="H638">
        <v>1000</v>
      </c>
      <c r="I638" t="str">
        <f>"41"</f>
        <v>41</v>
      </c>
      <c r="J638" t="s">
        <v>391</v>
      </c>
      <c r="K638" t="s">
        <v>49</v>
      </c>
      <c r="L638" t="s">
        <v>34</v>
      </c>
      <c r="M638" t="s">
        <v>392</v>
      </c>
      <c r="N638" t="s">
        <v>50</v>
      </c>
      <c r="O638" t="str">
        <f t="shared" si="35"/>
        <v>1</v>
      </c>
      <c r="P638">
        <v>0</v>
      </c>
      <c r="Q638">
        <v>0</v>
      </c>
      <c r="R638" t="s">
        <v>37</v>
      </c>
      <c r="U638" t="str">
        <f>""</f>
        <v/>
      </c>
      <c r="V638" t="str">
        <f>""</f>
        <v/>
      </c>
      <c r="W638">
        <v>40</v>
      </c>
      <c r="X638">
        <v>0</v>
      </c>
      <c r="Y638">
        <v>25</v>
      </c>
      <c r="Z638">
        <v>0</v>
      </c>
      <c r="AA638" t="s">
        <v>51</v>
      </c>
      <c r="AE638" t="s">
        <v>92</v>
      </c>
    </row>
    <row r="639" spans="1:31" x14ac:dyDescent="0.25">
      <c r="A639">
        <v>23086</v>
      </c>
      <c r="B639" t="str">
        <f>""</f>
        <v/>
      </c>
      <c r="G639" t="s">
        <v>393</v>
      </c>
      <c r="H639">
        <v>6140</v>
      </c>
      <c r="I639" t="str">
        <f>"40"</f>
        <v>40</v>
      </c>
      <c r="J639" t="s">
        <v>394</v>
      </c>
      <c r="K639" t="s">
        <v>49</v>
      </c>
      <c r="L639" t="s">
        <v>34</v>
      </c>
      <c r="M639" t="s">
        <v>35</v>
      </c>
      <c r="N639" t="s">
        <v>50</v>
      </c>
      <c r="O639" t="str">
        <f t="shared" si="35"/>
        <v>1</v>
      </c>
      <c r="P639">
        <v>3</v>
      </c>
      <c r="Q639">
        <v>3</v>
      </c>
      <c r="R639" t="s">
        <v>37</v>
      </c>
      <c r="U639" t="str">
        <f>""</f>
        <v/>
      </c>
      <c r="V639" t="str">
        <f>""</f>
        <v/>
      </c>
      <c r="W639">
        <v>1</v>
      </c>
      <c r="X639">
        <v>0</v>
      </c>
      <c r="Y639">
        <v>0</v>
      </c>
      <c r="Z639">
        <v>0</v>
      </c>
      <c r="AA639" t="s">
        <v>51</v>
      </c>
      <c r="AE639" t="s">
        <v>92</v>
      </c>
    </row>
    <row r="640" spans="1:31" x14ac:dyDescent="0.25">
      <c r="A640">
        <v>22335</v>
      </c>
      <c r="B640" t="str">
        <f>""</f>
        <v/>
      </c>
      <c r="G640" t="s">
        <v>393</v>
      </c>
      <c r="H640">
        <v>6200</v>
      </c>
      <c r="I640" t="str">
        <f>"40"</f>
        <v>40</v>
      </c>
      <c r="J640" t="s">
        <v>395</v>
      </c>
      <c r="K640" t="s">
        <v>49</v>
      </c>
      <c r="L640" t="s">
        <v>34</v>
      </c>
      <c r="M640" t="s">
        <v>35</v>
      </c>
      <c r="N640" t="s">
        <v>50</v>
      </c>
      <c r="O640" t="str">
        <f t="shared" si="35"/>
        <v>1</v>
      </c>
      <c r="P640">
        <v>3</v>
      </c>
      <c r="Q640">
        <v>3</v>
      </c>
      <c r="R640" t="s">
        <v>37</v>
      </c>
      <c r="U640" t="str">
        <f>""</f>
        <v/>
      </c>
      <c r="V640" t="str">
        <f>""</f>
        <v/>
      </c>
      <c r="W640">
        <v>0</v>
      </c>
      <c r="X640">
        <v>0</v>
      </c>
      <c r="Y640">
        <v>0</v>
      </c>
      <c r="Z640">
        <v>0</v>
      </c>
      <c r="AA640" t="s">
        <v>51</v>
      </c>
      <c r="AE640" t="s">
        <v>92</v>
      </c>
    </row>
    <row r="641" spans="1:28" x14ac:dyDescent="0.25">
      <c r="A641">
        <v>22336</v>
      </c>
      <c r="B641" t="str">
        <f>""</f>
        <v/>
      </c>
      <c r="G641" t="s">
        <v>393</v>
      </c>
      <c r="H641">
        <v>6240</v>
      </c>
      <c r="I641" t="str">
        <f>"01"</f>
        <v>01</v>
      </c>
      <c r="J641" t="s">
        <v>378</v>
      </c>
      <c r="K641" t="s">
        <v>33</v>
      </c>
      <c r="L641" t="s">
        <v>34</v>
      </c>
      <c r="M641" t="s">
        <v>35</v>
      </c>
      <c r="N641" t="s">
        <v>36</v>
      </c>
      <c r="O641" t="str">
        <f t="shared" si="35"/>
        <v>1</v>
      </c>
      <c r="P641">
        <v>3</v>
      </c>
      <c r="Q641">
        <v>3</v>
      </c>
      <c r="R641" t="s">
        <v>37</v>
      </c>
      <c r="T641" t="s">
        <v>62</v>
      </c>
      <c r="U641" t="str">
        <f>"1630"</f>
        <v>1630</v>
      </c>
      <c r="V641" t="str">
        <f>"1900"</f>
        <v>1900</v>
      </c>
      <c r="W641">
        <v>0</v>
      </c>
      <c r="X641">
        <v>0</v>
      </c>
      <c r="Y641">
        <v>0</v>
      </c>
      <c r="Z641">
        <v>0</v>
      </c>
      <c r="AA641" t="s">
        <v>165</v>
      </c>
      <c r="AB641">
        <v>117</v>
      </c>
    </row>
    <row r="642" spans="1:28" x14ac:dyDescent="0.25">
      <c r="A642">
        <v>22337</v>
      </c>
      <c r="B642" t="str">
        <f>""</f>
        <v/>
      </c>
      <c r="G642" t="s">
        <v>393</v>
      </c>
      <c r="H642">
        <v>6280</v>
      </c>
      <c r="I642" t="str">
        <f>"01"</f>
        <v>01</v>
      </c>
      <c r="J642" t="s">
        <v>396</v>
      </c>
      <c r="K642" t="s">
        <v>33</v>
      </c>
      <c r="L642" t="s">
        <v>34</v>
      </c>
      <c r="M642" t="s">
        <v>35</v>
      </c>
      <c r="N642" t="s">
        <v>36</v>
      </c>
      <c r="O642" t="str">
        <f t="shared" si="35"/>
        <v>1</v>
      </c>
      <c r="P642">
        <v>3</v>
      </c>
      <c r="Q642">
        <v>3</v>
      </c>
      <c r="R642" t="s">
        <v>37</v>
      </c>
      <c r="T642" t="s">
        <v>43</v>
      </c>
      <c r="U642" t="str">
        <f>"1630"</f>
        <v>1630</v>
      </c>
      <c r="V642" t="str">
        <f>"1900"</f>
        <v>1900</v>
      </c>
      <c r="W642">
        <v>0</v>
      </c>
      <c r="X642">
        <v>0</v>
      </c>
      <c r="Y642">
        <v>0</v>
      </c>
      <c r="Z642">
        <v>0</v>
      </c>
      <c r="AA642" t="s">
        <v>165</v>
      </c>
      <c r="AB642">
        <v>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0_Full Report All Fields_user 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Cushing</dc:creator>
  <cp:lastModifiedBy>Karen Cushing</cp:lastModifiedBy>
  <dcterms:created xsi:type="dcterms:W3CDTF">2025-08-06T13:59:38Z</dcterms:created>
  <dcterms:modified xsi:type="dcterms:W3CDTF">2025-08-06T13:59:38Z</dcterms:modified>
</cp:coreProperties>
</file>