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 Sec Master Full Rept with W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<sst xmlns="http://schemas.openxmlformats.org/spreadsheetml/2006/main" count="1415" uniqueCount="197">
  <si>
    <t xml:space="preserve">CRN</t>
  </si>
  <si>
    <t xml:space="preserve">Fac ID</t>
  </si>
  <si>
    <t xml:space="preserve">Lname</t>
  </si>
  <si>
    <t xml:space="preserve">Fname</t>
  </si>
  <si>
    <t xml:space="preserve">Minitial</t>
  </si>
  <si>
    <t xml:space="preserve">Subject</t>
  </si>
  <si>
    <t xml:space="preserve">Course</t>
  </si>
  <si>
    <t xml:space="preserve">Section</t>
  </si>
  <si>
    <t xml:space="preserve">Title</t>
  </si>
  <si>
    <t xml:space="preserve">Campus</t>
  </si>
  <si>
    <t xml:space="preserve">Active or Cncld</t>
  </si>
  <si>
    <t xml:space="preserve">LEC or Oth</t>
  </si>
  <si>
    <t xml:space="preserve">Crse Del Type</t>
  </si>
  <si>
    <t xml:space="preserve">Session</t>
  </si>
  <si>
    <t xml:space="preserve">Credits</t>
  </si>
  <si>
    <t xml:space="preserve">WLF</t>
  </si>
  <si>
    <t xml:space="preserve">Bud Code</t>
  </si>
  <si>
    <t xml:space="preserve">Contact Hrs</t>
  </si>
  <si>
    <t xml:space="preserve">Days</t>
  </si>
  <si>
    <t xml:space="preserve">Beg Time</t>
  </si>
  <si>
    <t xml:space="preserve">End Time</t>
  </si>
  <si>
    <t xml:space="preserve">Seats CAP</t>
  </si>
  <si>
    <t xml:space="preserve">Enroll</t>
  </si>
  <si>
    <t xml:space="preserve">Waitlist</t>
  </si>
  <si>
    <t xml:space="preserve">Bldg</t>
  </si>
  <si>
    <t xml:space="preserve">Rm</t>
  </si>
  <si>
    <t xml:space="preserve">Xlist</t>
  </si>
  <si>
    <t xml:space="preserve">Temple</t>
  </si>
  <si>
    <t xml:space="preserve">Paula</t>
  </si>
  <si>
    <t xml:space="preserve">Manuele</t>
  </si>
  <si>
    <t xml:space="preserve">MATH</t>
  </si>
  <si>
    <t xml:space="preserve">Transitional Math I</t>
  </si>
  <si>
    <t xml:space="preserve">A01</t>
  </si>
  <si>
    <t xml:space="preserve">A</t>
  </si>
  <si>
    <t xml:space="preserve">LEL</t>
  </si>
  <si>
    <t xml:space="preserve">E</t>
  </si>
  <si>
    <t xml:space="preserve">BU</t>
  </si>
  <si>
    <t xml:space="preserve">MTWR</t>
  </si>
  <si>
    <t xml:space="preserve">SNOW</t>
  </si>
  <si>
    <t xml:space="preserve">Hardy</t>
  </si>
  <si>
    <t xml:space="preserve">Jameson</t>
  </si>
  <si>
    <t xml:space="preserve">C</t>
  </si>
  <si>
    <t xml:space="preserve">P</t>
  </si>
  <si>
    <t xml:space="preserve">MW</t>
  </si>
  <si>
    <t xml:space="preserve">Hicks</t>
  </si>
  <si>
    <t xml:space="preserve">Scott</t>
  </si>
  <si>
    <t xml:space="preserve">Patrick</t>
  </si>
  <si>
    <t xml:space="preserve">TR</t>
  </si>
  <si>
    <t xml:space="preserve">Rogers</t>
  </si>
  <si>
    <t xml:space="preserve">Tye</t>
  </si>
  <si>
    <t xml:space="preserve">K</t>
  </si>
  <si>
    <t xml:space="preserve">Transitional Math IIB</t>
  </si>
  <si>
    <t xml:space="preserve">LEC</t>
  </si>
  <si>
    <t xml:space="preserve">Paxman</t>
  </si>
  <si>
    <t xml:space="preserve">Michael</t>
  </si>
  <si>
    <t xml:space="preserve">N</t>
  </si>
  <si>
    <t xml:space="preserve">Ott</t>
  </si>
  <si>
    <t xml:space="preserve">Kathryn</t>
  </si>
  <si>
    <t xml:space="preserve">Fa'onelua</t>
  </si>
  <si>
    <t xml:space="preserve">Amanda</t>
  </si>
  <si>
    <t xml:space="preserve">Sambandham</t>
  </si>
  <si>
    <t xml:space="preserve">Bhuvaneswari</t>
  </si>
  <si>
    <t xml:space="preserve">O01</t>
  </si>
  <si>
    <t xml:space="preserve">I</t>
  </si>
  <si>
    <t xml:space="preserve">ONLINE</t>
  </si>
  <si>
    <t xml:space="preserve">Ludlow</t>
  </si>
  <si>
    <t xml:space="preserve">Elizabeth</t>
  </si>
  <si>
    <t xml:space="preserve">Karen</t>
  </si>
  <si>
    <t xml:space="preserve">Ionita</t>
  </si>
  <si>
    <t xml:space="preserve">Violeta</t>
  </si>
  <si>
    <t xml:space="preserve">Adina</t>
  </si>
  <si>
    <t xml:space="preserve">Intermediate Algebra</t>
  </si>
  <si>
    <t xml:space="preserve">BA</t>
  </si>
  <si>
    <t xml:space="preserve">Bowler</t>
  </si>
  <si>
    <t xml:space="preserve">Odean</t>
  </si>
  <si>
    <t xml:space="preserve">SF</t>
  </si>
  <si>
    <t xml:space="preserve">F</t>
  </si>
  <si>
    <t xml:space="preserve">INNOV</t>
  </si>
  <si>
    <t xml:space="preserve">Kidd-Thomas</t>
  </si>
  <si>
    <t xml:space="preserve">Dawn</t>
  </si>
  <si>
    <t xml:space="preserve">Lashell</t>
  </si>
  <si>
    <t xml:space="preserve">UOS</t>
  </si>
  <si>
    <t xml:space="preserve">C16</t>
  </si>
  <si>
    <t xml:space="preserve">Quantitative Reasoning (MA)</t>
  </si>
  <si>
    <t xml:space="preserve">Seegmiller</t>
  </si>
  <si>
    <t xml:space="preserve">Craig</t>
  </si>
  <si>
    <t xml:space="preserve">D</t>
  </si>
  <si>
    <t xml:space="preserve">Harrah</t>
  </si>
  <si>
    <t xml:space="preserve">Jeffrey</t>
  </si>
  <si>
    <t xml:space="preserve">Hasan</t>
  </si>
  <si>
    <t xml:space="preserve">Md Sazib</t>
  </si>
  <si>
    <t xml:space="preserve">C01</t>
  </si>
  <si>
    <t xml:space="preserve">C02</t>
  </si>
  <si>
    <t xml:space="preserve">C04</t>
  </si>
  <si>
    <t xml:space="preserve">C03</t>
  </si>
  <si>
    <t xml:space="preserve">Duncan</t>
  </si>
  <si>
    <t xml:space="preserve">Neil</t>
  </si>
  <si>
    <t xml:space="preserve">James</t>
  </si>
  <si>
    <t xml:space="preserve">C22</t>
  </si>
  <si>
    <t xml:space="preserve">C13</t>
  </si>
  <si>
    <t xml:space="preserve">Whetman</t>
  </si>
  <si>
    <t xml:space="preserve">Jacob</t>
  </si>
  <si>
    <t xml:space="preserve">West</t>
  </si>
  <si>
    <t xml:space="preserve">Linlea</t>
  </si>
  <si>
    <t xml:space="preserve">C24</t>
  </si>
  <si>
    <t xml:space="preserve">C08</t>
  </si>
  <si>
    <t xml:space="preserve">C21</t>
  </si>
  <si>
    <t xml:space="preserve">Fitzgerald</t>
  </si>
  <si>
    <t xml:space="preserve">Introduction to Statistics (MA)</t>
  </si>
  <si>
    <t xml:space="preserve">MWF</t>
  </si>
  <si>
    <t xml:space="preserve">Liu</t>
  </si>
  <si>
    <t xml:space="preserve">Jie</t>
  </si>
  <si>
    <t xml:space="preserve">McConnell</t>
  </si>
  <si>
    <t xml:space="preserve">Ryan</t>
  </si>
  <si>
    <t xml:space="preserve">Reimer</t>
  </si>
  <si>
    <t xml:space="preserve">Robert</t>
  </si>
  <si>
    <t xml:space="preserve">T</t>
  </si>
  <si>
    <t xml:space="preserve">Neilson</t>
  </si>
  <si>
    <t xml:space="preserve">Colby</t>
  </si>
  <si>
    <t xml:space="preserve">M</t>
  </si>
  <si>
    <t xml:space="preserve">Lang</t>
  </si>
  <si>
    <t xml:space="preserve">Steven</t>
  </si>
  <si>
    <t xml:space="preserve">Phelps</t>
  </si>
  <si>
    <t xml:space="preserve">Brian</t>
  </si>
  <si>
    <t xml:space="preserve">C06</t>
  </si>
  <si>
    <t xml:space="preserve">Mendenhall</t>
  </si>
  <si>
    <t xml:space="preserve">Sara</t>
  </si>
  <si>
    <t xml:space="preserve">College Algebra / Pre-Calculus (MA)</t>
  </si>
  <si>
    <t xml:space="preserve">Costel</t>
  </si>
  <si>
    <t xml:space="preserve">College Algebra / Pre-Calculus: Supplemental Instruction (MA)</t>
  </si>
  <si>
    <t xml:space="preserve">Banks</t>
  </si>
  <si>
    <t xml:space="preserve">Clare</t>
  </si>
  <si>
    <t xml:space="preserve">Smith</t>
  </si>
  <si>
    <t xml:space="preserve">Matthew</t>
  </si>
  <si>
    <t xml:space="preserve">S</t>
  </si>
  <si>
    <t xml:space="preserve">College Algebra / Pre-Calculus</t>
  </si>
  <si>
    <t xml:space="preserve">MTR</t>
  </si>
  <si>
    <t xml:space="preserve">Christenson</t>
  </si>
  <si>
    <t xml:space="preserve">Coburn</t>
  </si>
  <si>
    <t xml:space="preserve">Kunde</t>
  </si>
  <si>
    <t xml:space="preserve">Kenneth</t>
  </si>
  <si>
    <t xml:space="preserve">J</t>
  </si>
  <si>
    <t xml:space="preserve">Nathan</t>
  </si>
  <si>
    <t xml:space="preserve">Eardley</t>
  </si>
  <si>
    <t xml:space="preserve">Sunee</t>
  </si>
  <si>
    <t xml:space="preserve">Haws</t>
  </si>
  <si>
    <t xml:space="preserve">Wixom</t>
  </si>
  <si>
    <t xml:space="preserve">Richard</t>
  </si>
  <si>
    <t xml:space="preserve">Hunter</t>
  </si>
  <si>
    <t xml:space="preserve">C20</t>
  </si>
  <si>
    <t xml:space="preserve">Decker</t>
  </si>
  <si>
    <t xml:space="preserve">Ross</t>
  </si>
  <si>
    <t xml:space="preserve">Trigonometry (MA)</t>
  </si>
  <si>
    <t xml:space="preserve">Trigonometry</t>
  </si>
  <si>
    <t xml:space="preserve">Butterfield</t>
  </si>
  <si>
    <t xml:space="preserve">Greg</t>
  </si>
  <si>
    <t xml:space="preserve">V</t>
  </si>
  <si>
    <t xml:space="preserve">C10</t>
  </si>
  <si>
    <t xml:space="preserve">Pre-Calculus with Trigonometry (MA)</t>
  </si>
  <si>
    <t xml:space="preserve">MTWRF</t>
  </si>
  <si>
    <t xml:space="preserve">Johnson</t>
  </si>
  <si>
    <t xml:space="preserve">Trevor</t>
  </si>
  <si>
    <t xml:space="preserve">Business Calculus (MA)</t>
  </si>
  <si>
    <t xml:space="preserve">Calculus I (MA)</t>
  </si>
  <si>
    <t xml:space="preserve">Calculus II (MA)</t>
  </si>
  <si>
    <t xml:space="preserve">Math for Elementary Teachers I</t>
  </si>
  <si>
    <t xml:space="preserve">Math for Elemen Teachers II</t>
  </si>
  <si>
    <t xml:space="preserve">W</t>
  </si>
  <si>
    <t xml:space="preserve">Sullivan</t>
  </si>
  <si>
    <t xml:space="preserve">McKay</t>
  </si>
  <si>
    <t xml:space="preserve">Discrete Mathematics</t>
  </si>
  <si>
    <t xml:space="preserve">Multivariable Calculus (MA)</t>
  </si>
  <si>
    <t xml:space="preserve">Differential Equations and Linear Algebra</t>
  </si>
  <si>
    <t xml:space="preserve">MTWF</t>
  </si>
  <si>
    <t xml:space="preserve">Linear Algebra</t>
  </si>
  <si>
    <t xml:space="preserve">Ordinary Differential Equations</t>
  </si>
  <si>
    <t xml:space="preserve">Survey of Cryptography</t>
  </si>
  <si>
    <t xml:space="preserve">Stochastic Modeling and Applications</t>
  </si>
  <si>
    <t xml:space="preserve">Statistics for Scientists</t>
  </si>
  <si>
    <t xml:space="preserve">Euclidean / Non-Euclidean Geom</t>
  </si>
  <si>
    <t xml:space="preserve">Transition to Advanced Mathematics</t>
  </si>
  <si>
    <t xml:space="preserve">Introduction to Analysis I</t>
  </si>
  <si>
    <t xml:space="preserve">Statistical Inference</t>
  </si>
  <si>
    <t xml:space="preserve">Number Theory</t>
  </si>
  <si>
    <t xml:space="preserve">Quantum Computing and Cryptography</t>
  </si>
  <si>
    <t xml:space="preserve">Abstract Algebra</t>
  </si>
  <si>
    <t xml:space="preserve">Chellamuthu</t>
  </si>
  <si>
    <t xml:space="preserve">Vinodh</t>
  </si>
  <si>
    <t xml:space="preserve">Kumar</t>
  </si>
  <si>
    <t xml:space="preserve">Programming for Scientific Computation</t>
  </si>
  <si>
    <t xml:space="preserve">Financial Mathematics</t>
  </si>
  <si>
    <t xml:space="preserve">Actuarial Exam FM/ 2 Preparation</t>
  </si>
  <si>
    <t xml:space="preserve">Industrial Careers in Mathematics</t>
  </si>
  <si>
    <t xml:space="preserve">4890R</t>
  </si>
  <si>
    <t xml:space="preserve">Independent Research</t>
  </si>
  <si>
    <t xml:space="preserve">INV</t>
  </si>
  <si>
    <t xml:space="preserve">Senior Capstone Seminar (ALUR)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</si>
</sst>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2" activeCellId="0" sqref="I7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7.16"/>
    <col collapsed="false" customWidth="true" hidden="false" outlineLevel="0" max="2" min="2" style="0" width="10.49"/>
    <col collapsed="false" customWidth="true" hidden="false" outlineLevel="0" max="3" min="3" style="0" width="13.27"/>
    <col collapsed="false" customWidth="true" hidden="false" outlineLevel="0" max="4" min="4" style="0" width="13.41"/>
    <col collapsed="false" customWidth="true" hidden="false" outlineLevel="0" max="5" min="5" style="0" width="8.96"/>
    <col collapsed="false" customWidth="true" hidden="false" outlineLevel="0" max="6" min="6" style="0" width="7.85"/>
    <col collapsed="false" customWidth="true" hidden="false" outlineLevel="0" max="7" min="7" style="0" width="7.43"/>
    <col collapsed="false" customWidth="true" hidden="false" outlineLevel="0" max="8" min="8" style="0" width="7.71"/>
    <col collapsed="false" customWidth="true" hidden="false" outlineLevel="0" max="9" min="9" style="0" width="53.33"/>
    <col collapsed="false" customWidth="true" hidden="false" outlineLevel="0" max="10" min="10" style="0" width="8.41"/>
    <col collapsed="false" customWidth="true" hidden="false" outlineLevel="0" max="11" min="11" style="0" width="13.96"/>
    <col collapsed="false" customWidth="true" hidden="false" outlineLevel="0" max="12" min="12" style="0" width="10.35"/>
    <col collapsed="false" customWidth="true" hidden="false" outlineLevel="0" max="13" min="13" style="0" width="12.71"/>
    <col collapsed="false" customWidth="true" hidden="false" outlineLevel="0" max="14" min="14" style="0" width="7.85"/>
    <col collapsed="false" customWidth="true" hidden="false" outlineLevel="0" max="15" min="15" style="0" width="7.43"/>
    <col collapsed="false" customWidth="true" hidden="false" outlineLevel="0" max="16" min="16" style="0" width="5.21"/>
    <col collapsed="false" customWidth="true" hidden="false" outlineLevel="0" max="17" min="17" style="0" width="9.66"/>
    <col collapsed="false" customWidth="true" hidden="false" outlineLevel="0" max="18" min="18" style="0" width="11.32"/>
    <col collapsed="false" customWidth="true" hidden="false" outlineLevel="0" max="19" min="19" style="0" width="8.26"/>
    <col collapsed="false" customWidth="true" hidden="false" outlineLevel="0" max="20" min="20" style="0" width="9.1"/>
    <col collapsed="false" customWidth="true" hidden="false" outlineLevel="0" max="21" min="21" style="0" width="9.23"/>
    <col collapsed="false" customWidth="true" hidden="false" outlineLevel="0" max="22" min="22" style="0" width="9.94"/>
    <col collapsed="false" customWidth="true" hidden="false" outlineLevel="0" max="23" min="23" style="0" width="6.31"/>
    <col collapsed="false" customWidth="true" hidden="false" outlineLevel="0" max="24" min="24" style="0" width="7.85"/>
    <col collapsed="false" customWidth="true" hidden="false" outlineLevel="0" max="25" min="25" style="0" width="8.13"/>
    <col collapsed="false" customWidth="true" hidden="false" outlineLevel="0" max="26" min="26" style="0" width="4.93"/>
    <col collapsed="false" customWidth="true" hidden="false" outlineLevel="0" max="27" min="27" style="0" width="5.0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1" t="n">
        <v>20580</v>
      </c>
      <c r="B2" s="1" t="str">
        <f aca="false">"00084898"</f>
        <v>00084898</v>
      </c>
      <c r="C2" s="1" t="s">
        <v>27</v>
      </c>
      <c r="D2" s="1" t="s">
        <v>28</v>
      </c>
      <c r="E2" s="1" t="s">
        <v>29</v>
      </c>
      <c r="F2" s="1" t="s">
        <v>30</v>
      </c>
      <c r="G2" s="1" t="n">
        <v>900</v>
      </c>
      <c r="H2" s="1" t="str">
        <f aca="false">"01"</f>
        <v>01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tr">
        <f aca="false">"1"</f>
        <v>1</v>
      </c>
      <c r="O2" s="1" t="n">
        <v>3</v>
      </c>
      <c r="P2" s="1" t="n">
        <v>4</v>
      </c>
      <c r="Q2" s="1" t="s">
        <v>36</v>
      </c>
      <c r="S2" s="1" t="s">
        <v>37</v>
      </c>
      <c r="T2" s="1" t="str">
        <f aca="false">"1200"</f>
        <v>1200</v>
      </c>
      <c r="U2" s="1" t="str">
        <f aca="false">"1250"</f>
        <v>1250</v>
      </c>
      <c r="V2" s="1" t="n">
        <v>40</v>
      </c>
      <c r="W2" s="1" t="n">
        <v>0</v>
      </c>
      <c r="X2" s="1" t="n">
        <v>0</v>
      </c>
      <c r="Y2" s="1" t="s">
        <v>38</v>
      </c>
      <c r="Z2" s="1" t="n">
        <v>144</v>
      </c>
    </row>
    <row r="3" customFormat="false" ht="15" hidden="false" customHeight="false" outlineLevel="0" collapsed="false">
      <c r="A3" s="1" t="n">
        <v>23082</v>
      </c>
      <c r="B3" s="1" t="str">
        <f aca="false">"00351211"</f>
        <v>00351211</v>
      </c>
      <c r="C3" s="1" t="s">
        <v>39</v>
      </c>
      <c r="D3" s="1" t="s">
        <v>40</v>
      </c>
      <c r="E3" s="1" t="s">
        <v>41</v>
      </c>
      <c r="F3" s="1" t="s">
        <v>30</v>
      </c>
      <c r="G3" s="1" t="n">
        <v>900</v>
      </c>
      <c r="H3" s="1" t="str">
        <f aca="false">"02"</f>
        <v>02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42</v>
      </c>
      <c r="N3" s="1" t="str">
        <f aca="false">"1"</f>
        <v>1</v>
      </c>
      <c r="O3" s="1" t="n">
        <v>3</v>
      </c>
      <c r="P3" s="1" t="n">
        <v>4</v>
      </c>
      <c r="Q3" s="1" t="s">
        <v>36</v>
      </c>
      <c r="S3" s="1" t="s">
        <v>37</v>
      </c>
      <c r="T3" s="1" t="str">
        <f aca="false">"0900"</f>
        <v>0900</v>
      </c>
      <c r="U3" s="1" t="str">
        <f aca="false">"0950"</f>
        <v>0950</v>
      </c>
      <c r="V3" s="1" t="n">
        <v>40</v>
      </c>
      <c r="W3" s="1" t="n">
        <v>3</v>
      </c>
      <c r="X3" s="1" t="n">
        <v>0</v>
      </c>
      <c r="Y3" s="1" t="s">
        <v>38</v>
      </c>
      <c r="Z3" s="1" t="n">
        <v>144</v>
      </c>
    </row>
    <row r="4" customFormat="false" ht="15" hidden="false" customHeight="false" outlineLevel="0" collapsed="false">
      <c r="A4" s="1" t="n">
        <v>22324</v>
      </c>
      <c r="B4" s="1" t="str">
        <f aca="false">"00084898"</f>
        <v>00084898</v>
      </c>
      <c r="C4" s="1" t="s">
        <v>27</v>
      </c>
      <c r="D4" s="1" t="s">
        <v>28</v>
      </c>
      <c r="E4" s="1" t="s">
        <v>29</v>
      </c>
      <c r="F4" s="1" t="s">
        <v>30</v>
      </c>
      <c r="G4" s="1" t="n">
        <v>900</v>
      </c>
      <c r="H4" s="1" t="str">
        <f aca="false">"03"</f>
        <v>03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42</v>
      </c>
      <c r="N4" s="1" t="str">
        <f aca="false">"1"</f>
        <v>1</v>
      </c>
      <c r="O4" s="1" t="n">
        <v>3</v>
      </c>
      <c r="P4" s="1" t="n">
        <v>4</v>
      </c>
      <c r="Q4" s="1" t="s">
        <v>36</v>
      </c>
      <c r="S4" s="1" t="s">
        <v>43</v>
      </c>
      <c r="T4" s="1" t="str">
        <f aca="false">"1300"</f>
        <v>1300</v>
      </c>
      <c r="U4" s="1" t="str">
        <f aca="false">"1440"</f>
        <v>1440</v>
      </c>
      <c r="V4" s="1" t="n">
        <v>40</v>
      </c>
      <c r="W4" s="1" t="n">
        <v>1</v>
      </c>
      <c r="X4" s="1" t="n">
        <v>0</v>
      </c>
      <c r="Y4" s="1" t="s">
        <v>38</v>
      </c>
      <c r="Z4" s="1" t="n">
        <v>144</v>
      </c>
    </row>
    <row r="5" customFormat="false" ht="15" hidden="false" customHeight="false" outlineLevel="0" collapsed="false">
      <c r="A5" s="1" t="n">
        <v>20581</v>
      </c>
      <c r="B5" s="1" t="str">
        <f aca="false">"00057494"</f>
        <v>00057494</v>
      </c>
      <c r="C5" s="1" t="s">
        <v>44</v>
      </c>
      <c r="D5" s="1" t="s">
        <v>45</v>
      </c>
      <c r="E5" s="1" t="s">
        <v>46</v>
      </c>
      <c r="F5" s="1" t="s">
        <v>30</v>
      </c>
      <c r="G5" s="1" t="n">
        <v>900</v>
      </c>
      <c r="H5" s="1" t="str">
        <f aca="false">"04"</f>
        <v>04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tr">
        <f aca="false">"1"</f>
        <v>1</v>
      </c>
      <c r="O5" s="1" t="n">
        <v>3</v>
      </c>
      <c r="P5" s="1" t="n">
        <v>4</v>
      </c>
      <c r="Q5" s="1" t="s">
        <v>36</v>
      </c>
      <c r="S5" s="1" t="s">
        <v>43</v>
      </c>
      <c r="T5" s="1" t="str">
        <f aca="false">"1600"</f>
        <v>1600</v>
      </c>
      <c r="U5" s="1" t="str">
        <f aca="false">"1740"</f>
        <v>1740</v>
      </c>
      <c r="V5" s="1" t="n">
        <v>40</v>
      </c>
      <c r="W5" s="1" t="n">
        <v>1</v>
      </c>
      <c r="X5" s="1" t="n">
        <v>0</v>
      </c>
      <c r="Y5" s="1" t="s">
        <v>38</v>
      </c>
      <c r="Z5" s="1" t="n">
        <v>144</v>
      </c>
    </row>
    <row r="6" customFormat="false" ht="15" hidden="false" customHeight="false" outlineLevel="0" collapsed="false">
      <c r="A6" s="1" t="n">
        <v>23083</v>
      </c>
      <c r="B6" s="1" t="str">
        <f aca="false">""</f>
        <v/>
      </c>
      <c r="F6" s="1" t="s">
        <v>30</v>
      </c>
      <c r="G6" s="1" t="n">
        <v>900</v>
      </c>
      <c r="H6" s="1" t="str">
        <f aca="false">"06"</f>
        <v>06</v>
      </c>
      <c r="I6" s="1" t="s">
        <v>31</v>
      </c>
      <c r="J6" s="1" t="s">
        <v>32</v>
      </c>
      <c r="K6" s="1" t="s">
        <v>33</v>
      </c>
      <c r="L6" s="1" t="s">
        <v>34</v>
      </c>
      <c r="M6" s="1" t="s">
        <v>42</v>
      </c>
      <c r="N6" s="1" t="str">
        <f aca="false">"1"</f>
        <v>1</v>
      </c>
      <c r="O6" s="1" t="n">
        <v>3</v>
      </c>
      <c r="P6" s="1" t="n">
        <v>4</v>
      </c>
      <c r="Q6" s="1" t="s">
        <v>36</v>
      </c>
      <c r="S6" s="1" t="s">
        <v>47</v>
      </c>
      <c r="T6" s="1" t="str">
        <f aca="false">"1630"</f>
        <v>1630</v>
      </c>
      <c r="U6" s="1" t="str">
        <f aca="false">"1810"</f>
        <v>1810</v>
      </c>
      <c r="V6" s="1" t="n">
        <v>0</v>
      </c>
      <c r="W6" s="1" t="n">
        <v>0</v>
      </c>
      <c r="X6" s="1" t="n">
        <v>0</v>
      </c>
      <c r="Y6" s="1" t="s">
        <v>38</v>
      </c>
      <c r="Z6" s="1" t="n">
        <v>3</v>
      </c>
    </row>
    <row r="7" customFormat="false" ht="15" hidden="false" customHeight="false" outlineLevel="0" collapsed="false">
      <c r="A7" s="1" t="n">
        <v>22323</v>
      </c>
      <c r="B7" s="1" t="str">
        <f aca="false">"00084898"</f>
        <v>00084898</v>
      </c>
      <c r="C7" s="1" t="s">
        <v>27</v>
      </c>
      <c r="D7" s="1" t="s">
        <v>28</v>
      </c>
      <c r="E7" s="1" t="s">
        <v>29</v>
      </c>
      <c r="F7" s="1" t="s">
        <v>30</v>
      </c>
      <c r="G7" s="1" t="n">
        <v>900</v>
      </c>
      <c r="H7" s="1" t="str">
        <f aca="false">"07"</f>
        <v>07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42</v>
      </c>
      <c r="N7" s="1" t="str">
        <f aca="false">"1"</f>
        <v>1</v>
      </c>
      <c r="O7" s="1" t="n">
        <v>3</v>
      </c>
      <c r="P7" s="1" t="n">
        <v>4</v>
      </c>
      <c r="Q7" s="1" t="s">
        <v>36</v>
      </c>
      <c r="S7" s="1" t="s">
        <v>47</v>
      </c>
      <c r="T7" s="1" t="str">
        <f aca="false">"1300"</f>
        <v>1300</v>
      </c>
      <c r="U7" s="1" t="str">
        <f aca="false">"1440"</f>
        <v>1440</v>
      </c>
      <c r="V7" s="1" t="n">
        <v>40</v>
      </c>
      <c r="W7" s="1" t="n">
        <v>0</v>
      </c>
      <c r="X7" s="1" t="n">
        <v>0</v>
      </c>
      <c r="Y7" s="1" t="s">
        <v>38</v>
      </c>
      <c r="Z7" s="1" t="n">
        <v>144</v>
      </c>
    </row>
    <row r="8" customFormat="false" ht="15" hidden="false" customHeight="false" outlineLevel="0" collapsed="false">
      <c r="A8" s="1" t="n">
        <v>20859</v>
      </c>
      <c r="B8" s="1" t="str">
        <f aca="false">"00057494"</f>
        <v>00057494</v>
      </c>
      <c r="C8" s="1" t="s">
        <v>44</v>
      </c>
      <c r="D8" s="1" t="s">
        <v>45</v>
      </c>
      <c r="E8" s="1" t="s">
        <v>46</v>
      </c>
      <c r="F8" s="1" t="s">
        <v>30</v>
      </c>
      <c r="G8" s="1" t="n">
        <v>900</v>
      </c>
      <c r="H8" s="1" t="str">
        <f aca="false">"51"</f>
        <v>51</v>
      </c>
      <c r="I8" s="1" t="s">
        <v>31</v>
      </c>
      <c r="J8" s="1" t="s">
        <v>32</v>
      </c>
      <c r="K8" s="1" t="s">
        <v>33</v>
      </c>
      <c r="L8" s="1" t="s">
        <v>34</v>
      </c>
      <c r="M8" s="1" t="s">
        <v>35</v>
      </c>
      <c r="N8" s="1" t="str">
        <f aca="false">"1"</f>
        <v>1</v>
      </c>
      <c r="O8" s="1" t="n">
        <v>3</v>
      </c>
      <c r="P8" s="1" t="n">
        <v>4</v>
      </c>
      <c r="Q8" s="1" t="s">
        <v>36</v>
      </c>
      <c r="S8" s="1" t="s">
        <v>43</v>
      </c>
      <c r="T8" s="1" t="str">
        <f aca="false">"1800"</f>
        <v>1800</v>
      </c>
      <c r="U8" s="1" t="str">
        <f aca="false">"1940"</f>
        <v>1940</v>
      </c>
      <c r="V8" s="1" t="n">
        <v>40</v>
      </c>
      <c r="W8" s="1" t="n">
        <v>0</v>
      </c>
      <c r="X8" s="1" t="n">
        <v>0</v>
      </c>
      <c r="Y8" s="1" t="s">
        <v>38</v>
      </c>
      <c r="Z8" s="1" t="n">
        <v>144</v>
      </c>
    </row>
    <row r="9" customFormat="false" ht="15" hidden="false" customHeight="false" outlineLevel="0" collapsed="false">
      <c r="A9" s="1" t="n">
        <v>21577</v>
      </c>
      <c r="B9" s="1" t="str">
        <f aca="false">"00214152"</f>
        <v>00214152</v>
      </c>
      <c r="C9" s="1" t="s">
        <v>48</v>
      </c>
      <c r="D9" s="1" t="s">
        <v>49</v>
      </c>
      <c r="E9" s="1" t="s">
        <v>50</v>
      </c>
      <c r="F9" s="1" t="s">
        <v>30</v>
      </c>
      <c r="G9" s="1" t="n">
        <v>980</v>
      </c>
      <c r="H9" s="1" t="str">
        <f aca="false">"03"</f>
        <v>03</v>
      </c>
      <c r="I9" s="1" t="s">
        <v>51</v>
      </c>
      <c r="J9" s="1" t="s">
        <v>32</v>
      </c>
      <c r="K9" s="1" t="s">
        <v>33</v>
      </c>
      <c r="L9" s="1" t="s">
        <v>52</v>
      </c>
      <c r="M9" s="1" t="s">
        <v>42</v>
      </c>
      <c r="N9" s="1" t="str">
        <f aca="false">"1"</f>
        <v>1</v>
      </c>
      <c r="O9" s="1" t="n">
        <v>4</v>
      </c>
      <c r="P9" s="1" t="n">
        <v>4</v>
      </c>
      <c r="Q9" s="1" t="s">
        <v>36</v>
      </c>
      <c r="S9" s="1" t="s">
        <v>37</v>
      </c>
      <c r="T9" s="1" t="str">
        <f aca="false">"1000"</f>
        <v>1000</v>
      </c>
      <c r="U9" s="1" t="str">
        <f aca="false">"1050"</f>
        <v>1050</v>
      </c>
      <c r="V9" s="1" t="n">
        <v>42</v>
      </c>
      <c r="W9" s="1" t="n">
        <v>2</v>
      </c>
      <c r="X9" s="1" t="n">
        <v>0</v>
      </c>
      <c r="Y9" s="1" t="s">
        <v>38</v>
      </c>
      <c r="Z9" s="1" t="n">
        <v>144</v>
      </c>
    </row>
    <row r="10" customFormat="false" ht="15" hidden="false" customHeight="false" outlineLevel="0" collapsed="false">
      <c r="A10" s="1" t="n">
        <v>21093</v>
      </c>
      <c r="B10" s="1" t="str">
        <f aca="false">"00092144"</f>
        <v>00092144</v>
      </c>
      <c r="C10" s="1" t="s">
        <v>53</v>
      </c>
      <c r="D10" s="1" t="s">
        <v>54</v>
      </c>
      <c r="E10" s="1" t="s">
        <v>55</v>
      </c>
      <c r="F10" s="1" t="s">
        <v>30</v>
      </c>
      <c r="G10" s="1" t="n">
        <v>980</v>
      </c>
      <c r="H10" s="1" t="str">
        <f aca="false">"05"</f>
        <v>05</v>
      </c>
      <c r="I10" s="1" t="s">
        <v>51</v>
      </c>
      <c r="J10" s="1" t="s">
        <v>32</v>
      </c>
      <c r="K10" s="1" t="s">
        <v>33</v>
      </c>
      <c r="L10" s="1" t="s">
        <v>52</v>
      </c>
      <c r="M10" s="1" t="s">
        <v>42</v>
      </c>
      <c r="N10" s="1" t="str">
        <f aca="false">"1"</f>
        <v>1</v>
      </c>
      <c r="O10" s="1" t="n">
        <v>4</v>
      </c>
      <c r="P10" s="1" t="n">
        <v>4</v>
      </c>
      <c r="Q10" s="1" t="s">
        <v>36</v>
      </c>
      <c r="S10" s="1" t="s">
        <v>47</v>
      </c>
      <c r="T10" s="1" t="str">
        <f aca="false">"1630"</f>
        <v>1630</v>
      </c>
      <c r="U10" s="1" t="str">
        <f aca="false">"1810"</f>
        <v>1810</v>
      </c>
      <c r="V10" s="1" t="n">
        <v>42</v>
      </c>
      <c r="W10" s="1" t="n">
        <v>0</v>
      </c>
      <c r="X10" s="1" t="n">
        <v>0</v>
      </c>
      <c r="Y10" s="1" t="s">
        <v>38</v>
      </c>
      <c r="Z10" s="1" t="n">
        <v>144</v>
      </c>
    </row>
    <row r="11" customFormat="false" ht="15" hidden="false" customHeight="false" outlineLevel="0" collapsed="false">
      <c r="A11" s="1" t="n">
        <v>21094</v>
      </c>
      <c r="B11" s="1" t="str">
        <f aca="false">"00214152"</f>
        <v>00214152</v>
      </c>
      <c r="C11" s="1" t="s">
        <v>48</v>
      </c>
      <c r="D11" s="1" t="s">
        <v>49</v>
      </c>
      <c r="E11" s="1" t="s">
        <v>50</v>
      </c>
      <c r="F11" s="1" t="s">
        <v>30</v>
      </c>
      <c r="G11" s="1" t="n">
        <v>980</v>
      </c>
      <c r="H11" s="1" t="str">
        <f aca="false">"06"</f>
        <v>06</v>
      </c>
      <c r="I11" s="1" t="s">
        <v>51</v>
      </c>
      <c r="J11" s="1" t="s">
        <v>32</v>
      </c>
      <c r="K11" s="1" t="s">
        <v>33</v>
      </c>
      <c r="L11" s="1" t="s">
        <v>52</v>
      </c>
      <c r="M11" s="1" t="s">
        <v>42</v>
      </c>
      <c r="N11" s="1" t="str">
        <f aca="false">"1"</f>
        <v>1</v>
      </c>
      <c r="O11" s="1" t="n">
        <v>4</v>
      </c>
      <c r="P11" s="1" t="n">
        <v>4</v>
      </c>
      <c r="Q11" s="1" t="s">
        <v>36</v>
      </c>
      <c r="S11" s="1" t="s">
        <v>37</v>
      </c>
      <c r="T11" s="1" t="str">
        <f aca="false">"0800"</f>
        <v>0800</v>
      </c>
      <c r="U11" s="1" t="str">
        <f aca="false">"0850"</f>
        <v>0850</v>
      </c>
      <c r="V11" s="1" t="n">
        <v>42</v>
      </c>
      <c r="W11" s="1" t="n">
        <v>0</v>
      </c>
      <c r="X11" s="1" t="n">
        <v>0</v>
      </c>
      <c r="Y11" s="1" t="s">
        <v>38</v>
      </c>
      <c r="Z11" s="1" t="n">
        <v>144</v>
      </c>
    </row>
    <row r="12" customFormat="false" ht="15" hidden="false" customHeight="false" outlineLevel="0" collapsed="false">
      <c r="A12" s="1" t="n">
        <v>21096</v>
      </c>
      <c r="B12" s="1" t="str">
        <f aca="false">"00003501"</f>
        <v>00003501</v>
      </c>
      <c r="C12" s="1" t="s">
        <v>56</v>
      </c>
      <c r="D12" s="1" t="s">
        <v>57</v>
      </c>
      <c r="E12" s="1" t="s">
        <v>35</v>
      </c>
      <c r="F12" s="1" t="s">
        <v>30</v>
      </c>
      <c r="G12" s="1" t="n">
        <v>980</v>
      </c>
      <c r="H12" s="1" t="str">
        <f aca="false">"07"</f>
        <v>07</v>
      </c>
      <c r="I12" s="1" t="s">
        <v>51</v>
      </c>
      <c r="J12" s="1" t="s">
        <v>32</v>
      </c>
      <c r="K12" s="1" t="s">
        <v>33</v>
      </c>
      <c r="L12" s="1" t="s">
        <v>52</v>
      </c>
      <c r="M12" s="1" t="s">
        <v>42</v>
      </c>
      <c r="N12" s="1" t="str">
        <f aca="false">"1"</f>
        <v>1</v>
      </c>
      <c r="O12" s="1" t="n">
        <v>4</v>
      </c>
      <c r="P12" s="1" t="n">
        <v>4</v>
      </c>
      <c r="Q12" s="1" t="s">
        <v>36</v>
      </c>
      <c r="S12" s="1" t="s">
        <v>43</v>
      </c>
      <c r="T12" s="1" t="str">
        <f aca="false">"1300"</f>
        <v>1300</v>
      </c>
      <c r="U12" s="1" t="str">
        <f aca="false">"1440"</f>
        <v>1440</v>
      </c>
      <c r="V12" s="1" t="n">
        <v>42</v>
      </c>
      <c r="W12" s="1" t="n">
        <v>2</v>
      </c>
      <c r="X12" s="1" t="n">
        <v>0</v>
      </c>
      <c r="Y12" s="1" t="s">
        <v>38</v>
      </c>
      <c r="Z12" s="1" t="n">
        <v>3</v>
      </c>
    </row>
    <row r="13" customFormat="false" ht="15" hidden="false" customHeight="false" outlineLevel="0" collapsed="false">
      <c r="A13" s="1" t="n">
        <v>22325</v>
      </c>
      <c r="B13" s="1" t="str">
        <f aca="false">"00480455"</f>
        <v>00480455</v>
      </c>
      <c r="C13" s="1" t="s">
        <v>58</v>
      </c>
      <c r="D13" s="1" t="s">
        <v>59</v>
      </c>
      <c r="F13" s="1" t="s">
        <v>30</v>
      </c>
      <c r="G13" s="1" t="n">
        <v>980</v>
      </c>
      <c r="H13" s="1" t="str">
        <f aca="false">"08"</f>
        <v>08</v>
      </c>
      <c r="I13" s="1" t="s">
        <v>51</v>
      </c>
      <c r="J13" s="1" t="s">
        <v>32</v>
      </c>
      <c r="K13" s="1" t="s">
        <v>33</v>
      </c>
      <c r="L13" s="1" t="s">
        <v>52</v>
      </c>
      <c r="M13" s="1" t="s">
        <v>42</v>
      </c>
      <c r="N13" s="1" t="str">
        <f aca="false">"1"</f>
        <v>1</v>
      </c>
      <c r="O13" s="1" t="n">
        <v>4</v>
      </c>
      <c r="P13" s="1" t="n">
        <v>4</v>
      </c>
      <c r="Q13" s="1" t="s">
        <v>36</v>
      </c>
      <c r="S13" s="1" t="s">
        <v>47</v>
      </c>
      <c r="T13" s="1" t="str">
        <f aca="false">"1300"</f>
        <v>1300</v>
      </c>
      <c r="U13" s="1" t="str">
        <f aca="false">"1440"</f>
        <v>1440</v>
      </c>
      <c r="V13" s="1" t="n">
        <v>42</v>
      </c>
      <c r="W13" s="1" t="n">
        <v>0</v>
      </c>
      <c r="X13" s="1" t="n">
        <v>0</v>
      </c>
      <c r="Y13" s="1" t="s">
        <v>38</v>
      </c>
      <c r="Z13" s="1" t="n">
        <v>3</v>
      </c>
    </row>
    <row r="14" customFormat="false" ht="15" hidden="false" customHeight="false" outlineLevel="0" collapsed="false">
      <c r="A14" s="1" t="n">
        <v>22327</v>
      </c>
      <c r="B14" s="1" t="str">
        <f aca="false">""</f>
        <v/>
      </c>
      <c r="F14" s="1" t="s">
        <v>30</v>
      </c>
      <c r="G14" s="1" t="n">
        <v>980</v>
      </c>
      <c r="H14" s="1" t="str">
        <f aca="false">"10"</f>
        <v>10</v>
      </c>
      <c r="I14" s="1" t="s">
        <v>51</v>
      </c>
      <c r="J14" s="1" t="s">
        <v>32</v>
      </c>
      <c r="K14" s="1" t="s">
        <v>33</v>
      </c>
      <c r="L14" s="1" t="s">
        <v>52</v>
      </c>
      <c r="M14" s="1" t="s">
        <v>42</v>
      </c>
      <c r="N14" s="1" t="str">
        <f aca="false">"1"</f>
        <v>1</v>
      </c>
      <c r="O14" s="1" t="n">
        <v>4</v>
      </c>
      <c r="P14" s="1" t="n">
        <v>4</v>
      </c>
      <c r="Q14" s="1" t="s">
        <v>36</v>
      </c>
      <c r="S14" s="1" t="s">
        <v>43</v>
      </c>
      <c r="T14" s="1" t="str">
        <f aca="false">"1630"</f>
        <v>1630</v>
      </c>
      <c r="U14" s="1" t="str">
        <f aca="false">"1810"</f>
        <v>1810</v>
      </c>
      <c r="V14" s="1" t="n">
        <v>0</v>
      </c>
      <c r="W14" s="1" t="n">
        <v>0</v>
      </c>
      <c r="X14" s="1" t="n">
        <v>0</v>
      </c>
      <c r="Y14" s="1" t="s">
        <v>38</v>
      </c>
      <c r="Z14" s="1" t="n">
        <v>3</v>
      </c>
    </row>
    <row r="15" customFormat="false" ht="15" hidden="false" customHeight="false" outlineLevel="0" collapsed="false">
      <c r="A15" s="1" t="n">
        <v>21097</v>
      </c>
      <c r="B15" s="1" t="str">
        <f aca="false">"00376096"</f>
        <v>00376096</v>
      </c>
      <c r="C15" s="1" t="s">
        <v>60</v>
      </c>
      <c r="D15" s="1" t="s">
        <v>61</v>
      </c>
      <c r="F15" s="1" t="s">
        <v>30</v>
      </c>
      <c r="G15" s="1" t="n">
        <v>980</v>
      </c>
      <c r="H15" s="1" t="str">
        <f aca="false">"40"</f>
        <v>40</v>
      </c>
      <c r="I15" s="1" t="s">
        <v>51</v>
      </c>
      <c r="J15" s="1" t="s">
        <v>62</v>
      </c>
      <c r="K15" s="1" t="s">
        <v>33</v>
      </c>
      <c r="L15" s="1" t="s">
        <v>52</v>
      </c>
      <c r="M15" s="1" t="s">
        <v>63</v>
      </c>
      <c r="N15" s="1" t="str">
        <f aca="false">"1"</f>
        <v>1</v>
      </c>
      <c r="O15" s="1" t="n">
        <v>4</v>
      </c>
      <c r="P15" s="1" t="n">
        <v>4</v>
      </c>
      <c r="Q15" s="1" t="s">
        <v>36</v>
      </c>
      <c r="T15" s="1" t="str">
        <f aca="false">""</f>
        <v/>
      </c>
      <c r="U15" s="1" t="str">
        <f aca="false">""</f>
        <v/>
      </c>
      <c r="V15" s="1" t="n">
        <v>60</v>
      </c>
      <c r="W15" s="1" t="n">
        <v>2</v>
      </c>
      <c r="X15" s="1" t="n">
        <v>0</v>
      </c>
      <c r="Y15" s="1" t="s">
        <v>64</v>
      </c>
    </row>
    <row r="16" customFormat="false" ht="15" hidden="false" customHeight="false" outlineLevel="0" collapsed="false">
      <c r="A16" s="1" t="n">
        <v>23326</v>
      </c>
      <c r="B16" s="1" t="str">
        <f aca="false">"00153123"</f>
        <v>00153123</v>
      </c>
      <c r="C16" s="1" t="s">
        <v>65</v>
      </c>
      <c r="D16" s="1" t="s">
        <v>66</v>
      </c>
      <c r="E16" s="1" t="s">
        <v>67</v>
      </c>
      <c r="F16" s="1" t="s">
        <v>30</v>
      </c>
      <c r="G16" s="1" t="n">
        <v>980</v>
      </c>
      <c r="H16" s="1" t="str">
        <f aca="false">"41"</f>
        <v>41</v>
      </c>
      <c r="I16" s="1" t="s">
        <v>51</v>
      </c>
      <c r="J16" s="1" t="s">
        <v>62</v>
      </c>
      <c r="K16" s="1" t="s">
        <v>33</v>
      </c>
      <c r="L16" s="1" t="s">
        <v>52</v>
      </c>
      <c r="M16" s="1" t="s">
        <v>63</v>
      </c>
      <c r="N16" s="1" t="str">
        <f aca="false">"1"</f>
        <v>1</v>
      </c>
      <c r="O16" s="1" t="n">
        <v>4</v>
      </c>
      <c r="P16" s="1" t="n">
        <v>4</v>
      </c>
      <c r="Q16" s="1" t="s">
        <v>36</v>
      </c>
      <c r="T16" s="1" t="str">
        <f aca="false">""</f>
        <v/>
      </c>
      <c r="U16" s="1" t="str">
        <f aca="false">""</f>
        <v/>
      </c>
      <c r="V16" s="1" t="n">
        <v>42</v>
      </c>
      <c r="W16" s="1" t="n">
        <v>1</v>
      </c>
      <c r="X16" s="1" t="n">
        <v>0</v>
      </c>
      <c r="Y16" s="1" t="s">
        <v>64</v>
      </c>
    </row>
    <row r="17" customFormat="false" ht="15" hidden="false" customHeight="false" outlineLevel="0" collapsed="false">
      <c r="A17" s="1" t="n">
        <v>21349</v>
      </c>
      <c r="B17" s="1" t="str">
        <f aca="false">"00173151"</f>
        <v>00173151</v>
      </c>
      <c r="C17" s="1" t="s">
        <v>68</v>
      </c>
      <c r="D17" s="1" t="s">
        <v>69</v>
      </c>
      <c r="E17" s="1" t="s">
        <v>70</v>
      </c>
      <c r="F17" s="1" t="s">
        <v>30</v>
      </c>
      <c r="G17" s="1" t="n">
        <v>1010</v>
      </c>
      <c r="H17" s="1" t="str">
        <f aca="false">"03"</f>
        <v>03</v>
      </c>
      <c r="I17" s="1" t="s">
        <v>71</v>
      </c>
      <c r="J17" s="1" t="s">
        <v>32</v>
      </c>
      <c r="K17" s="1" t="s">
        <v>33</v>
      </c>
      <c r="L17" s="1" t="s">
        <v>52</v>
      </c>
      <c r="M17" s="1" t="s">
        <v>42</v>
      </c>
      <c r="N17" s="1" t="str">
        <f aca="false">"1"</f>
        <v>1</v>
      </c>
      <c r="O17" s="1" t="n">
        <v>4</v>
      </c>
      <c r="P17" s="1" t="n">
        <v>4</v>
      </c>
      <c r="Q17" s="1" t="s">
        <v>72</v>
      </c>
      <c r="S17" s="1" t="s">
        <v>37</v>
      </c>
      <c r="T17" s="1" t="str">
        <f aca="false">"1100"</f>
        <v>1100</v>
      </c>
      <c r="U17" s="1" t="str">
        <f aca="false">"1150"</f>
        <v>1150</v>
      </c>
      <c r="V17" s="1" t="n">
        <v>42</v>
      </c>
      <c r="W17" s="1" t="n">
        <v>1</v>
      </c>
      <c r="X17" s="1" t="n">
        <v>0</v>
      </c>
      <c r="Y17" s="1" t="s">
        <v>38</v>
      </c>
      <c r="Z17" s="1" t="n">
        <v>3</v>
      </c>
    </row>
    <row r="18" customFormat="false" ht="15" hidden="false" customHeight="false" outlineLevel="0" collapsed="false">
      <c r="A18" s="1" t="n">
        <v>21345</v>
      </c>
      <c r="B18" s="1" t="str">
        <f aca="false">"00153123"</f>
        <v>00153123</v>
      </c>
      <c r="C18" s="1" t="s">
        <v>65</v>
      </c>
      <c r="D18" s="1" t="s">
        <v>66</v>
      </c>
      <c r="E18" s="1" t="s">
        <v>67</v>
      </c>
      <c r="F18" s="1" t="s">
        <v>30</v>
      </c>
      <c r="G18" s="1" t="n">
        <v>1010</v>
      </c>
      <c r="H18" s="1" t="str">
        <f aca="false">"04"</f>
        <v>04</v>
      </c>
      <c r="I18" s="1" t="s">
        <v>71</v>
      </c>
      <c r="J18" s="1" t="s">
        <v>32</v>
      </c>
      <c r="K18" s="1" t="s">
        <v>33</v>
      </c>
      <c r="L18" s="1" t="s">
        <v>52</v>
      </c>
      <c r="M18" s="1" t="s">
        <v>42</v>
      </c>
      <c r="N18" s="1" t="str">
        <f aca="false">"1"</f>
        <v>1</v>
      </c>
      <c r="O18" s="1" t="n">
        <v>4</v>
      </c>
      <c r="P18" s="1" t="n">
        <v>4</v>
      </c>
      <c r="Q18" s="1" t="s">
        <v>72</v>
      </c>
      <c r="S18" s="1" t="s">
        <v>43</v>
      </c>
      <c r="T18" s="1" t="str">
        <f aca="false">"1300"</f>
        <v>1300</v>
      </c>
      <c r="U18" s="1" t="str">
        <f aca="false">"1440"</f>
        <v>1440</v>
      </c>
      <c r="V18" s="1" t="n">
        <v>42</v>
      </c>
      <c r="W18" s="1" t="n">
        <v>0</v>
      </c>
      <c r="X18" s="1" t="n">
        <v>0</v>
      </c>
      <c r="Y18" s="1" t="s">
        <v>38</v>
      </c>
      <c r="Z18" s="1" t="n">
        <v>145</v>
      </c>
    </row>
    <row r="19" customFormat="false" ht="15" hidden="false" customHeight="false" outlineLevel="0" collapsed="false">
      <c r="A19" s="1" t="n">
        <v>21346</v>
      </c>
      <c r="B19" s="1" t="str">
        <f aca="false">"00002994"</f>
        <v>00002994</v>
      </c>
      <c r="C19" s="1" t="s">
        <v>73</v>
      </c>
      <c r="D19" s="1" t="s">
        <v>74</v>
      </c>
      <c r="F19" s="1" t="s">
        <v>30</v>
      </c>
      <c r="G19" s="1" t="n">
        <v>1010</v>
      </c>
      <c r="H19" s="1" t="str">
        <f aca="false">"05"</f>
        <v>05</v>
      </c>
      <c r="I19" s="1" t="s">
        <v>71</v>
      </c>
      <c r="J19" s="1" t="s">
        <v>32</v>
      </c>
      <c r="K19" s="1" t="s">
        <v>33</v>
      </c>
      <c r="L19" s="1" t="s">
        <v>52</v>
      </c>
      <c r="M19" s="1" t="s">
        <v>42</v>
      </c>
      <c r="N19" s="1" t="str">
        <f aca="false">"1"</f>
        <v>1</v>
      </c>
      <c r="O19" s="1" t="n">
        <v>4</v>
      </c>
      <c r="P19" s="1" t="n">
        <v>4</v>
      </c>
      <c r="Q19" s="1" t="s">
        <v>72</v>
      </c>
      <c r="S19" s="1" t="s">
        <v>47</v>
      </c>
      <c r="T19" s="1" t="str">
        <f aca="false">"1500"</f>
        <v>1500</v>
      </c>
      <c r="U19" s="1" t="str">
        <f aca="false">"1640"</f>
        <v>1640</v>
      </c>
      <c r="V19" s="1" t="n">
        <v>42</v>
      </c>
      <c r="W19" s="1" t="n">
        <v>0</v>
      </c>
      <c r="X19" s="1" t="n">
        <v>0</v>
      </c>
      <c r="Y19" s="1" t="s">
        <v>38</v>
      </c>
      <c r="Z19" s="1" t="n">
        <v>145</v>
      </c>
    </row>
    <row r="20" customFormat="false" ht="15" hidden="false" customHeight="false" outlineLevel="0" collapsed="false">
      <c r="A20" s="1" t="n">
        <v>21347</v>
      </c>
      <c r="B20" s="1" t="str">
        <f aca="false">"00002994"</f>
        <v>00002994</v>
      </c>
      <c r="C20" s="1" t="s">
        <v>73</v>
      </c>
      <c r="D20" s="1" t="s">
        <v>74</v>
      </c>
      <c r="F20" s="1" t="s">
        <v>30</v>
      </c>
      <c r="G20" s="1" t="n">
        <v>1010</v>
      </c>
      <c r="H20" s="1" t="str">
        <f aca="false">"06"</f>
        <v>06</v>
      </c>
      <c r="I20" s="1" t="s">
        <v>71</v>
      </c>
      <c r="J20" s="1" t="s">
        <v>32</v>
      </c>
      <c r="K20" s="1" t="s">
        <v>33</v>
      </c>
      <c r="L20" s="1" t="s">
        <v>52</v>
      </c>
      <c r="M20" s="1" t="s">
        <v>42</v>
      </c>
      <c r="N20" s="1" t="str">
        <f aca="false">"1"</f>
        <v>1</v>
      </c>
      <c r="O20" s="1" t="n">
        <v>4</v>
      </c>
      <c r="P20" s="1" t="n">
        <v>4</v>
      </c>
      <c r="Q20" s="1" t="s">
        <v>72</v>
      </c>
      <c r="S20" s="1" t="s">
        <v>43</v>
      </c>
      <c r="T20" s="1" t="str">
        <f aca="false">"1500"</f>
        <v>1500</v>
      </c>
      <c r="U20" s="1" t="str">
        <f aca="false">"1640"</f>
        <v>1640</v>
      </c>
      <c r="V20" s="1" t="n">
        <v>42</v>
      </c>
      <c r="W20" s="1" t="n">
        <v>0</v>
      </c>
      <c r="X20" s="1" t="n">
        <v>0</v>
      </c>
      <c r="Y20" s="1" t="s">
        <v>38</v>
      </c>
      <c r="Z20" s="1" t="n">
        <v>145</v>
      </c>
    </row>
    <row r="21" customFormat="false" ht="15" hidden="false" customHeight="false" outlineLevel="0" collapsed="false">
      <c r="A21" s="1" t="n">
        <v>21348</v>
      </c>
      <c r="B21" s="1" t="str">
        <f aca="false">"00173151"</f>
        <v>00173151</v>
      </c>
      <c r="C21" s="1" t="s">
        <v>68</v>
      </c>
      <c r="D21" s="1" t="s">
        <v>69</v>
      </c>
      <c r="E21" s="1" t="s">
        <v>70</v>
      </c>
      <c r="F21" s="1" t="s">
        <v>30</v>
      </c>
      <c r="G21" s="1" t="n">
        <v>1010</v>
      </c>
      <c r="H21" s="1" t="str">
        <f aca="false">"07"</f>
        <v>07</v>
      </c>
      <c r="I21" s="1" t="s">
        <v>71</v>
      </c>
      <c r="J21" s="1" t="s">
        <v>32</v>
      </c>
      <c r="K21" s="1" t="s">
        <v>33</v>
      </c>
      <c r="L21" s="1" t="s">
        <v>52</v>
      </c>
      <c r="M21" s="1" t="s">
        <v>42</v>
      </c>
      <c r="N21" s="1" t="str">
        <f aca="false">"1"</f>
        <v>1</v>
      </c>
      <c r="O21" s="1" t="n">
        <v>4</v>
      </c>
      <c r="P21" s="1" t="n">
        <v>4</v>
      </c>
      <c r="Q21" s="1" t="s">
        <v>72</v>
      </c>
      <c r="S21" s="1" t="s">
        <v>37</v>
      </c>
      <c r="T21" s="1" t="str">
        <f aca="false">"1200"</f>
        <v>1200</v>
      </c>
      <c r="U21" s="1" t="str">
        <f aca="false">"1250"</f>
        <v>1250</v>
      </c>
      <c r="V21" s="1" t="n">
        <v>42</v>
      </c>
      <c r="W21" s="1" t="n">
        <v>0</v>
      </c>
      <c r="X21" s="1" t="n">
        <v>0</v>
      </c>
      <c r="Y21" s="1" t="s">
        <v>38</v>
      </c>
      <c r="Z21" s="1" t="n">
        <v>3</v>
      </c>
    </row>
    <row r="22" customFormat="false" ht="15" hidden="false" customHeight="false" outlineLevel="0" collapsed="false">
      <c r="A22" s="1" t="n">
        <v>23328</v>
      </c>
      <c r="B22" s="1" t="str">
        <f aca="false">"00002994"</f>
        <v>00002994</v>
      </c>
      <c r="C22" s="1" t="s">
        <v>73</v>
      </c>
      <c r="D22" s="1" t="s">
        <v>74</v>
      </c>
      <c r="F22" s="1" t="s">
        <v>30</v>
      </c>
      <c r="G22" s="1" t="n">
        <v>1010</v>
      </c>
      <c r="H22" s="1" t="str">
        <f aca="false">"1SJ"</f>
        <v>1SJ</v>
      </c>
      <c r="I22" s="1" t="s">
        <v>71</v>
      </c>
      <c r="J22" s="1" t="s">
        <v>32</v>
      </c>
      <c r="K22" s="1" t="s">
        <v>33</v>
      </c>
      <c r="L22" s="1" t="s">
        <v>52</v>
      </c>
      <c r="M22" s="1" t="s">
        <v>42</v>
      </c>
      <c r="N22" s="1" t="str">
        <f aca="false">"1"</f>
        <v>1</v>
      </c>
      <c r="O22" s="1" t="n">
        <v>4</v>
      </c>
      <c r="P22" s="1" t="n">
        <v>4</v>
      </c>
      <c r="Q22" s="1" t="s">
        <v>75</v>
      </c>
      <c r="S22" s="1" t="s">
        <v>76</v>
      </c>
      <c r="T22" s="1" t="str">
        <f aca="false">"0930"</f>
        <v>0930</v>
      </c>
      <c r="U22" s="1" t="str">
        <f aca="false">"1050"</f>
        <v>1050</v>
      </c>
      <c r="V22" s="1" t="n">
        <v>30</v>
      </c>
      <c r="W22" s="1" t="n">
        <v>0</v>
      </c>
      <c r="X22" s="1" t="n">
        <v>0</v>
      </c>
      <c r="Y22" s="1" t="s">
        <v>77</v>
      </c>
      <c r="Z22" s="1" t="n">
        <v>110</v>
      </c>
    </row>
    <row r="23" customFormat="false" ht="15" hidden="false" customHeight="false" outlineLevel="0" collapsed="false">
      <c r="A23" s="1" t="n">
        <v>23328</v>
      </c>
      <c r="B23" s="1" t="str">
        <f aca="false">"00002994"</f>
        <v>00002994</v>
      </c>
      <c r="C23" s="1" t="s">
        <v>73</v>
      </c>
      <c r="D23" s="1" t="s">
        <v>74</v>
      </c>
      <c r="F23" s="1" t="s">
        <v>30</v>
      </c>
      <c r="G23" s="1" t="n">
        <v>1010</v>
      </c>
      <c r="H23" s="1" t="str">
        <f aca="false">"1SJ"</f>
        <v>1SJ</v>
      </c>
      <c r="I23" s="1" t="s">
        <v>71</v>
      </c>
      <c r="J23" s="1" t="s">
        <v>32</v>
      </c>
      <c r="K23" s="1" t="s">
        <v>33</v>
      </c>
      <c r="L23" s="1" t="s">
        <v>52</v>
      </c>
      <c r="M23" s="1" t="s">
        <v>42</v>
      </c>
      <c r="N23" s="1" t="str">
        <f aca="false">"1"</f>
        <v>1</v>
      </c>
      <c r="O23" s="1" t="n">
        <v>4</v>
      </c>
      <c r="P23" s="1" t="n">
        <v>4</v>
      </c>
      <c r="Q23" s="1" t="s">
        <v>75</v>
      </c>
      <c r="S23" s="1" t="s">
        <v>47</v>
      </c>
      <c r="T23" s="1" t="str">
        <f aca="false">"0800"</f>
        <v>0800</v>
      </c>
      <c r="U23" s="1" t="str">
        <f aca="false">"0920"</f>
        <v>0920</v>
      </c>
      <c r="V23" s="1" t="n">
        <v>30</v>
      </c>
      <c r="W23" s="1" t="n">
        <v>0</v>
      </c>
      <c r="X23" s="1" t="n">
        <v>0</v>
      </c>
      <c r="Y23" s="1" t="s">
        <v>77</v>
      </c>
      <c r="Z23" s="1" t="n">
        <v>110</v>
      </c>
    </row>
    <row r="24" customFormat="false" ht="15" hidden="false" customHeight="false" outlineLevel="0" collapsed="false">
      <c r="A24" s="1" t="n">
        <v>23329</v>
      </c>
      <c r="B24" s="1" t="str">
        <f aca="false">""</f>
        <v/>
      </c>
      <c r="F24" s="1" t="s">
        <v>30</v>
      </c>
      <c r="G24" s="1" t="n">
        <v>1010</v>
      </c>
      <c r="H24" s="1" t="str">
        <f aca="false">"2SJ"</f>
        <v>2SJ</v>
      </c>
      <c r="I24" s="1" t="s">
        <v>71</v>
      </c>
      <c r="J24" s="1" t="s">
        <v>32</v>
      </c>
      <c r="K24" s="1" t="s">
        <v>33</v>
      </c>
      <c r="L24" s="1" t="s">
        <v>52</v>
      </c>
      <c r="M24" s="1" t="s">
        <v>42</v>
      </c>
      <c r="N24" s="1" t="str">
        <f aca="false">"1"</f>
        <v>1</v>
      </c>
      <c r="O24" s="1" t="n">
        <v>4</v>
      </c>
      <c r="P24" s="1" t="n">
        <v>4</v>
      </c>
      <c r="Q24" s="1" t="s">
        <v>75</v>
      </c>
      <c r="S24" s="1" t="s">
        <v>76</v>
      </c>
      <c r="T24" s="1" t="str">
        <f aca="false">"1330"</f>
        <v>1330</v>
      </c>
      <c r="U24" s="1" t="str">
        <f aca="false">"1450"</f>
        <v>1450</v>
      </c>
      <c r="V24" s="1" t="n">
        <v>30</v>
      </c>
      <c r="W24" s="1" t="n">
        <v>0</v>
      </c>
      <c r="X24" s="1" t="n">
        <v>0</v>
      </c>
      <c r="Y24" s="1" t="s">
        <v>77</v>
      </c>
    </row>
    <row r="25" customFormat="false" ht="15" hidden="false" customHeight="false" outlineLevel="0" collapsed="false">
      <c r="A25" s="1" t="n">
        <v>23329</v>
      </c>
      <c r="B25" s="1" t="str">
        <f aca="false">""</f>
        <v/>
      </c>
      <c r="F25" s="1" t="s">
        <v>30</v>
      </c>
      <c r="G25" s="1" t="n">
        <v>1010</v>
      </c>
      <c r="H25" s="1" t="str">
        <f aca="false">"2SJ"</f>
        <v>2SJ</v>
      </c>
      <c r="I25" s="1" t="s">
        <v>71</v>
      </c>
      <c r="J25" s="1" t="s">
        <v>32</v>
      </c>
      <c r="K25" s="1" t="s">
        <v>33</v>
      </c>
      <c r="L25" s="1" t="s">
        <v>52</v>
      </c>
      <c r="M25" s="1" t="s">
        <v>42</v>
      </c>
      <c r="N25" s="1" t="str">
        <f aca="false">"1"</f>
        <v>1</v>
      </c>
      <c r="O25" s="1" t="n">
        <v>4</v>
      </c>
      <c r="P25" s="1" t="n">
        <v>4</v>
      </c>
      <c r="Q25" s="1" t="s">
        <v>75</v>
      </c>
      <c r="S25" s="1" t="s">
        <v>47</v>
      </c>
      <c r="T25" s="1" t="str">
        <f aca="false">"1200"</f>
        <v>1200</v>
      </c>
      <c r="U25" s="1" t="str">
        <f aca="false">"1320"</f>
        <v>1320</v>
      </c>
      <c r="V25" s="1" t="n">
        <v>30</v>
      </c>
      <c r="W25" s="1" t="n">
        <v>0</v>
      </c>
      <c r="X25" s="1" t="n">
        <v>0</v>
      </c>
      <c r="Y25" s="1" t="s">
        <v>77</v>
      </c>
      <c r="Z25" s="1" t="n">
        <v>110</v>
      </c>
    </row>
    <row r="26" customFormat="false" ht="15" hidden="false" customHeight="false" outlineLevel="0" collapsed="false">
      <c r="A26" s="1" t="n">
        <v>21351</v>
      </c>
      <c r="B26" s="1" t="str">
        <f aca="false">"00153123"</f>
        <v>00153123</v>
      </c>
      <c r="C26" s="1" t="s">
        <v>65</v>
      </c>
      <c r="D26" s="1" t="s">
        <v>66</v>
      </c>
      <c r="E26" s="1" t="s">
        <v>67</v>
      </c>
      <c r="F26" s="1" t="s">
        <v>30</v>
      </c>
      <c r="G26" s="1" t="n">
        <v>1010</v>
      </c>
      <c r="H26" s="1" t="str">
        <f aca="false">"40"</f>
        <v>40</v>
      </c>
      <c r="I26" s="1" t="s">
        <v>71</v>
      </c>
      <c r="J26" s="1" t="s">
        <v>62</v>
      </c>
      <c r="K26" s="1" t="s">
        <v>33</v>
      </c>
      <c r="L26" s="1" t="s">
        <v>52</v>
      </c>
      <c r="M26" s="1" t="s">
        <v>63</v>
      </c>
      <c r="N26" s="1" t="str">
        <f aca="false">"1"</f>
        <v>1</v>
      </c>
      <c r="O26" s="1" t="n">
        <v>4</v>
      </c>
      <c r="P26" s="1" t="n">
        <v>4</v>
      </c>
      <c r="Q26" s="1" t="s">
        <v>72</v>
      </c>
      <c r="T26" s="1" t="str">
        <f aca="false">""</f>
        <v/>
      </c>
      <c r="U26" s="1" t="str">
        <f aca="false">""</f>
        <v/>
      </c>
      <c r="V26" s="1" t="n">
        <v>60</v>
      </c>
      <c r="W26" s="1" t="n">
        <v>2</v>
      </c>
      <c r="X26" s="1" t="n">
        <v>0</v>
      </c>
      <c r="Y26" s="1" t="s">
        <v>64</v>
      </c>
    </row>
    <row r="27" customFormat="false" ht="15" hidden="false" customHeight="false" outlineLevel="0" collapsed="false">
      <c r="A27" s="1" t="n">
        <v>21343</v>
      </c>
      <c r="B27" s="1" t="str">
        <f aca="false">""</f>
        <v/>
      </c>
      <c r="F27" s="1" t="s">
        <v>30</v>
      </c>
      <c r="G27" s="1" t="n">
        <v>1010</v>
      </c>
      <c r="H27" s="1" t="str">
        <f aca="false">"50"</f>
        <v>50</v>
      </c>
      <c r="I27" s="1" t="s">
        <v>71</v>
      </c>
      <c r="J27" s="1" t="s">
        <v>32</v>
      </c>
      <c r="K27" s="1" t="s">
        <v>33</v>
      </c>
      <c r="L27" s="1" t="s">
        <v>52</v>
      </c>
      <c r="M27" s="1" t="s">
        <v>42</v>
      </c>
      <c r="N27" s="1" t="str">
        <f aca="false">"1"</f>
        <v>1</v>
      </c>
      <c r="O27" s="1" t="n">
        <v>4</v>
      </c>
      <c r="P27" s="1" t="n">
        <v>4</v>
      </c>
      <c r="Q27" s="1" t="s">
        <v>72</v>
      </c>
      <c r="S27" s="1" t="s">
        <v>47</v>
      </c>
      <c r="T27" s="1" t="str">
        <f aca="false">"1800"</f>
        <v>1800</v>
      </c>
      <c r="U27" s="1" t="str">
        <f aca="false">"1940"</f>
        <v>1940</v>
      </c>
      <c r="V27" s="1" t="n">
        <v>0</v>
      </c>
      <c r="W27" s="1" t="n">
        <v>0</v>
      </c>
      <c r="X27" s="1" t="n">
        <v>0</v>
      </c>
      <c r="Y27" s="1" t="s">
        <v>38</v>
      </c>
      <c r="Z27" s="1" t="n">
        <v>147</v>
      </c>
    </row>
    <row r="28" customFormat="false" ht="15" hidden="false" customHeight="false" outlineLevel="0" collapsed="false">
      <c r="A28" s="1" t="n">
        <v>22085</v>
      </c>
      <c r="B28" s="1" t="str">
        <f aca="false">"00015266"</f>
        <v>00015266</v>
      </c>
      <c r="C28" s="1" t="s">
        <v>78</v>
      </c>
      <c r="D28" s="1" t="s">
        <v>79</v>
      </c>
      <c r="E28" s="1" t="s">
        <v>80</v>
      </c>
      <c r="F28" s="1" t="s">
        <v>30</v>
      </c>
      <c r="G28" s="1" t="n">
        <v>1010</v>
      </c>
      <c r="H28" s="1" t="str">
        <f aca="false">"89J"</f>
        <v>89J</v>
      </c>
      <c r="I28" s="1" t="s">
        <v>71</v>
      </c>
      <c r="J28" s="1" t="s">
        <v>81</v>
      </c>
      <c r="K28" s="1" t="s">
        <v>33</v>
      </c>
      <c r="L28" s="1" t="s">
        <v>52</v>
      </c>
      <c r="M28" s="1" t="s">
        <v>63</v>
      </c>
      <c r="N28" s="1" t="str">
        <f aca="false">"CE"</f>
        <v>CE</v>
      </c>
      <c r="O28" s="1" t="n">
        <v>4</v>
      </c>
      <c r="P28" s="1" t="n">
        <v>4</v>
      </c>
      <c r="Q28" s="1" t="s">
        <v>75</v>
      </c>
      <c r="T28" s="1" t="str">
        <f aca="false">""</f>
        <v/>
      </c>
      <c r="U28" s="1" t="str">
        <f aca="false">""</f>
        <v/>
      </c>
      <c r="V28" s="1" t="n">
        <v>50</v>
      </c>
      <c r="W28" s="1" t="n">
        <v>0</v>
      </c>
      <c r="X28" s="1" t="n">
        <v>0</v>
      </c>
      <c r="Y28" s="1" t="s">
        <v>64</v>
      </c>
    </row>
    <row r="29" customFormat="false" ht="15" hidden="false" customHeight="false" outlineLevel="0" collapsed="false">
      <c r="A29" s="1" t="n">
        <v>22103</v>
      </c>
      <c r="B29" s="1" t="str">
        <f aca="false">""</f>
        <v/>
      </c>
      <c r="F29" s="1" t="s">
        <v>30</v>
      </c>
      <c r="G29" s="1" t="n">
        <v>1010</v>
      </c>
      <c r="H29" s="1" t="str">
        <f aca="false">"T8J"</f>
        <v>T8J</v>
      </c>
      <c r="I29" s="1" t="s">
        <v>71</v>
      </c>
      <c r="J29" s="1" t="s">
        <v>82</v>
      </c>
      <c r="K29" s="1" t="s">
        <v>33</v>
      </c>
      <c r="L29" s="1" t="s">
        <v>52</v>
      </c>
      <c r="M29" s="1" t="s">
        <v>42</v>
      </c>
      <c r="N29" s="1" t="str">
        <f aca="false">"CE"</f>
        <v>CE</v>
      </c>
      <c r="O29" s="1" t="n">
        <v>4</v>
      </c>
      <c r="P29" s="1" t="n">
        <v>4</v>
      </c>
      <c r="Q29" s="1" t="s">
        <v>75</v>
      </c>
      <c r="T29" s="1" t="str">
        <f aca="false">""</f>
        <v/>
      </c>
      <c r="U29" s="1" t="str">
        <f aca="false">""</f>
        <v/>
      </c>
      <c r="V29" s="1" t="n">
        <v>50</v>
      </c>
      <c r="W29" s="1" t="n">
        <v>0</v>
      </c>
      <c r="X29" s="1" t="n">
        <v>0</v>
      </c>
    </row>
    <row r="30" customFormat="false" ht="15" hidden="false" customHeight="false" outlineLevel="0" collapsed="false">
      <c r="A30" s="1" t="n">
        <v>21355</v>
      </c>
      <c r="B30" s="1" t="str">
        <f aca="false">"00153123"</f>
        <v>00153123</v>
      </c>
      <c r="C30" s="1" t="s">
        <v>65</v>
      </c>
      <c r="D30" s="1" t="s">
        <v>66</v>
      </c>
      <c r="E30" s="1" t="s">
        <v>67</v>
      </c>
      <c r="F30" s="1" t="s">
        <v>30</v>
      </c>
      <c r="G30" s="1" t="n">
        <v>1030</v>
      </c>
      <c r="H30" s="1" t="str">
        <f aca="false">"01"</f>
        <v>01</v>
      </c>
      <c r="I30" s="1" t="s">
        <v>83</v>
      </c>
      <c r="J30" s="1" t="s">
        <v>32</v>
      </c>
      <c r="K30" s="1" t="s">
        <v>33</v>
      </c>
      <c r="L30" s="1" t="s">
        <v>52</v>
      </c>
      <c r="M30" s="1" t="s">
        <v>42</v>
      </c>
      <c r="N30" s="1" t="str">
        <f aca="false">"1"</f>
        <v>1</v>
      </c>
      <c r="O30" s="1" t="n">
        <v>3</v>
      </c>
      <c r="P30" s="1" t="n">
        <v>3</v>
      </c>
      <c r="Q30" s="1" t="s">
        <v>72</v>
      </c>
      <c r="S30" s="1" t="s">
        <v>43</v>
      </c>
      <c r="T30" s="1" t="str">
        <f aca="false">"1500"</f>
        <v>1500</v>
      </c>
      <c r="U30" s="1" t="str">
        <f aca="false">"1615"</f>
        <v>1615</v>
      </c>
      <c r="V30" s="1" t="n">
        <v>42</v>
      </c>
      <c r="W30" s="1" t="n">
        <v>0</v>
      </c>
      <c r="X30" s="1" t="n">
        <v>0</v>
      </c>
      <c r="Y30" s="1" t="s">
        <v>38</v>
      </c>
      <c r="Z30" s="1" t="n">
        <v>125</v>
      </c>
    </row>
    <row r="31" customFormat="false" ht="15" hidden="false" customHeight="false" outlineLevel="0" collapsed="false">
      <c r="A31" s="1" t="n">
        <v>21281</v>
      </c>
      <c r="B31" s="1" t="str">
        <f aca="false">"00043060"</f>
        <v>00043060</v>
      </c>
      <c r="C31" s="1" t="s">
        <v>84</v>
      </c>
      <c r="D31" s="1" t="s">
        <v>85</v>
      </c>
      <c r="E31" s="1" t="s">
        <v>86</v>
      </c>
      <c r="F31" s="1" t="s">
        <v>30</v>
      </c>
      <c r="G31" s="1" t="n">
        <v>1030</v>
      </c>
      <c r="H31" s="1" t="str">
        <f aca="false">"02"</f>
        <v>02</v>
      </c>
      <c r="I31" s="1" t="s">
        <v>83</v>
      </c>
      <c r="J31" s="1" t="s">
        <v>32</v>
      </c>
      <c r="K31" s="1" t="s">
        <v>33</v>
      </c>
      <c r="L31" s="1" t="s">
        <v>52</v>
      </c>
      <c r="M31" s="1" t="s">
        <v>42</v>
      </c>
      <c r="N31" s="1" t="str">
        <f aca="false">"1"</f>
        <v>1</v>
      </c>
      <c r="O31" s="1" t="n">
        <v>3</v>
      </c>
      <c r="P31" s="1" t="n">
        <v>3</v>
      </c>
      <c r="Q31" s="1" t="s">
        <v>72</v>
      </c>
      <c r="S31" s="1" t="s">
        <v>47</v>
      </c>
      <c r="T31" s="1" t="str">
        <f aca="false">"0730"</f>
        <v>0730</v>
      </c>
      <c r="U31" s="1" t="str">
        <f aca="false">"0845"</f>
        <v>0845</v>
      </c>
      <c r="V31" s="1" t="n">
        <v>42</v>
      </c>
      <c r="W31" s="1" t="n">
        <v>0</v>
      </c>
      <c r="X31" s="1" t="n">
        <v>0</v>
      </c>
      <c r="Y31" s="1" t="s">
        <v>38</v>
      </c>
      <c r="Z31" s="1" t="n">
        <v>124</v>
      </c>
    </row>
    <row r="32" customFormat="false" ht="15" hidden="false" customHeight="false" outlineLevel="0" collapsed="false">
      <c r="A32" s="1" t="n">
        <v>21354</v>
      </c>
      <c r="B32" s="1" t="str">
        <f aca="false">"00043060"</f>
        <v>00043060</v>
      </c>
      <c r="C32" s="1" t="s">
        <v>84</v>
      </c>
      <c r="D32" s="1" t="s">
        <v>85</v>
      </c>
      <c r="E32" s="1" t="s">
        <v>86</v>
      </c>
      <c r="F32" s="1" t="s">
        <v>30</v>
      </c>
      <c r="G32" s="1" t="n">
        <v>1030</v>
      </c>
      <c r="H32" s="1" t="str">
        <f aca="false">"03"</f>
        <v>03</v>
      </c>
      <c r="I32" s="1" t="s">
        <v>83</v>
      </c>
      <c r="J32" s="1" t="s">
        <v>32</v>
      </c>
      <c r="K32" s="1" t="s">
        <v>33</v>
      </c>
      <c r="L32" s="1" t="s">
        <v>52</v>
      </c>
      <c r="M32" s="1" t="s">
        <v>42</v>
      </c>
      <c r="N32" s="1" t="str">
        <f aca="false">"1"</f>
        <v>1</v>
      </c>
      <c r="O32" s="1" t="n">
        <v>3</v>
      </c>
      <c r="P32" s="1" t="n">
        <v>3</v>
      </c>
      <c r="Q32" s="1" t="s">
        <v>72</v>
      </c>
      <c r="S32" s="1" t="s">
        <v>47</v>
      </c>
      <c r="T32" s="1" t="str">
        <f aca="false">"0900"</f>
        <v>0900</v>
      </c>
      <c r="U32" s="1" t="str">
        <f aca="false">"1015"</f>
        <v>1015</v>
      </c>
      <c r="V32" s="1" t="n">
        <v>42</v>
      </c>
      <c r="W32" s="1" t="n">
        <v>4</v>
      </c>
      <c r="X32" s="1" t="n">
        <v>0</v>
      </c>
      <c r="Y32" s="1" t="s">
        <v>38</v>
      </c>
      <c r="Z32" s="1" t="n">
        <v>124</v>
      </c>
    </row>
    <row r="33" customFormat="false" ht="15" hidden="false" customHeight="false" outlineLevel="0" collapsed="false">
      <c r="A33" s="1" t="n">
        <v>21356</v>
      </c>
      <c r="B33" s="1" t="str">
        <f aca="false">""</f>
        <v/>
      </c>
      <c r="F33" s="1" t="s">
        <v>30</v>
      </c>
      <c r="G33" s="1" t="n">
        <v>1030</v>
      </c>
      <c r="H33" s="1" t="str">
        <f aca="false">"04"</f>
        <v>04</v>
      </c>
      <c r="I33" s="1" t="s">
        <v>83</v>
      </c>
      <c r="J33" s="1" t="s">
        <v>32</v>
      </c>
      <c r="K33" s="1" t="s">
        <v>33</v>
      </c>
      <c r="L33" s="1" t="s">
        <v>52</v>
      </c>
      <c r="M33" s="1" t="s">
        <v>42</v>
      </c>
      <c r="N33" s="1" t="str">
        <f aca="false">"1"</f>
        <v>1</v>
      </c>
      <c r="O33" s="1" t="n">
        <v>3</v>
      </c>
      <c r="P33" s="1" t="n">
        <v>3</v>
      </c>
      <c r="Q33" s="1" t="s">
        <v>72</v>
      </c>
      <c r="S33" s="1" t="s">
        <v>43</v>
      </c>
      <c r="T33" s="1" t="str">
        <f aca="false">"1330"</f>
        <v>1330</v>
      </c>
      <c r="U33" s="1" t="str">
        <f aca="false">"1445"</f>
        <v>1445</v>
      </c>
      <c r="V33" s="1" t="n">
        <v>42</v>
      </c>
      <c r="W33" s="1" t="n">
        <v>0</v>
      </c>
      <c r="X33" s="1" t="n">
        <v>0</v>
      </c>
      <c r="Y33" s="1" t="s">
        <v>38</v>
      </c>
      <c r="Z33" s="1" t="n">
        <v>125</v>
      </c>
    </row>
    <row r="34" customFormat="false" ht="15" hidden="false" customHeight="false" outlineLevel="0" collapsed="false">
      <c r="A34" s="1" t="n">
        <v>20032</v>
      </c>
      <c r="B34" s="1" t="str">
        <f aca="false">"00217111"</f>
        <v>00217111</v>
      </c>
      <c r="C34" s="1" t="s">
        <v>87</v>
      </c>
      <c r="D34" s="1" t="s">
        <v>88</v>
      </c>
      <c r="E34" s="1" t="s">
        <v>42</v>
      </c>
      <c r="F34" s="1" t="s">
        <v>30</v>
      </c>
      <c r="G34" s="1" t="n">
        <v>1030</v>
      </c>
      <c r="H34" s="1" t="str">
        <f aca="false">"05"</f>
        <v>05</v>
      </c>
      <c r="I34" s="1" t="s">
        <v>83</v>
      </c>
      <c r="J34" s="1" t="s">
        <v>32</v>
      </c>
      <c r="K34" s="1" t="s">
        <v>33</v>
      </c>
      <c r="L34" s="1" t="s">
        <v>52</v>
      </c>
      <c r="M34" s="1" t="s">
        <v>42</v>
      </c>
      <c r="N34" s="1" t="str">
        <f aca="false">"1"</f>
        <v>1</v>
      </c>
      <c r="O34" s="1" t="n">
        <v>3</v>
      </c>
      <c r="P34" s="1" t="n">
        <v>3</v>
      </c>
      <c r="Q34" s="1" t="s">
        <v>72</v>
      </c>
      <c r="S34" s="1" t="s">
        <v>47</v>
      </c>
      <c r="T34" s="1" t="str">
        <f aca="false">"1200"</f>
        <v>1200</v>
      </c>
      <c r="U34" s="1" t="str">
        <f aca="false">"1315"</f>
        <v>1315</v>
      </c>
      <c r="V34" s="1" t="n">
        <v>42</v>
      </c>
      <c r="W34" s="1" t="n">
        <v>0</v>
      </c>
      <c r="X34" s="1" t="n">
        <v>0</v>
      </c>
      <c r="Y34" s="1" t="s">
        <v>38</v>
      </c>
      <c r="Z34" s="1" t="n">
        <v>150</v>
      </c>
    </row>
    <row r="35" customFormat="false" ht="15" hidden="false" customHeight="false" outlineLevel="0" collapsed="false">
      <c r="A35" s="1" t="n">
        <v>21960</v>
      </c>
      <c r="B35" s="1" t="str">
        <f aca="false">"00217111"</f>
        <v>00217111</v>
      </c>
      <c r="C35" s="1" t="s">
        <v>87</v>
      </c>
      <c r="D35" s="1" t="s">
        <v>88</v>
      </c>
      <c r="E35" s="1" t="s">
        <v>42</v>
      </c>
      <c r="F35" s="1" t="s">
        <v>30</v>
      </c>
      <c r="G35" s="1" t="n">
        <v>1030</v>
      </c>
      <c r="H35" s="1" t="str">
        <f aca="false">"06"</f>
        <v>06</v>
      </c>
      <c r="I35" s="1" t="s">
        <v>83</v>
      </c>
      <c r="J35" s="1" t="s">
        <v>32</v>
      </c>
      <c r="K35" s="1" t="s">
        <v>33</v>
      </c>
      <c r="L35" s="1" t="s">
        <v>52</v>
      </c>
      <c r="M35" s="1" t="s">
        <v>42</v>
      </c>
      <c r="N35" s="1" t="str">
        <f aca="false">"1"</f>
        <v>1</v>
      </c>
      <c r="O35" s="1" t="n">
        <v>3</v>
      </c>
      <c r="P35" s="1" t="n">
        <v>3</v>
      </c>
      <c r="Q35" s="1" t="s">
        <v>72</v>
      </c>
      <c r="S35" s="1" t="s">
        <v>47</v>
      </c>
      <c r="T35" s="1" t="str">
        <f aca="false">"1330"</f>
        <v>1330</v>
      </c>
      <c r="U35" s="1" t="str">
        <f aca="false">"1445"</f>
        <v>1445</v>
      </c>
      <c r="V35" s="1" t="n">
        <v>42</v>
      </c>
      <c r="W35" s="1" t="n">
        <v>3</v>
      </c>
      <c r="X35" s="1" t="n">
        <v>0</v>
      </c>
      <c r="Y35" s="1" t="s">
        <v>38</v>
      </c>
      <c r="Z35" s="1" t="n">
        <v>150</v>
      </c>
    </row>
    <row r="36" customFormat="false" ht="15" hidden="false" customHeight="false" outlineLevel="0" collapsed="false">
      <c r="A36" s="1" t="n">
        <v>21101</v>
      </c>
      <c r="B36" s="1" t="str">
        <f aca="false">"00416079"</f>
        <v>00416079</v>
      </c>
      <c r="C36" s="1" t="s">
        <v>89</v>
      </c>
      <c r="D36" s="1" t="s">
        <v>90</v>
      </c>
      <c r="F36" s="1" t="s">
        <v>30</v>
      </c>
      <c r="G36" s="1" t="n">
        <v>1030</v>
      </c>
      <c r="H36" s="1" t="str">
        <f aca="false">"40"</f>
        <v>40</v>
      </c>
      <c r="I36" s="1" t="s">
        <v>83</v>
      </c>
      <c r="J36" s="1" t="s">
        <v>62</v>
      </c>
      <c r="K36" s="1" t="s">
        <v>33</v>
      </c>
      <c r="L36" s="1" t="s">
        <v>52</v>
      </c>
      <c r="M36" s="1" t="s">
        <v>63</v>
      </c>
      <c r="N36" s="1" t="str">
        <f aca="false">"1"</f>
        <v>1</v>
      </c>
      <c r="O36" s="1" t="n">
        <v>3</v>
      </c>
      <c r="P36" s="1" t="n">
        <v>3</v>
      </c>
      <c r="Q36" s="1" t="s">
        <v>72</v>
      </c>
      <c r="T36" s="1" t="str">
        <f aca="false">""</f>
        <v/>
      </c>
      <c r="U36" s="1" t="str">
        <f aca="false">""</f>
        <v/>
      </c>
      <c r="V36" s="1" t="n">
        <v>60</v>
      </c>
      <c r="W36" s="1" t="n">
        <v>3</v>
      </c>
      <c r="X36" s="1" t="n">
        <v>0</v>
      </c>
      <c r="Y36" s="1" t="s">
        <v>64</v>
      </c>
    </row>
    <row r="37" customFormat="false" ht="15" hidden="false" customHeight="false" outlineLevel="0" collapsed="false">
      <c r="A37" s="1" t="n">
        <v>21004</v>
      </c>
      <c r="B37" s="1" t="str">
        <f aca="false">""</f>
        <v/>
      </c>
      <c r="F37" s="1" t="s">
        <v>30</v>
      </c>
      <c r="G37" s="1" t="n">
        <v>1030</v>
      </c>
      <c r="H37" s="1" t="str">
        <f aca="false">"80J"</f>
        <v>80J</v>
      </c>
      <c r="I37" s="1" t="s">
        <v>83</v>
      </c>
      <c r="J37" s="1" t="s">
        <v>91</v>
      </c>
      <c r="K37" s="1" t="s">
        <v>33</v>
      </c>
      <c r="L37" s="1" t="s">
        <v>52</v>
      </c>
      <c r="M37" s="1" t="s">
        <v>42</v>
      </c>
      <c r="N37" s="1" t="str">
        <f aca="false">"CE"</f>
        <v>CE</v>
      </c>
      <c r="O37" s="1" t="n">
        <v>3</v>
      </c>
      <c r="P37" s="1" t="n">
        <v>3</v>
      </c>
      <c r="Q37" s="1" t="s">
        <v>75</v>
      </c>
      <c r="T37" s="1" t="str">
        <f aca="false">""</f>
        <v/>
      </c>
      <c r="U37" s="1" t="str">
        <f aca="false">""</f>
        <v/>
      </c>
      <c r="V37" s="1" t="n">
        <v>40</v>
      </c>
      <c r="W37" s="1" t="n">
        <v>0</v>
      </c>
      <c r="X37" s="1" t="n">
        <v>0</v>
      </c>
    </row>
    <row r="38" customFormat="false" ht="15" hidden="false" customHeight="false" outlineLevel="0" collapsed="false">
      <c r="A38" s="1" t="n">
        <v>22486</v>
      </c>
      <c r="B38" s="1" t="str">
        <f aca="false">""</f>
        <v/>
      </c>
      <c r="F38" s="1" t="s">
        <v>30</v>
      </c>
      <c r="G38" s="1" t="n">
        <v>1030</v>
      </c>
      <c r="H38" s="1" t="str">
        <f aca="false">"81J"</f>
        <v>81J</v>
      </c>
      <c r="I38" s="1" t="s">
        <v>83</v>
      </c>
      <c r="J38" s="1" t="s">
        <v>92</v>
      </c>
      <c r="K38" s="1" t="s">
        <v>33</v>
      </c>
      <c r="L38" s="1" t="s">
        <v>52</v>
      </c>
      <c r="M38" s="1" t="s">
        <v>42</v>
      </c>
      <c r="N38" s="1" t="str">
        <f aca="false">"CE"</f>
        <v>CE</v>
      </c>
      <c r="O38" s="1" t="n">
        <v>3</v>
      </c>
      <c r="P38" s="1" t="n">
        <v>3</v>
      </c>
      <c r="Q38" s="1" t="s">
        <v>75</v>
      </c>
      <c r="T38" s="1" t="str">
        <f aca="false">""</f>
        <v/>
      </c>
      <c r="U38" s="1" t="str">
        <f aca="false">""</f>
        <v/>
      </c>
      <c r="V38" s="1" t="n">
        <v>50</v>
      </c>
      <c r="W38" s="1" t="n">
        <v>0</v>
      </c>
      <c r="X38" s="1" t="n">
        <v>0</v>
      </c>
    </row>
    <row r="39" customFormat="false" ht="15" hidden="false" customHeight="false" outlineLevel="0" collapsed="false">
      <c r="A39" s="1" t="n">
        <v>21472</v>
      </c>
      <c r="B39" s="1" t="str">
        <f aca="false">""</f>
        <v/>
      </c>
      <c r="F39" s="1" t="s">
        <v>30</v>
      </c>
      <c r="G39" s="1" t="n">
        <v>1030</v>
      </c>
      <c r="H39" s="1" t="str">
        <f aca="false">"82J"</f>
        <v>82J</v>
      </c>
      <c r="I39" s="1" t="s">
        <v>83</v>
      </c>
      <c r="J39" s="1" t="s">
        <v>93</v>
      </c>
      <c r="K39" s="1" t="s">
        <v>33</v>
      </c>
      <c r="L39" s="1" t="s">
        <v>52</v>
      </c>
      <c r="M39" s="1" t="s">
        <v>42</v>
      </c>
      <c r="N39" s="1" t="str">
        <f aca="false">"CE"</f>
        <v>CE</v>
      </c>
      <c r="O39" s="1" t="n">
        <v>3</v>
      </c>
      <c r="P39" s="1" t="n">
        <v>3</v>
      </c>
      <c r="Q39" s="1" t="s">
        <v>75</v>
      </c>
      <c r="T39" s="1" t="str">
        <f aca="false">""</f>
        <v/>
      </c>
      <c r="U39" s="1" t="str">
        <f aca="false">""</f>
        <v/>
      </c>
      <c r="V39" s="1" t="n">
        <v>40</v>
      </c>
      <c r="W39" s="1" t="n">
        <v>0</v>
      </c>
      <c r="X39" s="1" t="n">
        <v>0</v>
      </c>
    </row>
    <row r="40" customFormat="false" ht="15" hidden="false" customHeight="false" outlineLevel="0" collapsed="false">
      <c r="A40" s="1" t="n">
        <v>20979</v>
      </c>
      <c r="B40" s="1" t="str">
        <f aca="false">""</f>
        <v/>
      </c>
      <c r="F40" s="1" t="s">
        <v>30</v>
      </c>
      <c r="G40" s="1" t="n">
        <v>1030</v>
      </c>
      <c r="H40" s="1" t="str">
        <f aca="false">"83J"</f>
        <v>83J</v>
      </c>
      <c r="I40" s="1" t="s">
        <v>83</v>
      </c>
      <c r="J40" s="1" t="s">
        <v>94</v>
      </c>
      <c r="K40" s="1" t="s">
        <v>33</v>
      </c>
      <c r="L40" s="1" t="s">
        <v>52</v>
      </c>
      <c r="M40" s="1" t="s">
        <v>42</v>
      </c>
      <c r="N40" s="1" t="str">
        <f aca="false">"CE"</f>
        <v>CE</v>
      </c>
      <c r="O40" s="1" t="n">
        <v>3</v>
      </c>
      <c r="P40" s="1" t="n">
        <v>3</v>
      </c>
      <c r="Q40" s="1" t="s">
        <v>75</v>
      </c>
      <c r="T40" s="1" t="str">
        <f aca="false">""</f>
        <v/>
      </c>
      <c r="U40" s="1" t="str">
        <f aca="false">""</f>
        <v/>
      </c>
      <c r="V40" s="1" t="n">
        <v>50</v>
      </c>
      <c r="W40" s="1" t="n">
        <v>0</v>
      </c>
      <c r="X40" s="1" t="n">
        <v>0</v>
      </c>
    </row>
    <row r="41" customFormat="false" ht="15" hidden="false" customHeight="false" outlineLevel="0" collapsed="false">
      <c r="A41" s="1" t="n">
        <v>22071</v>
      </c>
      <c r="B41" s="1" t="str">
        <f aca="false">"00353663"</f>
        <v>00353663</v>
      </c>
      <c r="C41" s="1" t="s">
        <v>95</v>
      </c>
      <c r="D41" s="1" t="s">
        <v>96</v>
      </c>
      <c r="E41" s="1" t="s">
        <v>97</v>
      </c>
      <c r="F41" s="1" t="s">
        <v>30</v>
      </c>
      <c r="G41" s="1" t="n">
        <v>1030</v>
      </c>
      <c r="H41" s="1" t="str">
        <f aca="false">"85J"</f>
        <v>85J</v>
      </c>
      <c r="I41" s="1" t="s">
        <v>83</v>
      </c>
      <c r="J41" s="1" t="s">
        <v>98</v>
      </c>
      <c r="K41" s="1" t="s">
        <v>33</v>
      </c>
      <c r="L41" s="1" t="s">
        <v>52</v>
      </c>
      <c r="M41" s="1" t="s">
        <v>42</v>
      </c>
      <c r="N41" s="1" t="str">
        <f aca="false">"CE"</f>
        <v>CE</v>
      </c>
      <c r="O41" s="1" t="n">
        <v>3</v>
      </c>
      <c r="P41" s="1" t="n">
        <v>3</v>
      </c>
      <c r="Q41" s="1" t="s">
        <v>75</v>
      </c>
      <c r="T41" s="1" t="str">
        <f aca="false">""</f>
        <v/>
      </c>
      <c r="U41" s="1" t="str">
        <f aca="false">""</f>
        <v/>
      </c>
      <c r="V41" s="1" t="n">
        <v>50</v>
      </c>
      <c r="W41" s="1" t="n">
        <v>0</v>
      </c>
      <c r="X41" s="1" t="n">
        <v>0</v>
      </c>
    </row>
    <row r="42" customFormat="false" ht="15" hidden="false" customHeight="false" outlineLevel="0" collapsed="false">
      <c r="A42" s="1" t="n">
        <v>22483</v>
      </c>
      <c r="B42" s="1" t="str">
        <f aca="false">""</f>
        <v/>
      </c>
      <c r="F42" s="1" t="s">
        <v>30</v>
      </c>
      <c r="G42" s="1" t="n">
        <v>1030</v>
      </c>
      <c r="H42" s="1" t="str">
        <f aca="false">"88J"</f>
        <v>88J</v>
      </c>
      <c r="I42" s="1" t="s">
        <v>83</v>
      </c>
      <c r="J42" s="1" t="s">
        <v>99</v>
      </c>
      <c r="K42" s="1" t="s">
        <v>33</v>
      </c>
      <c r="L42" s="1" t="s">
        <v>52</v>
      </c>
      <c r="M42" s="1" t="s">
        <v>42</v>
      </c>
      <c r="N42" s="1" t="str">
        <f aca="false">"CE"</f>
        <v>CE</v>
      </c>
      <c r="O42" s="1" t="n">
        <v>3</v>
      </c>
      <c r="P42" s="1" t="n">
        <v>3</v>
      </c>
      <c r="Q42" s="1" t="s">
        <v>75</v>
      </c>
      <c r="T42" s="1" t="str">
        <f aca="false">""</f>
        <v/>
      </c>
      <c r="U42" s="1" t="str">
        <f aca="false">""</f>
        <v/>
      </c>
      <c r="V42" s="1" t="n">
        <v>50</v>
      </c>
      <c r="W42" s="1" t="n">
        <v>0</v>
      </c>
      <c r="X42" s="1" t="n">
        <v>0</v>
      </c>
    </row>
    <row r="43" customFormat="false" ht="15" hidden="false" customHeight="false" outlineLevel="0" collapsed="false">
      <c r="A43" s="1" t="n">
        <v>21418</v>
      </c>
      <c r="B43" s="1" t="str">
        <f aca="false">"00376576"</f>
        <v>00376576</v>
      </c>
      <c r="C43" s="1" t="s">
        <v>100</v>
      </c>
      <c r="D43" s="1" t="s">
        <v>101</v>
      </c>
      <c r="F43" s="1" t="s">
        <v>30</v>
      </c>
      <c r="G43" s="1" t="n">
        <v>1030</v>
      </c>
      <c r="H43" s="1" t="str">
        <f aca="false">"89J"</f>
        <v>89J</v>
      </c>
      <c r="I43" s="1" t="s">
        <v>83</v>
      </c>
      <c r="J43" s="1" t="s">
        <v>81</v>
      </c>
      <c r="K43" s="1" t="s">
        <v>33</v>
      </c>
      <c r="L43" s="1" t="s">
        <v>52</v>
      </c>
      <c r="M43" s="1" t="s">
        <v>63</v>
      </c>
      <c r="N43" s="1" t="str">
        <f aca="false">"CE"</f>
        <v>CE</v>
      </c>
      <c r="O43" s="1" t="n">
        <v>3</v>
      </c>
      <c r="P43" s="1" t="n">
        <v>3</v>
      </c>
      <c r="Q43" s="1" t="s">
        <v>75</v>
      </c>
      <c r="T43" s="1" t="str">
        <f aca="false">""</f>
        <v/>
      </c>
      <c r="U43" s="1" t="str">
        <f aca="false">""</f>
        <v/>
      </c>
      <c r="V43" s="1" t="n">
        <v>50</v>
      </c>
      <c r="W43" s="1" t="n">
        <v>0</v>
      </c>
      <c r="X43" s="1" t="n">
        <v>0</v>
      </c>
      <c r="Y43" s="1" t="s">
        <v>64</v>
      </c>
    </row>
    <row r="44" customFormat="false" ht="15" hidden="false" customHeight="false" outlineLevel="0" collapsed="false">
      <c r="A44" s="1" t="n">
        <v>21755</v>
      </c>
      <c r="B44" s="1" t="str">
        <f aca="false">"00483406"</f>
        <v>00483406</v>
      </c>
      <c r="C44" s="1" t="s">
        <v>102</v>
      </c>
      <c r="D44" s="1" t="s">
        <v>103</v>
      </c>
      <c r="F44" s="1" t="s">
        <v>30</v>
      </c>
      <c r="G44" s="1" t="n">
        <v>1030</v>
      </c>
      <c r="H44" s="1" t="str">
        <f aca="false">"A8J"</f>
        <v>A8J</v>
      </c>
      <c r="I44" s="1" t="s">
        <v>83</v>
      </c>
      <c r="J44" s="1" t="s">
        <v>104</v>
      </c>
      <c r="K44" s="1" t="s">
        <v>33</v>
      </c>
      <c r="L44" s="1" t="s">
        <v>52</v>
      </c>
      <c r="M44" s="1" t="s">
        <v>63</v>
      </c>
      <c r="N44" s="1" t="str">
        <f aca="false">"CE"</f>
        <v>CE</v>
      </c>
      <c r="O44" s="1" t="n">
        <v>3</v>
      </c>
      <c r="P44" s="1" t="n">
        <v>3</v>
      </c>
      <c r="Q44" s="1" t="s">
        <v>75</v>
      </c>
      <c r="T44" s="1" t="str">
        <f aca="false">""</f>
        <v/>
      </c>
      <c r="U44" s="1" t="str">
        <f aca="false">""</f>
        <v/>
      </c>
      <c r="V44" s="1" t="n">
        <v>30</v>
      </c>
      <c r="W44" s="1" t="n">
        <v>0</v>
      </c>
      <c r="X44" s="1" t="n">
        <v>0</v>
      </c>
      <c r="Y44" s="1" t="s">
        <v>64</v>
      </c>
    </row>
    <row r="45" customFormat="false" ht="15" hidden="false" customHeight="false" outlineLevel="0" collapsed="false">
      <c r="A45" s="1" t="n">
        <v>21409</v>
      </c>
      <c r="B45" s="1" t="str">
        <f aca="false">""</f>
        <v/>
      </c>
      <c r="F45" s="1" t="s">
        <v>30</v>
      </c>
      <c r="G45" s="1" t="n">
        <v>1030</v>
      </c>
      <c r="H45" s="1" t="str">
        <f aca="false">"K8J"</f>
        <v>K8J</v>
      </c>
      <c r="I45" s="1" t="s">
        <v>83</v>
      </c>
      <c r="J45" s="1" t="s">
        <v>105</v>
      </c>
      <c r="K45" s="1" t="s">
        <v>33</v>
      </c>
      <c r="L45" s="1" t="s">
        <v>52</v>
      </c>
      <c r="M45" s="1" t="s">
        <v>42</v>
      </c>
      <c r="N45" s="1" t="str">
        <f aca="false">"CE"</f>
        <v>CE</v>
      </c>
      <c r="O45" s="1" t="n">
        <v>3</v>
      </c>
      <c r="P45" s="1" t="n">
        <v>3</v>
      </c>
      <c r="Q45" s="1" t="s">
        <v>75</v>
      </c>
      <c r="T45" s="1" t="str">
        <f aca="false">""</f>
        <v/>
      </c>
      <c r="U45" s="1" t="str">
        <f aca="false">""</f>
        <v/>
      </c>
      <c r="V45" s="1" t="n">
        <v>25</v>
      </c>
      <c r="W45" s="1" t="n">
        <v>0</v>
      </c>
      <c r="X45" s="1" t="n">
        <v>0</v>
      </c>
    </row>
    <row r="46" customFormat="false" ht="15" hidden="false" customHeight="false" outlineLevel="0" collapsed="false">
      <c r="A46" s="1" t="n">
        <v>21411</v>
      </c>
      <c r="B46" s="1" t="str">
        <f aca="false">""</f>
        <v/>
      </c>
      <c r="F46" s="1" t="s">
        <v>30</v>
      </c>
      <c r="G46" s="1" t="n">
        <v>1030</v>
      </c>
      <c r="H46" s="1" t="str">
        <f aca="false">"P8J"</f>
        <v>P8J</v>
      </c>
      <c r="I46" s="1" t="s">
        <v>83</v>
      </c>
      <c r="J46" s="1" t="s">
        <v>92</v>
      </c>
      <c r="K46" s="1" t="s">
        <v>41</v>
      </c>
      <c r="L46" s="1" t="s">
        <v>52</v>
      </c>
      <c r="M46" s="1" t="s">
        <v>42</v>
      </c>
      <c r="N46" s="1" t="str">
        <f aca="false">"CE"</f>
        <v>CE</v>
      </c>
      <c r="O46" s="1" t="n">
        <v>3</v>
      </c>
      <c r="P46" s="1" t="n">
        <v>3</v>
      </c>
      <c r="Q46" s="1" t="s">
        <v>75</v>
      </c>
      <c r="T46" s="1" t="str">
        <f aca="false">""</f>
        <v/>
      </c>
      <c r="U46" s="1" t="str">
        <f aca="false">""</f>
        <v/>
      </c>
      <c r="V46" s="1" t="n">
        <v>0</v>
      </c>
      <c r="W46" s="1" t="n">
        <v>0</v>
      </c>
      <c r="X46" s="1" t="n">
        <v>0</v>
      </c>
    </row>
    <row r="47" customFormat="false" ht="15" hidden="false" customHeight="false" outlineLevel="0" collapsed="false">
      <c r="A47" s="1" t="n">
        <v>21237</v>
      </c>
      <c r="B47" s="1" t="str">
        <f aca="false">""</f>
        <v/>
      </c>
      <c r="F47" s="1" t="s">
        <v>30</v>
      </c>
      <c r="G47" s="1" t="n">
        <v>1030</v>
      </c>
      <c r="H47" s="1" t="str">
        <f aca="false">"U8J"</f>
        <v>U8J</v>
      </c>
      <c r="I47" s="1" t="s">
        <v>83</v>
      </c>
      <c r="J47" s="1" t="s">
        <v>106</v>
      </c>
      <c r="K47" s="1" t="s">
        <v>33</v>
      </c>
      <c r="L47" s="1" t="s">
        <v>52</v>
      </c>
      <c r="M47" s="1" t="s">
        <v>63</v>
      </c>
      <c r="N47" s="1" t="str">
        <f aca="false">"CE"</f>
        <v>CE</v>
      </c>
      <c r="O47" s="1" t="n">
        <v>3</v>
      </c>
      <c r="P47" s="1" t="n">
        <v>3</v>
      </c>
      <c r="Q47" s="1" t="s">
        <v>75</v>
      </c>
      <c r="T47" s="1" t="str">
        <f aca="false">""</f>
        <v/>
      </c>
      <c r="U47" s="1" t="str">
        <f aca="false">""</f>
        <v/>
      </c>
      <c r="V47" s="1" t="n">
        <v>25</v>
      </c>
      <c r="W47" s="1" t="n">
        <v>0</v>
      </c>
      <c r="X47" s="1" t="n">
        <v>0</v>
      </c>
      <c r="Y47" s="1" t="s">
        <v>64</v>
      </c>
    </row>
    <row r="48" customFormat="false" ht="15" hidden="false" customHeight="false" outlineLevel="0" collapsed="false">
      <c r="A48" s="1" t="n">
        <v>20272</v>
      </c>
      <c r="B48" s="1" t="str">
        <f aca="false">"00118097"</f>
        <v>00118097</v>
      </c>
      <c r="C48" s="1" t="s">
        <v>107</v>
      </c>
      <c r="D48" s="1" t="s">
        <v>97</v>
      </c>
      <c r="E48" s="1" t="s">
        <v>42</v>
      </c>
      <c r="F48" s="1" t="s">
        <v>30</v>
      </c>
      <c r="G48" s="1" t="n">
        <v>1040</v>
      </c>
      <c r="H48" s="1" t="str">
        <f aca="false">"01"</f>
        <v>01</v>
      </c>
      <c r="I48" s="1" t="s">
        <v>108</v>
      </c>
      <c r="J48" s="1" t="s">
        <v>32</v>
      </c>
      <c r="K48" s="1" t="s">
        <v>33</v>
      </c>
      <c r="L48" s="1" t="s">
        <v>52</v>
      </c>
      <c r="M48" s="1" t="s">
        <v>42</v>
      </c>
      <c r="N48" s="1" t="str">
        <f aca="false">"1"</f>
        <v>1</v>
      </c>
      <c r="O48" s="1" t="n">
        <v>3</v>
      </c>
      <c r="P48" s="1" t="n">
        <v>3</v>
      </c>
      <c r="Q48" s="1" t="s">
        <v>72</v>
      </c>
      <c r="S48" s="1" t="s">
        <v>109</v>
      </c>
      <c r="T48" s="1" t="str">
        <f aca="false">"0800"</f>
        <v>0800</v>
      </c>
      <c r="U48" s="1" t="str">
        <f aca="false">"0850"</f>
        <v>0850</v>
      </c>
      <c r="V48" s="1" t="n">
        <v>42</v>
      </c>
      <c r="W48" s="1" t="n">
        <v>1</v>
      </c>
      <c r="X48" s="1" t="n">
        <v>0</v>
      </c>
      <c r="Y48" s="1" t="s">
        <v>38</v>
      </c>
      <c r="Z48" s="1" t="n">
        <v>124</v>
      </c>
    </row>
    <row r="49" customFormat="false" ht="15" hidden="false" customHeight="false" outlineLevel="0" collapsed="false">
      <c r="A49" s="1" t="n">
        <v>20171</v>
      </c>
      <c r="B49" s="1" t="str">
        <f aca="false">"00118097"</f>
        <v>00118097</v>
      </c>
      <c r="C49" s="1" t="s">
        <v>107</v>
      </c>
      <c r="D49" s="1" t="s">
        <v>97</v>
      </c>
      <c r="E49" s="1" t="s">
        <v>42</v>
      </c>
      <c r="F49" s="1" t="s">
        <v>30</v>
      </c>
      <c r="G49" s="1" t="n">
        <v>1040</v>
      </c>
      <c r="H49" s="1" t="str">
        <f aca="false">"02"</f>
        <v>02</v>
      </c>
      <c r="I49" s="1" t="s">
        <v>108</v>
      </c>
      <c r="J49" s="1" t="s">
        <v>32</v>
      </c>
      <c r="K49" s="1" t="s">
        <v>33</v>
      </c>
      <c r="L49" s="1" t="s">
        <v>52</v>
      </c>
      <c r="M49" s="1" t="s">
        <v>42</v>
      </c>
      <c r="N49" s="1" t="str">
        <f aca="false">"1"</f>
        <v>1</v>
      </c>
      <c r="O49" s="1" t="n">
        <v>3</v>
      </c>
      <c r="P49" s="1" t="n">
        <v>3</v>
      </c>
      <c r="Q49" s="1" t="s">
        <v>72</v>
      </c>
      <c r="S49" s="1" t="s">
        <v>109</v>
      </c>
      <c r="T49" s="1" t="str">
        <f aca="false">"0900"</f>
        <v>0900</v>
      </c>
      <c r="U49" s="1" t="str">
        <f aca="false">"0950"</f>
        <v>0950</v>
      </c>
      <c r="V49" s="1" t="n">
        <v>42</v>
      </c>
      <c r="W49" s="1" t="n">
        <v>1</v>
      </c>
      <c r="X49" s="1" t="n">
        <v>0</v>
      </c>
      <c r="Y49" s="1" t="s">
        <v>38</v>
      </c>
      <c r="Z49" s="1" t="n">
        <v>124</v>
      </c>
    </row>
    <row r="50" customFormat="false" ht="15" hidden="false" customHeight="false" outlineLevel="0" collapsed="false">
      <c r="A50" s="1" t="n">
        <v>22038</v>
      </c>
      <c r="B50" s="1" t="str">
        <f aca="false">"00118097"</f>
        <v>00118097</v>
      </c>
      <c r="C50" s="1" t="s">
        <v>107</v>
      </c>
      <c r="D50" s="1" t="s">
        <v>97</v>
      </c>
      <c r="E50" s="1" t="s">
        <v>42</v>
      </c>
      <c r="F50" s="1" t="s">
        <v>30</v>
      </c>
      <c r="G50" s="1" t="n">
        <v>1040</v>
      </c>
      <c r="H50" s="1" t="str">
        <f aca="false">"03"</f>
        <v>03</v>
      </c>
      <c r="I50" s="1" t="s">
        <v>108</v>
      </c>
      <c r="J50" s="1" t="s">
        <v>32</v>
      </c>
      <c r="K50" s="1" t="s">
        <v>33</v>
      </c>
      <c r="L50" s="1" t="s">
        <v>52</v>
      </c>
      <c r="M50" s="1" t="s">
        <v>42</v>
      </c>
      <c r="N50" s="1" t="str">
        <f aca="false">"1"</f>
        <v>1</v>
      </c>
      <c r="O50" s="1" t="n">
        <v>3</v>
      </c>
      <c r="P50" s="1" t="n">
        <v>3</v>
      </c>
      <c r="Q50" s="1" t="s">
        <v>72</v>
      </c>
      <c r="S50" s="1" t="s">
        <v>109</v>
      </c>
      <c r="T50" s="1" t="str">
        <f aca="false">"1000"</f>
        <v>1000</v>
      </c>
      <c r="U50" s="1" t="str">
        <f aca="false">"1050"</f>
        <v>1050</v>
      </c>
      <c r="V50" s="1" t="n">
        <v>42</v>
      </c>
      <c r="W50" s="1" t="n">
        <v>1</v>
      </c>
      <c r="X50" s="1" t="n">
        <v>0</v>
      </c>
      <c r="Y50" s="1" t="s">
        <v>38</v>
      </c>
      <c r="Z50" s="1" t="n">
        <v>124</v>
      </c>
    </row>
    <row r="51" customFormat="false" ht="15" hidden="false" customHeight="false" outlineLevel="0" collapsed="false">
      <c r="A51" s="1" t="n">
        <v>21391</v>
      </c>
      <c r="B51" s="1" t="str">
        <f aca="false">""</f>
        <v/>
      </c>
      <c r="F51" s="1" t="s">
        <v>30</v>
      </c>
      <c r="G51" s="1" t="n">
        <v>1040</v>
      </c>
      <c r="H51" s="1" t="str">
        <f aca="false">"04"</f>
        <v>04</v>
      </c>
      <c r="I51" s="1" t="s">
        <v>108</v>
      </c>
      <c r="J51" s="1" t="s">
        <v>32</v>
      </c>
      <c r="K51" s="1" t="s">
        <v>33</v>
      </c>
      <c r="L51" s="1" t="s">
        <v>52</v>
      </c>
      <c r="M51" s="1" t="s">
        <v>42</v>
      </c>
      <c r="N51" s="1" t="str">
        <f aca="false">"1"</f>
        <v>1</v>
      </c>
      <c r="O51" s="1" t="n">
        <v>3</v>
      </c>
      <c r="P51" s="1" t="n">
        <v>3</v>
      </c>
      <c r="Q51" s="1" t="s">
        <v>72</v>
      </c>
      <c r="S51" s="1" t="s">
        <v>109</v>
      </c>
      <c r="T51" s="1" t="str">
        <f aca="false">"1200"</f>
        <v>1200</v>
      </c>
      <c r="U51" s="1" t="str">
        <f aca="false">"1250"</f>
        <v>1250</v>
      </c>
      <c r="V51" s="1" t="n">
        <v>42</v>
      </c>
      <c r="W51" s="1" t="n">
        <v>0</v>
      </c>
      <c r="X51" s="1" t="n">
        <v>0</v>
      </c>
      <c r="Y51" s="1" t="s">
        <v>38</v>
      </c>
      <c r="Z51" s="1" t="n">
        <v>124</v>
      </c>
    </row>
    <row r="52" customFormat="false" ht="15" hidden="false" customHeight="false" outlineLevel="0" collapsed="false">
      <c r="A52" s="1" t="n">
        <v>20689</v>
      </c>
      <c r="B52" s="1" t="str">
        <f aca="false">"00214152"</f>
        <v>00214152</v>
      </c>
      <c r="C52" s="1" t="s">
        <v>48</v>
      </c>
      <c r="D52" s="1" t="s">
        <v>49</v>
      </c>
      <c r="E52" s="1" t="s">
        <v>50</v>
      </c>
      <c r="F52" s="1" t="s">
        <v>30</v>
      </c>
      <c r="G52" s="1" t="n">
        <v>1040</v>
      </c>
      <c r="H52" s="1" t="str">
        <f aca="false">"05"</f>
        <v>05</v>
      </c>
      <c r="I52" s="1" t="s">
        <v>108</v>
      </c>
      <c r="J52" s="1" t="s">
        <v>32</v>
      </c>
      <c r="K52" s="1" t="s">
        <v>33</v>
      </c>
      <c r="L52" s="1" t="s">
        <v>52</v>
      </c>
      <c r="M52" s="1" t="s">
        <v>42</v>
      </c>
      <c r="N52" s="1" t="str">
        <f aca="false">"1"</f>
        <v>1</v>
      </c>
      <c r="O52" s="1" t="n">
        <v>3</v>
      </c>
      <c r="P52" s="1" t="n">
        <v>3</v>
      </c>
      <c r="Q52" s="1" t="s">
        <v>72</v>
      </c>
      <c r="S52" s="1" t="s">
        <v>109</v>
      </c>
      <c r="T52" s="1" t="str">
        <f aca="false">"1100"</f>
        <v>1100</v>
      </c>
      <c r="U52" s="1" t="str">
        <f aca="false">"1150"</f>
        <v>1150</v>
      </c>
      <c r="V52" s="1" t="n">
        <v>42</v>
      </c>
      <c r="W52" s="1" t="n">
        <v>6</v>
      </c>
      <c r="X52" s="1" t="n">
        <v>0</v>
      </c>
      <c r="Y52" s="1" t="s">
        <v>38</v>
      </c>
      <c r="Z52" s="1" t="n">
        <v>124</v>
      </c>
    </row>
    <row r="53" customFormat="false" ht="15" hidden="false" customHeight="false" outlineLevel="0" collapsed="false">
      <c r="A53" s="1" t="n">
        <v>21390</v>
      </c>
      <c r="B53" s="1" t="str">
        <f aca="false">"00214152"</f>
        <v>00214152</v>
      </c>
      <c r="C53" s="1" t="s">
        <v>48</v>
      </c>
      <c r="D53" s="1" t="s">
        <v>49</v>
      </c>
      <c r="E53" s="1" t="s">
        <v>50</v>
      </c>
      <c r="F53" s="1" t="s">
        <v>30</v>
      </c>
      <c r="G53" s="1" t="n">
        <v>1040</v>
      </c>
      <c r="H53" s="1" t="str">
        <f aca="false">"06"</f>
        <v>06</v>
      </c>
      <c r="I53" s="1" t="s">
        <v>108</v>
      </c>
      <c r="J53" s="1" t="s">
        <v>32</v>
      </c>
      <c r="K53" s="1" t="s">
        <v>33</v>
      </c>
      <c r="L53" s="1" t="s">
        <v>52</v>
      </c>
      <c r="M53" s="1" t="s">
        <v>42</v>
      </c>
      <c r="N53" s="1" t="str">
        <f aca="false">"1"</f>
        <v>1</v>
      </c>
      <c r="O53" s="1" t="n">
        <v>3</v>
      </c>
      <c r="P53" s="1" t="n">
        <v>3</v>
      </c>
      <c r="Q53" s="1" t="s">
        <v>72</v>
      </c>
      <c r="S53" s="1" t="s">
        <v>47</v>
      </c>
      <c r="T53" s="1" t="str">
        <f aca="false">"1330"</f>
        <v>1330</v>
      </c>
      <c r="U53" s="1" t="str">
        <f aca="false">"1445"</f>
        <v>1445</v>
      </c>
      <c r="V53" s="1" t="n">
        <v>42</v>
      </c>
      <c r="W53" s="1" t="n">
        <v>7</v>
      </c>
      <c r="X53" s="1" t="n">
        <v>0</v>
      </c>
      <c r="Y53" s="1" t="s">
        <v>38</v>
      </c>
      <c r="Z53" s="1" t="n">
        <v>125</v>
      </c>
    </row>
    <row r="54" customFormat="false" ht="15" hidden="false" customHeight="false" outlineLevel="0" collapsed="false">
      <c r="A54" s="1" t="n">
        <v>21282</v>
      </c>
      <c r="B54" s="1" t="str">
        <f aca="false">"00351211"</f>
        <v>00351211</v>
      </c>
      <c r="C54" s="1" t="s">
        <v>39</v>
      </c>
      <c r="D54" s="1" t="s">
        <v>40</v>
      </c>
      <c r="E54" s="1" t="s">
        <v>41</v>
      </c>
      <c r="F54" s="1" t="s">
        <v>30</v>
      </c>
      <c r="G54" s="1" t="n">
        <v>1040</v>
      </c>
      <c r="H54" s="1" t="str">
        <f aca="false">"07"</f>
        <v>07</v>
      </c>
      <c r="I54" s="1" t="s">
        <v>108</v>
      </c>
      <c r="J54" s="1" t="s">
        <v>32</v>
      </c>
      <c r="K54" s="1" t="s">
        <v>33</v>
      </c>
      <c r="L54" s="1" t="s">
        <v>52</v>
      </c>
      <c r="M54" s="1" t="s">
        <v>42</v>
      </c>
      <c r="N54" s="1" t="str">
        <f aca="false">"1"</f>
        <v>1</v>
      </c>
      <c r="O54" s="1" t="n">
        <v>3</v>
      </c>
      <c r="P54" s="1" t="n">
        <v>3</v>
      </c>
      <c r="Q54" s="1" t="s">
        <v>72</v>
      </c>
      <c r="S54" s="1" t="s">
        <v>47</v>
      </c>
      <c r="T54" s="1" t="str">
        <f aca="false">"1200"</f>
        <v>1200</v>
      </c>
      <c r="U54" s="1" t="str">
        <f aca="false">"1315"</f>
        <v>1315</v>
      </c>
      <c r="V54" s="1" t="n">
        <v>42</v>
      </c>
      <c r="W54" s="1" t="n">
        <v>1</v>
      </c>
      <c r="X54" s="1" t="n">
        <v>0</v>
      </c>
      <c r="Y54" s="1" t="s">
        <v>38</v>
      </c>
      <c r="Z54" s="1" t="n">
        <v>151</v>
      </c>
    </row>
    <row r="55" customFormat="false" ht="15" hidden="false" customHeight="false" outlineLevel="0" collapsed="false">
      <c r="A55" s="1" t="n">
        <v>21437</v>
      </c>
      <c r="B55" s="1" t="str">
        <f aca="false">"00084898"</f>
        <v>00084898</v>
      </c>
      <c r="C55" s="1" t="s">
        <v>27</v>
      </c>
      <c r="D55" s="1" t="s">
        <v>28</v>
      </c>
      <c r="E55" s="1" t="s">
        <v>29</v>
      </c>
      <c r="F55" s="1" t="s">
        <v>30</v>
      </c>
      <c r="G55" s="1" t="n">
        <v>1040</v>
      </c>
      <c r="H55" s="1" t="str">
        <f aca="false">"08"</f>
        <v>08</v>
      </c>
      <c r="I55" s="1" t="s">
        <v>108</v>
      </c>
      <c r="J55" s="1" t="s">
        <v>32</v>
      </c>
      <c r="K55" s="1" t="s">
        <v>33</v>
      </c>
      <c r="L55" s="1" t="s">
        <v>52</v>
      </c>
      <c r="M55" s="1" t="s">
        <v>42</v>
      </c>
      <c r="N55" s="1" t="str">
        <f aca="false">"1"</f>
        <v>1</v>
      </c>
      <c r="O55" s="1" t="n">
        <v>3</v>
      </c>
      <c r="P55" s="1" t="n">
        <v>3</v>
      </c>
      <c r="Q55" s="1" t="s">
        <v>72</v>
      </c>
      <c r="S55" s="1" t="s">
        <v>43</v>
      </c>
      <c r="T55" s="1" t="str">
        <f aca="false">"1500"</f>
        <v>1500</v>
      </c>
      <c r="U55" s="1" t="str">
        <f aca="false">"1615"</f>
        <v>1615</v>
      </c>
      <c r="V55" s="1" t="n">
        <v>42</v>
      </c>
      <c r="W55" s="1" t="n">
        <v>1</v>
      </c>
      <c r="X55" s="1" t="n">
        <v>0</v>
      </c>
      <c r="Y55" s="1" t="s">
        <v>38</v>
      </c>
      <c r="Z55" s="1" t="n">
        <v>124</v>
      </c>
    </row>
    <row r="56" customFormat="false" ht="15" hidden="false" customHeight="false" outlineLevel="0" collapsed="false">
      <c r="A56" s="1" t="n">
        <v>21452</v>
      </c>
      <c r="B56" s="1" t="str">
        <f aca="false">"00351211"</f>
        <v>00351211</v>
      </c>
      <c r="C56" s="1" t="s">
        <v>39</v>
      </c>
      <c r="D56" s="1" t="s">
        <v>40</v>
      </c>
      <c r="E56" s="1" t="s">
        <v>41</v>
      </c>
      <c r="F56" s="1" t="s">
        <v>30</v>
      </c>
      <c r="G56" s="1" t="n">
        <v>1040</v>
      </c>
      <c r="H56" s="1" t="str">
        <f aca="false">"09"</f>
        <v>09</v>
      </c>
      <c r="I56" s="1" t="s">
        <v>108</v>
      </c>
      <c r="J56" s="1" t="s">
        <v>32</v>
      </c>
      <c r="K56" s="1" t="s">
        <v>33</v>
      </c>
      <c r="L56" s="1" t="s">
        <v>52</v>
      </c>
      <c r="M56" s="1" t="s">
        <v>42</v>
      </c>
      <c r="N56" s="1" t="str">
        <f aca="false">"1"</f>
        <v>1</v>
      </c>
      <c r="O56" s="1" t="n">
        <v>3</v>
      </c>
      <c r="P56" s="1" t="n">
        <v>3</v>
      </c>
      <c r="Q56" s="1" t="s">
        <v>72</v>
      </c>
      <c r="S56" s="1" t="s">
        <v>43</v>
      </c>
      <c r="T56" s="1" t="str">
        <f aca="false">"1200"</f>
        <v>1200</v>
      </c>
      <c r="U56" s="1" t="str">
        <f aca="false">"1315"</f>
        <v>1315</v>
      </c>
      <c r="V56" s="1" t="n">
        <v>42</v>
      </c>
      <c r="W56" s="1" t="n">
        <v>1</v>
      </c>
      <c r="X56" s="1" t="n">
        <v>0</v>
      </c>
      <c r="Y56" s="1" t="s">
        <v>38</v>
      </c>
      <c r="Z56" s="1" t="n">
        <v>150</v>
      </c>
    </row>
    <row r="57" customFormat="false" ht="15" hidden="false" customHeight="false" outlineLevel="0" collapsed="false">
      <c r="A57" s="1" t="n">
        <v>22331</v>
      </c>
      <c r="B57" s="1" t="str">
        <f aca="false">"00167661"</f>
        <v>00167661</v>
      </c>
      <c r="C57" s="1" t="s">
        <v>110</v>
      </c>
      <c r="D57" s="1" t="s">
        <v>111</v>
      </c>
      <c r="F57" s="1" t="s">
        <v>30</v>
      </c>
      <c r="G57" s="1" t="n">
        <v>1040</v>
      </c>
      <c r="H57" s="1" t="str">
        <f aca="false">"10"</f>
        <v>10</v>
      </c>
      <c r="I57" s="1" t="s">
        <v>108</v>
      </c>
      <c r="J57" s="1" t="s">
        <v>32</v>
      </c>
      <c r="K57" s="1" t="s">
        <v>33</v>
      </c>
      <c r="L57" s="1" t="s">
        <v>52</v>
      </c>
      <c r="M57" s="1" t="s">
        <v>42</v>
      </c>
      <c r="N57" s="1" t="str">
        <f aca="false">"1"</f>
        <v>1</v>
      </c>
      <c r="O57" s="1" t="n">
        <v>3</v>
      </c>
      <c r="P57" s="1" t="n">
        <v>3</v>
      </c>
      <c r="Q57" s="1" t="s">
        <v>72</v>
      </c>
      <c r="S57" s="1" t="s">
        <v>47</v>
      </c>
      <c r="T57" s="1" t="str">
        <f aca="false">"1200"</f>
        <v>1200</v>
      </c>
      <c r="U57" s="1" t="str">
        <f aca="false">"1315"</f>
        <v>1315</v>
      </c>
      <c r="V57" s="1" t="n">
        <v>42</v>
      </c>
      <c r="W57" s="1" t="n">
        <v>0</v>
      </c>
      <c r="X57" s="1" t="n">
        <v>0</v>
      </c>
      <c r="Y57" s="1" t="s">
        <v>38</v>
      </c>
      <c r="Z57" s="1" t="n">
        <v>124</v>
      </c>
    </row>
    <row r="58" customFormat="false" ht="15" hidden="false" customHeight="false" outlineLevel="0" collapsed="false">
      <c r="A58" s="1" t="n">
        <v>20273</v>
      </c>
      <c r="B58" s="1" t="str">
        <f aca="false">"00192311"</f>
        <v>00192311</v>
      </c>
      <c r="C58" s="1" t="s">
        <v>112</v>
      </c>
      <c r="D58" s="1" t="s">
        <v>113</v>
      </c>
      <c r="E58" s="1" t="s">
        <v>41</v>
      </c>
      <c r="F58" s="1" t="s">
        <v>30</v>
      </c>
      <c r="G58" s="1" t="n">
        <v>1040</v>
      </c>
      <c r="H58" s="1" t="str">
        <f aca="false">"11"</f>
        <v>11</v>
      </c>
      <c r="I58" s="1" t="s">
        <v>108</v>
      </c>
      <c r="J58" s="1" t="s">
        <v>32</v>
      </c>
      <c r="K58" s="1" t="s">
        <v>33</v>
      </c>
      <c r="L58" s="1" t="s">
        <v>52</v>
      </c>
      <c r="M58" s="1" t="s">
        <v>42</v>
      </c>
      <c r="N58" s="1" t="str">
        <f aca="false">"1"</f>
        <v>1</v>
      </c>
      <c r="O58" s="1" t="n">
        <v>3</v>
      </c>
      <c r="P58" s="1" t="n">
        <v>3</v>
      </c>
      <c r="Q58" s="1" t="s">
        <v>72</v>
      </c>
      <c r="S58" s="1" t="s">
        <v>47</v>
      </c>
      <c r="T58" s="1" t="str">
        <f aca="false">"1630"</f>
        <v>1630</v>
      </c>
      <c r="U58" s="1" t="str">
        <f aca="false">"1745"</f>
        <v>1745</v>
      </c>
      <c r="V58" s="1" t="n">
        <v>42</v>
      </c>
      <c r="W58" s="1" t="n">
        <v>0</v>
      </c>
      <c r="X58" s="1" t="n">
        <v>0</v>
      </c>
      <c r="Y58" s="1" t="s">
        <v>38</v>
      </c>
      <c r="Z58" s="1" t="n">
        <v>124</v>
      </c>
    </row>
    <row r="59" customFormat="false" ht="15" hidden="false" customHeight="false" outlineLevel="0" collapsed="false">
      <c r="A59" s="1" t="n">
        <v>20959</v>
      </c>
      <c r="B59" s="1" t="str">
        <f aca="false">""</f>
        <v/>
      </c>
      <c r="F59" s="1" t="s">
        <v>30</v>
      </c>
      <c r="G59" s="1" t="n">
        <v>1040</v>
      </c>
      <c r="H59" s="1" t="str">
        <f aca="false">"12"</f>
        <v>12</v>
      </c>
      <c r="I59" s="1" t="s">
        <v>108</v>
      </c>
      <c r="J59" s="1" t="s">
        <v>32</v>
      </c>
      <c r="K59" s="1" t="s">
        <v>33</v>
      </c>
      <c r="L59" s="1" t="s">
        <v>52</v>
      </c>
      <c r="M59" s="1" t="s">
        <v>42</v>
      </c>
      <c r="N59" s="1" t="str">
        <f aca="false">"1"</f>
        <v>1</v>
      </c>
      <c r="O59" s="1" t="n">
        <v>3</v>
      </c>
      <c r="P59" s="1" t="n">
        <v>3</v>
      </c>
      <c r="Q59" s="1" t="s">
        <v>72</v>
      </c>
      <c r="S59" s="1" t="s">
        <v>47</v>
      </c>
      <c r="T59" s="1" t="str">
        <f aca="false">"1630"</f>
        <v>1630</v>
      </c>
      <c r="U59" s="1" t="str">
        <f aca="false">"1745"</f>
        <v>1745</v>
      </c>
      <c r="V59" s="1" t="n">
        <v>0</v>
      </c>
      <c r="W59" s="1" t="n">
        <v>0</v>
      </c>
      <c r="X59" s="1" t="n">
        <v>0</v>
      </c>
      <c r="Y59" s="1" t="s">
        <v>38</v>
      </c>
      <c r="Z59" s="1" t="n">
        <v>125</v>
      </c>
    </row>
    <row r="60" customFormat="false" ht="15" hidden="false" customHeight="false" outlineLevel="0" collapsed="false">
      <c r="A60" s="1" t="n">
        <v>22332</v>
      </c>
      <c r="B60" s="1" t="str">
        <f aca="false">"00003377"</f>
        <v>00003377</v>
      </c>
      <c r="C60" s="1" t="s">
        <v>114</v>
      </c>
      <c r="D60" s="1" t="s">
        <v>115</v>
      </c>
      <c r="E60" s="1" t="s">
        <v>116</v>
      </c>
      <c r="F60" s="1" t="s">
        <v>30</v>
      </c>
      <c r="G60" s="1" t="n">
        <v>1040</v>
      </c>
      <c r="H60" s="1" t="str">
        <f aca="false">"14"</f>
        <v>14</v>
      </c>
      <c r="I60" s="1" t="s">
        <v>108</v>
      </c>
      <c r="J60" s="1" t="s">
        <v>32</v>
      </c>
      <c r="K60" s="1" t="s">
        <v>33</v>
      </c>
      <c r="L60" s="1" t="s">
        <v>52</v>
      </c>
      <c r="M60" s="1" t="s">
        <v>42</v>
      </c>
      <c r="N60" s="1" t="str">
        <f aca="false">"1"</f>
        <v>1</v>
      </c>
      <c r="O60" s="1" t="n">
        <v>3</v>
      </c>
      <c r="P60" s="1" t="n">
        <v>3</v>
      </c>
      <c r="Q60" s="1" t="s">
        <v>72</v>
      </c>
      <c r="S60" s="1" t="s">
        <v>43</v>
      </c>
      <c r="T60" s="1" t="str">
        <f aca="false">"1630"</f>
        <v>1630</v>
      </c>
      <c r="U60" s="1" t="str">
        <f aca="false">"1745"</f>
        <v>1745</v>
      </c>
      <c r="V60" s="1" t="n">
        <v>42</v>
      </c>
      <c r="W60" s="1" t="n">
        <v>2</v>
      </c>
      <c r="X60" s="1" t="n">
        <v>0</v>
      </c>
      <c r="Y60" s="1" t="s">
        <v>38</v>
      </c>
      <c r="Z60" s="1" t="n">
        <v>124</v>
      </c>
    </row>
    <row r="61" customFormat="false" ht="15" hidden="false" customHeight="false" outlineLevel="0" collapsed="false">
      <c r="A61" s="1" t="n">
        <v>20582</v>
      </c>
      <c r="B61" s="1" t="str">
        <f aca="false">"00167661"</f>
        <v>00167661</v>
      </c>
      <c r="C61" s="1" t="s">
        <v>110</v>
      </c>
      <c r="D61" s="1" t="s">
        <v>111</v>
      </c>
      <c r="F61" s="1" t="s">
        <v>30</v>
      </c>
      <c r="G61" s="1" t="n">
        <v>1040</v>
      </c>
      <c r="H61" s="1" t="str">
        <f aca="false">"40"</f>
        <v>40</v>
      </c>
      <c r="I61" s="1" t="s">
        <v>108</v>
      </c>
      <c r="J61" s="1" t="s">
        <v>62</v>
      </c>
      <c r="K61" s="1" t="s">
        <v>33</v>
      </c>
      <c r="L61" s="1" t="s">
        <v>52</v>
      </c>
      <c r="M61" s="1" t="s">
        <v>63</v>
      </c>
      <c r="N61" s="1" t="str">
        <f aca="false">"1"</f>
        <v>1</v>
      </c>
      <c r="O61" s="1" t="n">
        <v>3</v>
      </c>
      <c r="P61" s="1" t="n">
        <v>3</v>
      </c>
      <c r="Q61" s="1" t="s">
        <v>72</v>
      </c>
      <c r="T61" s="1" t="str">
        <f aca="false">""</f>
        <v/>
      </c>
      <c r="U61" s="1" t="str">
        <f aca="false">""</f>
        <v/>
      </c>
      <c r="V61" s="1" t="n">
        <v>60</v>
      </c>
      <c r="W61" s="1" t="n">
        <v>1</v>
      </c>
      <c r="X61" s="1" t="n">
        <v>0</v>
      </c>
      <c r="Y61" s="1" t="s">
        <v>64</v>
      </c>
    </row>
    <row r="62" customFormat="false" ht="15" hidden="false" customHeight="false" outlineLevel="0" collapsed="false">
      <c r="A62" s="1" t="n">
        <v>21005</v>
      </c>
      <c r="B62" s="1" t="str">
        <f aca="false">""</f>
        <v/>
      </c>
      <c r="F62" s="1" t="s">
        <v>30</v>
      </c>
      <c r="G62" s="1" t="n">
        <v>1040</v>
      </c>
      <c r="H62" s="1" t="str">
        <f aca="false">"80J"</f>
        <v>80J</v>
      </c>
      <c r="I62" s="1" t="s">
        <v>108</v>
      </c>
      <c r="J62" s="1" t="s">
        <v>91</v>
      </c>
      <c r="K62" s="1" t="s">
        <v>33</v>
      </c>
      <c r="L62" s="1" t="s">
        <v>52</v>
      </c>
      <c r="M62" s="1" t="s">
        <v>42</v>
      </c>
      <c r="N62" s="1" t="str">
        <f aca="false">"CE"</f>
        <v>CE</v>
      </c>
      <c r="O62" s="1" t="n">
        <v>3</v>
      </c>
      <c r="P62" s="1" t="n">
        <v>3</v>
      </c>
      <c r="Q62" s="1" t="s">
        <v>75</v>
      </c>
      <c r="T62" s="1" t="str">
        <f aca="false">""</f>
        <v/>
      </c>
      <c r="U62" s="1" t="str">
        <f aca="false">""</f>
        <v/>
      </c>
      <c r="V62" s="1" t="n">
        <v>80</v>
      </c>
      <c r="W62" s="1" t="n">
        <v>0</v>
      </c>
      <c r="X62" s="1" t="n">
        <v>0</v>
      </c>
    </row>
    <row r="63" customFormat="false" ht="15" hidden="false" customHeight="false" outlineLevel="0" collapsed="false">
      <c r="A63" s="1" t="n">
        <v>21412</v>
      </c>
      <c r="B63" s="1" t="str">
        <f aca="false">"00048741"</f>
        <v>00048741</v>
      </c>
      <c r="C63" s="1" t="s">
        <v>117</v>
      </c>
      <c r="D63" s="1" t="s">
        <v>118</v>
      </c>
      <c r="E63" s="1" t="s">
        <v>119</v>
      </c>
      <c r="F63" s="1" t="s">
        <v>30</v>
      </c>
      <c r="G63" s="1" t="n">
        <v>1040</v>
      </c>
      <c r="H63" s="1" t="str">
        <f aca="false">"81J"</f>
        <v>81J</v>
      </c>
      <c r="I63" s="1" t="s">
        <v>108</v>
      </c>
      <c r="J63" s="1" t="s">
        <v>92</v>
      </c>
      <c r="K63" s="1" t="s">
        <v>33</v>
      </c>
      <c r="L63" s="1" t="s">
        <v>52</v>
      </c>
      <c r="M63" s="1" t="s">
        <v>42</v>
      </c>
      <c r="N63" s="1" t="str">
        <f aca="false">"CE"</f>
        <v>CE</v>
      </c>
      <c r="O63" s="1" t="n">
        <v>3</v>
      </c>
      <c r="P63" s="1" t="n">
        <v>3</v>
      </c>
      <c r="Q63" s="1" t="s">
        <v>75</v>
      </c>
      <c r="T63" s="1" t="str">
        <f aca="false">""</f>
        <v/>
      </c>
      <c r="U63" s="1" t="str">
        <f aca="false">""</f>
        <v/>
      </c>
      <c r="V63" s="1" t="n">
        <v>50</v>
      </c>
      <c r="W63" s="1" t="n">
        <v>0</v>
      </c>
      <c r="X63" s="1" t="n">
        <v>0</v>
      </c>
    </row>
    <row r="64" customFormat="false" ht="15" hidden="false" customHeight="false" outlineLevel="0" collapsed="false">
      <c r="A64" s="1" t="n">
        <v>21017</v>
      </c>
      <c r="B64" s="1" t="str">
        <f aca="false">"00136485"</f>
        <v>00136485</v>
      </c>
      <c r="C64" s="1" t="s">
        <v>120</v>
      </c>
      <c r="D64" s="1" t="s">
        <v>121</v>
      </c>
      <c r="E64" s="1" t="s">
        <v>86</v>
      </c>
      <c r="F64" s="1" t="s">
        <v>30</v>
      </c>
      <c r="G64" s="1" t="n">
        <v>1040</v>
      </c>
      <c r="H64" s="1" t="str">
        <f aca="false">"83J"</f>
        <v>83J</v>
      </c>
      <c r="I64" s="1" t="s">
        <v>108</v>
      </c>
      <c r="J64" s="1" t="s">
        <v>94</v>
      </c>
      <c r="K64" s="1" t="s">
        <v>33</v>
      </c>
      <c r="L64" s="1" t="s">
        <v>52</v>
      </c>
      <c r="M64" s="1" t="s">
        <v>42</v>
      </c>
      <c r="N64" s="1" t="str">
        <f aca="false">"CE"</f>
        <v>CE</v>
      </c>
      <c r="O64" s="1" t="n">
        <v>3</v>
      </c>
      <c r="P64" s="1" t="n">
        <v>3</v>
      </c>
      <c r="Q64" s="1" t="s">
        <v>75</v>
      </c>
      <c r="T64" s="1" t="str">
        <f aca="false">""</f>
        <v/>
      </c>
      <c r="U64" s="1" t="str">
        <f aca="false">""</f>
        <v/>
      </c>
      <c r="V64" s="1" t="n">
        <v>50</v>
      </c>
      <c r="W64" s="1" t="n">
        <v>0</v>
      </c>
      <c r="X64" s="1" t="n">
        <v>0</v>
      </c>
    </row>
    <row r="65" customFormat="false" ht="15" hidden="false" customHeight="false" outlineLevel="0" collapsed="false">
      <c r="A65" s="1" t="n">
        <v>21406</v>
      </c>
      <c r="B65" s="1" t="str">
        <f aca="false">"00020408"</f>
        <v>00020408</v>
      </c>
      <c r="C65" s="1" t="s">
        <v>122</v>
      </c>
      <c r="D65" s="1" t="s">
        <v>123</v>
      </c>
      <c r="E65" s="1" t="s">
        <v>50</v>
      </c>
      <c r="F65" s="1" t="s">
        <v>30</v>
      </c>
      <c r="G65" s="1" t="n">
        <v>1040</v>
      </c>
      <c r="H65" s="1" t="str">
        <f aca="false">"84J"</f>
        <v>84J</v>
      </c>
      <c r="I65" s="1" t="s">
        <v>108</v>
      </c>
      <c r="J65" s="1" t="s">
        <v>124</v>
      </c>
      <c r="K65" s="1" t="s">
        <v>33</v>
      </c>
      <c r="L65" s="1" t="s">
        <v>52</v>
      </c>
      <c r="M65" s="1" t="s">
        <v>42</v>
      </c>
      <c r="N65" s="1" t="str">
        <f aca="false">"CE"</f>
        <v>CE</v>
      </c>
      <c r="O65" s="1" t="n">
        <v>3</v>
      </c>
      <c r="P65" s="1" t="n">
        <v>3</v>
      </c>
      <c r="Q65" s="1" t="s">
        <v>75</v>
      </c>
      <c r="T65" s="1" t="str">
        <f aca="false">""</f>
        <v/>
      </c>
      <c r="U65" s="1" t="str">
        <f aca="false">""</f>
        <v/>
      </c>
      <c r="V65" s="1" t="n">
        <v>25</v>
      </c>
      <c r="W65" s="1" t="n">
        <v>0</v>
      </c>
      <c r="X65" s="1" t="n">
        <v>0</v>
      </c>
    </row>
    <row r="66" customFormat="false" ht="15" hidden="false" customHeight="false" outlineLevel="0" collapsed="false">
      <c r="A66" s="1" t="n">
        <v>21748</v>
      </c>
      <c r="B66" s="1" t="str">
        <f aca="false">"00353663"</f>
        <v>00353663</v>
      </c>
      <c r="C66" s="1" t="s">
        <v>95</v>
      </c>
      <c r="D66" s="1" t="s">
        <v>96</v>
      </c>
      <c r="E66" s="1" t="s">
        <v>97</v>
      </c>
      <c r="F66" s="1" t="s">
        <v>30</v>
      </c>
      <c r="G66" s="1" t="n">
        <v>1040</v>
      </c>
      <c r="H66" s="1" t="str">
        <f aca="false">"85J"</f>
        <v>85J</v>
      </c>
      <c r="I66" s="1" t="s">
        <v>108</v>
      </c>
      <c r="J66" s="1" t="s">
        <v>98</v>
      </c>
      <c r="K66" s="1" t="s">
        <v>33</v>
      </c>
      <c r="L66" s="1" t="s">
        <v>52</v>
      </c>
      <c r="M66" s="1" t="s">
        <v>42</v>
      </c>
      <c r="N66" s="1" t="str">
        <f aca="false">"CE"</f>
        <v>CE</v>
      </c>
      <c r="O66" s="1" t="n">
        <v>3</v>
      </c>
      <c r="P66" s="1" t="n">
        <v>3</v>
      </c>
      <c r="Q66" s="1" t="s">
        <v>75</v>
      </c>
      <c r="T66" s="1" t="str">
        <f aca="false">""</f>
        <v/>
      </c>
      <c r="U66" s="1" t="str">
        <f aca="false">""</f>
        <v/>
      </c>
      <c r="V66" s="1" t="n">
        <v>50</v>
      </c>
      <c r="W66" s="1" t="n">
        <v>0</v>
      </c>
      <c r="X66" s="1" t="n">
        <v>0</v>
      </c>
    </row>
    <row r="67" customFormat="false" ht="15" hidden="false" customHeight="false" outlineLevel="0" collapsed="false">
      <c r="A67" s="1" t="n">
        <v>22073</v>
      </c>
      <c r="B67" s="1" t="str">
        <f aca="false">"00123316"</f>
        <v>00123316</v>
      </c>
      <c r="C67" s="1" t="s">
        <v>125</v>
      </c>
      <c r="D67" s="1" t="s">
        <v>126</v>
      </c>
      <c r="E67" s="1" t="s">
        <v>33</v>
      </c>
      <c r="F67" s="1" t="s">
        <v>30</v>
      </c>
      <c r="G67" s="1" t="n">
        <v>1040</v>
      </c>
      <c r="H67" s="1" t="str">
        <f aca="false">"88J"</f>
        <v>88J</v>
      </c>
      <c r="I67" s="1" t="s">
        <v>108</v>
      </c>
      <c r="J67" s="1" t="s">
        <v>99</v>
      </c>
      <c r="K67" s="1" t="s">
        <v>33</v>
      </c>
      <c r="L67" s="1" t="s">
        <v>52</v>
      </c>
      <c r="M67" s="1" t="s">
        <v>42</v>
      </c>
      <c r="N67" s="1" t="str">
        <f aca="false">"CE"</f>
        <v>CE</v>
      </c>
      <c r="O67" s="1" t="n">
        <v>3</v>
      </c>
      <c r="P67" s="1" t="n">
        <v>3</v>
      </c>
      <c r="Q67" s="1" t="s">
        <v>75</v>
      </c>
      <c r="T67" s="1" t="str">
        <f aca="false">""</f>
        <v/>
      </c>
      <c r="U67" s="1" t="str">
        <f aca="false">""</f>
        <v/>
      </c>
      <c r="V67" s="1" t="n">
        <v>50</v>
      </c>
      <c r="W67" s="1" t="n">
        <v>0</v>
      </c>
      <c r="X67" s="1" t="n">
        <v>0</v>
      </c>
    </row>
    <row r="68" customFormat="false" ht="15" hidden="false" customHeight="false" outlineLevel="0" collapsed="false">
      <c r="A68" s="1" t="n">
        <v>21233</v>
      </c>
      <c r="B68" s="1" t="str">
        <f aca="false">"00376576"</f>
        <v>00376576</v>
      </c>
      <c r="C68" s="1" t="s">
        <v>100</v>
      </c>
      <c r="D68" s="1" t="s">
        <v>101</v>
      </c>
      <c r="F68" s="1" t="s">
        <v>30</v>
      </c>
      <c r="G68" s="1" t="n">
        <v>1040</v>
      </c>
      <c r="H68" s="1" t="str">
        <f aca="false">"89J"</f>
        <v>89J</v>
      </c>
      <c r="I68" s="1" t="s">
        <v>108</v>
      </c>
      <c r="J68" s="1" t="s">
        <v>81</v>
      </c>
      <c r="K68" s="1" t="s">
        <v>33</v>
      </c>
      <c r="L68" s="1" t="s">
        <v>52</v>
      </c>
      <c r="M68" s="1" t="s">
        <v>63</v>
      </c>
      <c r="N68" s="1" t="str">
        <f aca="false">"CE"</f>
        <v>CE</v>
      </c>
      <c r="O68" s="1" t="n">
        <v>3</v>
      </c>
      <c r="P68" s="1" t="n">
        <v>3</v>
      </c>
      <c r="Q68" s="1" t="s">
        <v>75</v>
      </c>
      <c r="T68" s="1" t="str">
        <f aca="false">""</f>
        <v/>
      </c>
      <c r="U68" s="1" t="str">
        <f aca="false">""</f>
        <v/>
      </c>
      <c r="V68" s="1" t="n">
        <v>50</v>
      </c>
      <c r="W68" s="1" t="n">
        <v>0</v>
      </c>
      <c r="X68" s="1" t="n">
        <v>0</v>
      </c>
      <c r="Y68" s="1" t="s">
        <v>64</v>
      </c>
    </row>
    <row r="69" customFormat="false" ht="15" hidden="false" customHeight="false" outlineLevel="0" collapsed="false">
      <c r="A69" s="1" t="n">
        <v>21579</v>
      </c>
      <c r="B69" s="1" t="str">
        <f aca="false">"00173151"</f>
        <v>00173151</v>
      </c>
      <c r="C69" s="1" t="s">
        <v>68</v>
      </c>
      <c r="D69" s="1" t="s">
        <v>69</v>
      </c>
      <c r="E69" s="1" t="s">
        <v>70</v>
      </c>
      <c r="F69" s="1" t="s">
        <v>30</v>
      </c>
      <c r="G69" s="1" t="n">
        <v>1050</v>
      </c>
      <c r="H69" s="1" t="str">
        <f aca="false">"01"</f>
        <v>01</v>
      </c>
      <c r="I69" s="1" t="s">
        <v>127</v>
      </c>
      <c r="J69" s="1" t="s">
        <v>32</v>
      </c>
      <c r="K69" s="1" t="s">
        <v>33</v>
      </c>
      <c r="L69" s="1" t="s">
        <v>52</v>
      </c>
      <c r="M69" s="1" t="s">
        <v>42</v>
      </c>
      <c r="N69" s="1" t="str">
        <f aca="false">"1"</f>
        <v>1</v>
      </c>
      <c r="O69" s="1" t="n">
        <v>4</v>
      </c>
      <c r="P69" s="1" t="n">
        <v>4</v>
      </c>
      <c r="Q69" s="1" t="s">
        <v>72</v>
      </c>
      <c r="S69" s="1" t="s">
        <v>37</v>
      </c>
      <c r="T69" s="1" t="str">
        <f aca="false">"0800"</f>
        <v>0800</v>
      </c>
      <c r="U69" s="1" t="str">
        <f aca="false">"0850"</f>
        <v>0850</v>
      </c>
      <c r="V69" s="1" t="n">
        <v>40</v>
      </c>
      <c r="W69" s="1" t="n">
        <v>2</v>
      </c>
      <c r="X69" s="1" t="n">
        <v>0</v>
      </c>
      <c r="Y69" s="1" t="s">
        <v>38</v>
      </c>
      <c r="Z69" s="1" t="n">
        <v>3</v>
      </c>
    </row>
    <row r="70" customFormat="false" ht="15" hidden="false" customHeight="false" outlineLevel="0" collapsed="false">
      <c r="A70" s="1" t="n">
        <v>20725</v>
      </c>
      <c r="B70" s="1" t="str">
        <f aca="false">"00173151"</f>
        <v>00173151</v>
      </c>
      <c r="C70" s="1" t="s">
        <v>68</v>
      </c>
      <c r="D70" s="1" t="s">
        <v>69</v>
      </c>
      <c r="E70" s="1" t="s">
        <v>70</v>
      </c>
      <c r="F70" s="1" t="s">
        <v>30</v>
      </c>
      <c r="G70" s="1" t="n">
        <v>1050</v>
      </c>
      <c r="H70" s="1" t="str">
        <f aca="false">"02"</f>
        <v>02</v>
      </c>
      <c r="I70" s="1" t="s">
        <v>127</v>
      </c>
      <c r="J70" s="1" t="s">
        <v>32</v>
      </c>
      <c r="K70" s="1" t="s">
        <v>33</v>
      </c>
      <c r="L70" s="1" t="s">
        <v>52</v>
      </c>
      <c r="M70" s="1" t="s">
        <v>42</v>
      </c>
      <c r="N70" s="1" t="str">
        <f aca="false">"1"</f>
        <v>1</v>
      </c>
      <c r="O70" s="1" t="n">
        <v>4</v>
      </c>
      <c r="P70" s="1" t="n">
        <v>4</v>
      </c>
      <c r="Q70" s="1" t="s">
        <v>72</v>
      </c>
      <c r="S70" s="1" t="s">
        <v>37</v>
      </c>
      <c r="T70" s="1" t="str">
        <f aca="false">"0900"</f>
        <v>0900</v>
      </c>
      <c r="U70" s="1" t="str">
        <f aca="false">"0950"</f>
        <v>0950</v>
      </c>
      <c r="V70" s="1" t="n">
        <v>40</v>
      </c>
      <c r="W70" s="1" t="n">
        <v>1</v>
      </c>
      <c r="X70" s="1" t="n">
        <v>0</v>
      </c>
      <c r="Y70" s="1" t="s">
        <v>38</v>
      </c>
      <c r="Z70" s="1" t="n">
        <v>3</v>
      </c>
    </row>
    <row r="71" s="2" customFormat="true" ht="15" hidden="false" customHeight="false" outlineLevel="0" collapsed="false">
      <c r="A71" s="2" t="n">
        <v>20266</v>
      </c>
      <c r="B71" s="2" t="str">
        <f aca="false">"00167660"</f>
        <v>00167660</v>
      </c>
      <c r="C71" s="2" t="s">
        <v>68</v>
      </c>
      <c r="D71" s="2" t="s">
        <v>128</v>
      </c>
      <c r="F71" s="2" t="s">
        <v>30</v>
      </c>
      <c r="G71" s="2" t="n">
        <v>1050</v>
      </c>
      <c r="H71" s="2" t="str">
        <f aca="false">"03"</f>
        <v>03</v>
      </c>
      <c r="I71" s="2" t="s">
        <v>129</v>
      </c>
      <c r="J71" s="2" t="s">
        <v>32</v>
      </c>
      <c r="K71" s="2" t="s">
        <v>33</v>
      </c>
      <c r="L71" s="2" t="s">
        <v>52</v>
      </c>
      <c r="M71" s="2" t="s">
        <v>42</v>
      </c>
      <c r="N71" s="2" t="str">
        <f aca="false">"1"</f>
        <v>1</v>
      </c>
      <c r="O71" s="2" t="n">
        <v>4</v>
      </c>
      <c r="P71" s="2" t="n">
        <v>4</v>
      </c>
      <c r="Q71" s="2" t="s">
        <v>72</v>
      </c>
      <c r="S71" s="2" t="s">
        <v>76</v>
      </c>
      <c r="T71" s="2" t="str">
        <f aca="false">"1100"</f>
        <v>1100</v>
      </c>
      <c r="U71" s="2" t="str">
        <f aca="false">"1150"</f>
        <v>1150</v>
      </c>
      <c r="V71" s="2" t="n">
        <v>40</v>
      </c>
      <c r="W71" s="2" t="n">
        <v>1</v>
      </c>
      <c r="X71" s="2" t="n">
        <v>0</v>
      </c>
      <c r="Y71" s="2" t="s">
        <v>38</v>
      </c>
      <c r="Z71" s="2" t="n">
        <v>125</v>
      </c>
    </row>
    <row r="72" s="2" customFormat="true" ht="15" hidden="false" customHeight="false" outlineLevel="0" collapsed="false">
      <c r="A72" s="2" t="n">
        <v>20266</v>
      </c>
      <c r="B72" s="2" t="str">
        <f aca="false">"00167660"</f>
        <v>00167660</v>
      </c>
      <c r="C72" s="2" t="s">
        <v>68</v>
      </c>
      <c r="D72" s="2" t="s">
        <v>128</v>
      </c>
      <c r="F72" s="2" t="s">
        <v>30</v>
      </c>
      <c r="G72" s="2" t="n">
        <v>1050</v>
      </c>
      <c r="H72" s="2" t="str">
        <f aca="false">"03"</f>
        <v>03</v>
      </c>
      <c r="I72" s="2" t="s">
        <v>129</v>
      </c>
      <c r="J72" s="2" t="s">
        <v>32</v>
      </c>
      <c r="K72" s="2" t="s">
        <v>33</v>
      </c>
      <c r="L72" s="2" t="s">
        <v>52</v>
      </c>
      <c r="M72" s="2" t="s">
        <v>42</v>
      </c>
      <c r="N72" s="2" t="str">
        <f aca="false">"1"</f>
        <v>1</v>
      </c>
      <c r="O72" s="2" t="n">
        <v>4</v>
      </c>
      <c r="P72" s="2" t="n">
        <v>4</v>
      </c>
      <c r="Q72" s="2" t="s">
        <v>72</v>
      </c>
      <c r="S72" s="2" t="s">
        <v>37</v>
      </c>
      <c r="T72" s="2" t="str">
        <f aca="false">"1100"</f>
        <v>1100</v>
      </c>
      <c r="U72" s="2" t="str">
        <f aca="false">"1150"</f>
        <v>1150</v>
      </c>
      <c r="V72" s="2" t="n">
        <v>40</v>
      </c>
      <c r="W72" s="2" t="n">
        <v>1</v>
      </c>
      <c r="X72" s="2" t="n">
        <v>0</v>
      </c>
      <c r="Y72" s="2" t="s">
        <v>38</v>
      </c>
      <c r="Z72" s="2" t="n">
        <v>125</v>
      </c>
    </row>
    <row r="73" customFormat="false" ht="15" hidden="false" customHeight="false" outlineLevel="0" collapsed="false">
      <c r="A73" s="1" t="n">
        <v>20584</v>
      </c>
      <c r="B73" s="1" t="str">
        <f aca="false">"00145815"</f>
        <v>00145815</v>
      </c>
      <c r="C73" s="1" t="s">
        <v>130</v>
      </c>
      <c r="D73" s="1" t="s">
        <v>131</v>
      </c>
      <c r="E73" s="1" t="s">
        <v>41</v>
      </c>
      <c r="F73" s="1" t="s">
        <v>30</v>
      </c>
      <c r="G73" s="1" t="n">
        <v>1050</v>
      </c>
      <c r="H73" s="1" t="str">
        <f aca="false">"04"</f>
        <v>04</v>
      </c>
      <c r="I73" s="1" t="s">
        <v>127</v>
      </c>
      <c r="J73" s="1" t="s">
        <v>32</v>
      </c>
      <c r="K73" s="1" t="s">
        <v>33</v>
      </c>
      <c r="L73" s="1" t="s">
        <v>52</v>
      </c>
      <c r="M73" s="1" t="s">
        <v>42</v>
      </c>
      <c r="N73" s="1" t="str">
        <f aca="false">"1"</f>
        <v>1</v>
      </c>
      <c r="O73" s="1" t="n">
        <v>4</v>
      </c>
      <c r="P73" s="1" t="n">
        <v>4</v>
      </c>
      <c r="Q73" s="1" t="s">
        <v>72</v>
      </c>
      <c r="S73" s="1" t="s">
        <v>37</v>
      </c>
      <c r="T73" s="1" t="str">
        <f aca="false">"1200"</f>
        <v>1200</v>
      </c>
      <c r="U73" s="1" t="str">
        <f aca="false">"1250"</f>
        <v>1250</v>
      </c>
      <c r="V73" s="1" t="n">
        <v>40</v>
      </c>
      <c r="W73" s="1" t="n">
        <v>0</v>
      </c>
      <c r="X73" s="1" t="n">
        <v>0</v>
      </c>
      <c r="Y73" s="1" t="s">
        <v>38</v>
      </c>
      <c r="Z73" s="1" t="n">
        <v>147</v>
      </c>
    </row>
    <row r="74" customFormat="false" ht="15" hidden="false" customHeight="false" outlineLevel="0" collapsed="false">
      <c r="A74" s="1" t="n">
        <v>20815</v>
      </c>
      <c r="B74" s="1" t="str">
        <f aca="false">"00015266"</f>
        <v>00015266</v>
      </c>
      <c r="C74" s="1" t="s">
        <v>78</v>
      </c>
      <c r="D74" s="1" t="s">
        <v>79</v>
      </c>
      <c r="E74" s="1" t="s">
        <v>80</v>
      </c>
      <c r="F74" s="1" t="s">
        <v>30</v>
      </c>
      <c r="G74" s="1" t="n">
        <v>1050</v>
      </c>
      <c r="H74" s="1" t="str">
        <f aca="false">"05"</f>
        <v>05</v>
      </c>
      <c r="I74" s="1" t="s">
        <v>127</v>
      </c>
      <c r="J74" s="1" t="s">
        <v>32</v>
      </c>
      <c r="K74" s="1" t="s">
        <v>33</v>
      </c>
      <c r="L74" s="1" t="s">
        <v>52</v>
      </c>
      <c r="M74" s="1" t="s">
        <v>42</v>
      </c>
      <c r="N74" s="1" t="str">
        <f aca="false">"1"</f>
        <v>1</v>
      </c>
      <c r="O74" s="1" t="n">
        <v>4</v>
      </c>
      <c r="P74" s="1" t="n">
        <v>4</v>
      </c>
      <c r="Q74" s="1" t="s">
        <v>72</v>
      </c>
      <c r="S74" s="1" t="s">
        <v>47</v>
      </c>
      <c r="T74" s="1" t="str">
        <f aca="false">"1300"</f>
        <v>1300</v>
      </c>
      <c r="U74" s="1" t="str">
        <f aca="false">"1440"</f>
        <v>1440</v>
      </c>
      <c r="V74" s="1" t="n">
        <v>40</v>
      </c>
      <c r="W74" s="1" t="n">
        <v>0</v>
      </c>
      <c r="X74" s="1" t="n">
        <v>0</v>
      </c>
      <c r="Y74" s="1" t="s">
        <v>38</v>
      </c>
      <c r="Z74" s="1" t="n">
        <v>145</v>
      </c>
    </row>
    <row r="75" customFormat="false" ht="15" hidden="false" customHeight="false" outlineLevel="0" collapsed="false">
      <c r="A75" s="1" t="n">
        <v>21962</v>
      </c>
      <c r="B75" s="1" t="str">
        <f aca="false">"00043060"</f>
        <v>00043060</v>
      </c>
      <c r="C75" s="1" t="s">
        <v>84</v>
      </c>
      <c r="D75" s="1" t="s">
        <v>85</v>
      </c>
      <c r="E75" s="1" t="s">
        <v>86</v>
      </c>
      <c r="F75" s="1" t="s">
        <v>30</v>
      </c>
      <c r="G75" s="1" t="n">
        <v>1050</v>
      </c>
      <c r="H75" s="1" t="str">
        <f aca="false">"06"</f>
        <v>06</v>
      </c>
      <c r="I75" s="1" t="s">
        <v>127</v>
      </c>
      <c r="J75" s="1" t="s">
        <v>32</v>
      </c>
      <c r="K75" s="1" t="s">
        <v>33</v>
      </c>
      <c r="L75" s="1" t="s">
        <v>52</v>
      </c>
      <c r="M75" s="1" t="s">
        <v>42</v>
      </c>
      <c r="N75" s="1" t="str">
        <f aca="false">"1"</f>
        <v>1</v>
      </c>
      <c r="O75" s="1" t="n">
        <v>4</v>
      </c>
      <c r="P75" s="1" t="n">
        <v>4</v>
      </c>
      <c r="Q75" s="1" t="s">
        <v>72</v>
      </c>
      <c r="S75" s="1" t="s">
        <v>37</v>
      </c>
      <c r="T75" s="1" t="str">
        <f aca="false">"1200"</f>
        <v>1200</v>
      </c>
      <c r="U75" s="1" t="str">
        <f aca="false">"1250"</f>
        <v>1250</v>
      </c>
      <c r="V75" s="1" t="n">
        <v>40</v>
      </c>
      <c r="W75" s="1" t="n">
        <v>3</v>
      </c>
      <c r="X75" s="1" t="n">
        <v>0</v>
      </c>
      <c r="Y75" s="1" t="s">
        <v>38</v>
      </c>
      <c r="Z75" s="1" t="n">
        <v>112</v>
      </c>
    </row>
    <row r="76" customFormat="false" ht="15" hidden="false" customHeight="false" outlineLevel="0" collapsed="false">
      <c r="A76" s="1" t="n">
        <v>23275</v>
      </c>
      <c r="B76" s="1" t="str">
        <f aca="false">"00118513"</f>
        <v>00118513</v>
      </c>
      <c r="C76" s="1" t="s">
        <v>132</v>
      </c>
      <c r="D76" s="1" t="s">
        <v>133</v>
      </c>
      <c r="E76" s="1" t="s">
        <v>134</v>
      </c>
      <c r="F76" s="1" t="s">
        <v>30</v>
      </c>
      <c r="G76" s="1" t="n">
        <v>1050</v>
      </c>
      <c r="H76" s="1" t="str">
        <f aca="false">"1SJ"</f>
        <v>1SJ</v>
      </c>
      <c r="I76" s="1" t="s">
        <v>135</v>
      </c>
      <c r="J76" s="1" t="s">
        <v>32</v>
      </c>
      <c r="K76" s="1" t="s">
        <v>33</v>
      </c>
      <c r="L76" s="1" t="s">
        <v>52</v>
      </c>
      <c r="M76" s="1" t="s">
        <v>42</v>
      </c>
      <c r="N76" s="1" t="str">
        <f aca="false">"1"</f>
        <v>1</v>
      </c>
      <c r="O76" s="1" t="n">
        <v>4</v>
      </c>
      <c r="P76" s="1" t="n">
        <v>4</v>
      </c>
      <c r="Q76" s="1" t="s">
        <v>75</v>
      </c>
      <c r="S76" s="1" t="s">
        <v>136</v>
      </c>
      <c r="T76" s="1" t="str">
        <f aca="false">"0800"</f>
        <v>0800</v>
      </c>
      <c r="U76" s="1" t="str">
        <f aca="false">"0920"</f>
        <v>0920</v>
      </c>
      <c r="V76" s="1" t="n">
        <v>30</v>
      </c>
      <c r="W76" s="1" t="n">
        <v>0</v>
      </c>
      <c r="X76" s="1" t="n">
        <v>0</v>
      </c>
      <c r="Y76" s="1" t="s">
        <v>77</v>
      </c>
      <c r="Z76" s="1" t="n">
        <v>121</v>
      </c>
    </row>
    <row r="77" customFormat="false" ht="15" hidden="false" customHeight="false" outlineLevel="0" collapsed="false">
      <c r="A77" s="1" t="n">
        <v>23279</v>
      </c>
      <c r="B77" s="1" t="str">
        <f aca="false">"00118513"</f>
        <v>00118513</v>
      </c>
      <c r="C77" s="1" t="s">
        <v>132</v>
      </c>
      <c r="D77" s="1" t="s">
        <v>133</v>
      </c>
      <c r="E77" s="1" t="s">
        <v>134</v>
      </c>
      <c r="F77" s="1" t="s">
        <v>30</v>
      </c>
      <c r="G77" s="1" t="n">
        <v>1050</v>
      </c>
      <c r="H77" s="1" t="str">
        <f aca="false">"2SJ"</f>
        <v>2SJ</v>
      </c>
      <c r="I77" s="1" t="s">
        <v>135</v>
      </c>
      <c r="J77" s="1" t="s">
        <v>32</v>
      </c>
      <c r="K77" s="1" t="s">
        <v>33</v>
      </c>
      <c r="L77" s="1" t="s">
        <v>52</v>
      </c>
      <c r="M77" s="1" t="s">
        <v>42</v>
      </c>
      <c r="N77" s="1" t="str">
        <f aca="false">"1"</f>
        <v>1</v>
      </c>
      <c r="O77" s="1" t="n">
        <v>4</v>
      </c>
      <c r="P77" s="1" t="n">
        <v>4</v>
      </c>
      <c r="Q77" s="1" t="s">
        <v>75</v>
      </c>
      <c r="S77" s="1" t="s">
        <v>136</v>
      </c>
      <c r="T77" s="1" t="str">
        <f aca="false">"1200"</f>
        <v>1200</v>
      </c>
      <c r="U77" s="1" t="str">
        <f aca="false">"1320"</f>
        <v>1320</v>
      </c>
      <c r="V77" s="1" t="n">
        <v>30</v>
      </c>
      <c r="W77" s="1" t="n">
        <v>0</v>
      </c>
      <c r="X77" s="1" t="n">
        <v>0</v>
      </c>
      <c r="Y77" s="1" t="s">
        <v>77</v>
      </c>
      <c r="Z77" s="1" t="n">
        <v>121</v>
      </c>
    </row>
    <row r="78" customFormat="false" ht="15" hidden="false" customHeight="false" outlineLevel="0" collapsed="false">
      <c r="A78" s="1" t="n">
        <v>23295</v>
      </c>
      <c r="B78" s="1" t="str">
        <f aca="false">"00002994"</f>
        <v>00002994</v>
      </c>
      <c r="C78" s="1" t="s">
        <v>73</v>
      </c>
      <c r="D78" s="1" t="s">
        <v>74</v>
      </c>
      <c r="F78" s="1" t="s">
        <v>30</v>
      </c>
      <c r="G78" s="1" t="n">
        <v>1050</v>
      </c>
      <c r="H78" s="1" t="str">
        <f aca="false">"3SJ"</f>
        <v>3SJ</v>
      </c>
      <c r="I78" s="1" t="s">
        <v>135</v>
      </c>
      <c r="J78" s="1" t="s">
        <v>32</v>
      </c>
      <c r="K78" s="1" t="s">
        <v>33</v>
      </c>
      <c r="L78" s="1" t="s">
        <v>52</v>
      </c>
      <c r="M78" s="1" t="s">
        <v>42</v>
      </c>
      <c r="N78" s="1" t="str">
        <f aca="false">"1"</f>
        <v>1</v>
      </c>
      <c r="O78" s="1" t="n">
        <v>4</v>
      </c>
      <c r="P78" s="1" t="n">
        <v>4</v>
      </c>
      <c r="Q78" s="1" t="s">
        <v>75</v>
      </c>
      <c r="S78" s="1" t="s">
        <v>109</v>
      </c>
      <c r="T78" s="1" t="str">
        <f aca="false">"0800"</f>
        <v>0800</v>
      </c>
      <c r="U78" s="1" t="str">
        <f aca="false">"0920"</f>
        <v>0920</v>
      </c>
      <c r="V78" s="1" t="n">
        <v>30</v>
      </c>
      <c r="W78" s="1" t="n">
        <v>0</v>
      </c>
      <c r="X78" s="1" t="n">
        <v>0</v>
      </c>
      <c r="Y78" s="1" t="s">
        <v>77</v>
      </c>
      <c r="Z78" s="1" t="n">
        <v>110</v>
      </c>
    </row>
    <row r="79" customFormat="false" ht="15" hidden="false" customHeight="false" outlineLevel="0" collapsed="false">
      <c r="A79" s="1" t="n">
        <v>20267</v>
      </c>
      <c r="B79" s="1" t="str">
        <f aca="false">"00145815"</f>
        <v>00145815</v>
      </c>
      <c r="C79" s="1" t="s">
        <v>130</v>
      </c>
      <c r="D79" s="1" t="s">
        <v>131</v>
      </c>
      <c r="E79" s="1" t="s">
        <v>41</v>
      </c>
      <c r="F79" s="1" t="s">
        <v>30</v>
      </c>
      <c r="G79" s="1" t="n">
        <v>1050</v>
      </c>
      <c r="H79" s="1" t="str">
        <f aca="false">"40"</f>
        <v>40</v>
      </c>
      <c r="I79" s="1" t="s">
        <v>127</v>
      </c>
      <c r="J79" s="1" t="s">
        <v>62</v>
      </c>
      <c r="K79" s="1" t="s">
        <v>33</v>
      </c>
      <c r="L79" s="1" t="s">
        <v>52</v>
      </c>
      <c r="M79" s="1" t="s">
        <v>63</v>
      </c>
      <c r="N79" s="1" t="str">
        <f aca="false">"1"</f>
        <v>1</v>
      </c>
      <c r="O79" s="1" t="n">
        <v>4</v>
      </c>
      <c r="P79" s="1" t="n">
        <v>4</v>
      </c>
      <c r="Q79" s="1" t="s">
        <v>72</v>
      </c>
      <c r="T79" s="1" t="str">
        <f aca="false">""</f>
        <v/>
      </c>
      <c r="U79" s="1" t="str">
        <f aca="false">""</f>
        <v/>
      </c>
      <c r="V79" s="1" t="n">
        <v>60</v>
      </c>
      <c r="W79" s="1" t="n">
        <v>1</v>
      </c>
      <c r="X79" s="1" t="n">
        <v>0</v>
      </c>
      <c r="Y79" s="1" t="s">
        <v>64</v>
      </c>
    </row>
    <row r="80" customFormat="false" ht="15" hidden="false" customHeight="false" outlineLevel="0" collapsed="false">
      <c r="A80" s="1" t="n">
        <v>23299</v>
      </c>
      <c r="B80" s="1" t="str">
        <f aca="false">"00002994"</f>
        <v>00002994</v>
      </c>
      <c r="C80" s="1" t="s">
        <v>73</v>
      </c>
      <c r="D80" s="1" t="s">
        <v>74</v>
      </c>
      <c r="F80" s="1" t="s">
        <v>30</v>
      </c>
      <c r="G80" s="1" t="n">
        <v>1050</v>
      </c>
      <c r="H80" s="1" t="str">
        <f aca="false">"4SJ"</f>
        <v>4SJ</v>
      </c>
      <c r="I80" s="1" t="s">
        <v>135</v>
      </c>
      <c r="J80" s="1" t="s">
        <v>32</v>
      </c>
      <c r="K80" s="1" t="s">
        <v>33</v>
      </c>
      <c r="L80" s="1" t="s">
        <v>52</v>
      </c>
      <c r="M80" s="1" t="s">
        <v>42</v>
      </c>
      <c r="N80" s="1" t="str">
        <f aca="false">"1"</f>
        <v>1</v>
      </c>
      <c r="O80" s="1" t="n">
        <v>4</v>
      </c>
      <c r="P80" s="1" t="n">
        <v>4</v>
      </c>
      <c r="Q80" s="1" t="s">
        <v>75</v>
      </c>
      <c r="S80" s="1" t="s">
        <v>109</v>
      </c>
      <c r="T80" s="1" t="str">
        <f aca="false">"1330"</f>
        <v>1330</v>
      </c>
      <c r="U80" s="1" t="str">
        <f aca="false">"1450"</f>
        <v>1450</v>
      </c>
      <c r="V80" s="1" t="n">
        <v>30</v>
      </c>
      <c r="W80" s="1" t="n">
        <v>0</v>
      </c>
      <c r="X80" s="1" t="n">
        <v>0</v>
      </c>
      <c r="Y80" s="1" t="s">
        <v>77</v>
      </c>
      <c r="Z80" s="1" t="n">
        <v>110</v>
      </c>
    </row>
    <row r="81" customFormat="false" ht="15" hidden="false" customHeight="false" outlineLevel="0" collapsed="false">
      <c r="A81" s="1" t="n">
        <v>20601</v>
      </c>
      <c r="B81" s="1" t="str">
        <f aca="false">"00265626"</f>
        <v>00265626</v>
      </c>
      <c r="C81" s="1" t="s">
        <v>137</v>
      </c>
      <c r="D81" s="1" t="s">
        <v>138</v>
      </c>
      <c r="E81" s="1" t="s">
        <v>86</v>
      </c>
      <c r="F81" s="1" t="s">
        <v>30</v>
      </c>
      <c r="G81" s="1" t="n">
        <v>1050</v>
      </c>
      <c r="H81" s="1" t="str">
        <f aca="false">"81J"</f>
        <v>81J</v>
      </c>
      <c r="I81" s="1" t="s">
        <v>127</v>
      </c>
      <c r="J81" s="1" t="s">
        <v>92</v>
      </c>
      <c r="K81" s="1" t="s">
        <v>33</v>
      </c>
      <c r="L81" s="1" t="s">
        <v>52</v>
      </c>
      <c r="M81" s="1" t="s">
        <v>42</v>
      </c>
      <c r="N81" s="1" t="str">
        <f aca="false">"CE"</f>
        <v>CE</v>
      </c>
      <c r="O81" s="1" t="n">
        <v>4</v>
      </c>
      <c r="P81" s="1" t="n">
        <v>4</v>
      </c>
      <c r="Q81" s="1" t="s">
        <v>75</v>
      </c>
      <c r="T81" s="1" t="str">
        <f aca="false">""</f>
        <v/>
      </c>
      <c r="U81" s="1" t="str">
        <f aca="false">""</f>
        <v/>
      </c>
      <c r="V81" s="1" t="n">
        <v>50</v>
      </c>
      <c r="W81" s="1" t="n">
        <v>0</v>
      </c>
      <c r="X81" s="1" t="n">
        <v>0</v>
      </c>
    </row>
    <row r="82" customFormat="false" ht="15" hidden="false" customHeight="false" outlineLevel="0" collapsed="false">
      <c r="A82" s="1" t="n">
        <v>20670</v>
      </c>
      <c r="B82" s="1" t="str">
        <f aca="false">""</f>
        <v/>
      </c>
      <c r="F82" s="1" t="s">
        <v>30</v>
      </c>
      <c r="G82" s="1" t="n">
        <v>1050</v>
      </c>
      <c r="H82" s="1" t="str">
        <f aca="false">"82J"</f>
        <v>82J</v>
      </c>
      <c r="I82" s="1" t="s">
        <v>127</v>
      </c>
      <c r="J82" s="1" t="s">
        <v>93</v>
      </c>
      <c r="K82" s="1" t="s">
        <v>33</v>
      </c>
      <c r="L82" s="1" t="s">
        <v>52</v>
      </c>
      <c r="M82" s="1" t="s">
        <v>42</v>
      </c>
      <c r="N82" s="1" t="str">
        <f aca="false">"CE"</f>
        <v>CE</v>
      </c>
      <c r="O82" s="1" t="n">
        <v>4</v>
      </c>
      <c r="P82" s="1" t="n">
        <v>4</v>
      </c>
      <c r="Q82" s="1" t="s">
        <v>75</v>
      </c>
      <c r="T82" s="1" t="str">
        <f aca="false">""</f>
        <v/>
      </c>
      <c r="U82" s="1" t="str">
        <f aca="false">""</f>
        <v/>
      </c>
      <c r="V82" s="1" t="n">
        <v>40</v>
      </c>
      <c r="W82" s="1" t="n">
        <v>0</v>
      </c>
      <c r="X82" s="1" t="n">
        <v>0</v>
      </c>
    </row>
    <row r="83" customFormat="false" ht="15" hidden="false" customHeight="false" outlineLevel="0" collapsed="false">
      <c r="A83" s="1" t="n">
        <v>21498</v>
      </c>
      <c r="B83" s="1" t="str">
        <f aca="false">"00131158"</f>
        <v>00131158</v>
      </c>
      <c r="C83" s="1" t="s">
        <v>139</v>
      </c>
      <c r="D83" s="1" t="s">
        <v>140</v>
      </c>
      <c r="E83" s="1" t="s">
        <v>141</v>
      </c>
      <c r="F83" s="1" t="s">
        <v>30</v>
      </c>
      <c r="G83" s="1" t="n">
        <v>1050</v>
      </c>
      <c r="H83" s="1" t="str">
        <f aca="false">"83J"</f>
        <v>83J</v>
      </c>
      <c r="I83" s="1" t="s">
        <v>127</v>
      </c>
      <c r="J83" s="1" t="s">
        <v>94</v>
      </c>
      <c r="K83" s="1" t="s">
        <v>33</v>
      </c>
      <c r="L83" s="1" t="s">
        <v>52</v>
      </c>
      <c r="M83" s="1" t="s">
        <v>42</v>
      </c>
      <c r="N83" s="1" t="str">
        <f aca="false">"CE"</f>
        <v>CE</v>
      </c>
      <c r="O83" s="1" t="n">
        <v>4</v>
      </c>
      <c r="P83" s="1" t="n">
        <v>4</v>
      </c>
      <c r="Q83" s="1" t="s">
        <v>75</v>
      </c>
      <c r="T83" s="1" t="str">
        <f aca="false">""</f>
        <v/>
      </c>
      <c r="U83" s="1" t="str">
        <f aca="false">""</f>
        <v/>
      </c>
      <c r="V83" s="1" t="n">
        <v>60</v>
      </c>
      <c r="W83" s="1" t="n">
        <v>0</v>
      </c>
      <c r="X83" s="1" t="n">
        <v>0</v>
      </c>
    </row>
    <row r="84" customFormat="false" ht="15" hidden="false" customHeight="false" outlineLevel="0" collapsed="false">
      <c r="A84" s="1" t="n">
        <v>21749</v>
      </c>
      <c r="B84" s="1" t="str">
        <f aca="false">"00460369"</f>
        <v>00460369</v>
      </c>
      <c r="C84" s="1" t="s">
        <v>132</v>
      </c>
      <c r="D84" s="1" t="s">
        <v>142</v>
      </c>
      <c r="F84" s="1" t="s">
        <v>30</v>
      </c>
      <c r="G84" s="1" t="n">
        <v>1050</v>
      </c>
      <c r="H84" s="1" t="str">
        <f aca="false">"85J"</f>
        <v>85J</v>
      </c>
      <c r="I84" s="1" t="s">
        <v>127</v>
      </c>
      <c r="J84" s="1" t="s">
        <v>98</v>
      </c>
      <c r="K84" s="1" t="s">
        <v>33</v>
      </c>
      <c r="L84" s="1" t="s">
        <v>52</v>
      </c>
      <c r="M84" s="1" t="s">
        <v>42</v>
      </c>
      <c r="N84" s="1" t="str">
        <f aca="false">"CE"</f>
        <v>CE</v>
      </c>
      <c r="O84" s="1" t="n">
        <v>4</v>
      </c>
      <c r="P84" s="1" t="n">
        <v>4</v>
      </c>
      <c r="Q84" s="1" t="s">
        <v>75</v>
      </c>
      <c r="T84" s="1" t="str">
        <f aca="false">""</f>
        <v/>
      </c>
      <c r="U84" s="1" t="str">
        <f aca="false">""</f>
        <v/>
      </c>
      <c r="V84" s="1" t="n">
        <v>30</v>
      </c>
      <c r="W84" s="1" t="n">
        <v>0</v>
      </c>
      <c r="X84" s="1" t="n">
        <v>0</v>
      </c>
    </row>
    <row r="85" customFormat="false" ht="15" hidden="false" customHeight="false" outlineLevel="0" collapsed="false">
      <c r="A85" s="1" t="n">
        <v>20533</v>
      </c>
      <c r="B85" s="1" t="str">
        <f aca="false">"00123316"</f>
        <v>00123316</v>
      </c>
      <c r="C85" s="1" t="s">
        <v>125</v>
      </c>
      <c r="D85" s="1" t="s">
        <v>126</v>
      </c>
      <c r="E85" s="1" t="s">
        <v>33</v>
      </c>
      <c r="F85" s="1" t="s">
        <v>30</v>
      </c>
      <c r="G85" s="1" t="n">
        <v>1050</v>
      </c>
      <c r="H85" s="1" t="str">
        <f aca="false">"88J"</f>
        <v>88J</v>
      </c>
      <c r="I85" s="1" t="s">
        <v>127</v>
      </c>
      <c r="J85" s="1" t="s">
        <v>99</v>
      </c>
      <c r="K85" s="1" t="s">
        <v>33</v>
      </c>
      <c r="L85" s="1" t="s">
        <v>52</v>
      </c>
      <c r="M85" s="1" t="s">
        <v>42</v>
      </c>
      <c r="N85" s="1" t="str">
        <f aca="false">"CE"</f>
        <v>CE</v>
      </c>
      <c r="O85" s="1" t="n">
        <v>4</v>
      </c>
      <c r="P85" s="1" t="n">
        <v>4</v>
      </c>
      <c r="Q85" s="1" t="s">
        <v>75</v>
      </c>
      <c r="T85" s="1" t="str">
        <f aca="false">""</f>
        <v/>
      </c>
      <c r="U85" s="1" t="str">
        <f aca="false">""</f>
        <v/>
      </c>
      <c r="V85" s="1" t="n">
        <v>40</v>
      </c>
      <c r="W85" s="1" t="n">
        <v>0</v>
      </c>
      <c r="X85" s="1" t="n">
        <v>0</v>
      </c>
    </row>
    <row r="86" customFormat="false" ht="15" hidden="false" customHeight="false" outlineLevel="0" collapsed="false">
      <c r="A86" s="1" t="n">
        <v>21759</v>
      </c>
      <c r="B86" s="1" t="str">
        <f aca="false">"00015266"</f>
        <v>00015266</v>
      </c>
      <c r="C86" s="1" t="s">
        <v>78</v>
      </c>
      <c r="D86" s="1" t="s">
        <v>79</v>
      </c>
      <c r="E86" s="1" t="s">
        <v>80</v>
      </c>
      <c r="F86" s="1" t="s">
        <v>30</v>
      </c>
      <c r="G86" s="1" t="n">
        <v>1050</v>
      </c>
      <c r="H86" s="1" t="str">
        <f aca="false">"89J"</f>
        <v>89J</v>
      </c>
      <c r="I86" s="1" t="s">
        <v>127</v>
      </c>
      <c r="J86" s="1" t="s">
        <v>81</v>
      </c>
      <c r="K86" s="1" t="s">
        <v>33</v>
      </c>
      <c r="L86" s="1" t="s">
        <v>52</v>
      </c>
      <c r="M86" s="1" t="s">
        <v>63</v>
      </c>
      <c r="N86" s="1" t="str">
        <f aca="false">"CE"</f>
        <v>CE</v>
      </c>
      <c r="O86" s="1" t="n">
        <v>4</v>
      </c>
      <c r="P86" s="1" t="n">
        <v>4</v>
      </c>
      <c r="Q86" s="1" t="s">
        <v>75</v>
      </c>
      <c r="T86" s="1" t="str">
        <f aca="false">""</f>
        <v/>
      </c>
      <c r="U86" s="1" t="str">
        <f aca="false">""</f>
        <v/>
      </c>
      <c r="V86" s="1" t="n">
        <v>30</v>
      </c>
      <c r="W86" s="1" t="n">
        <v>0</v>
      </c>
      <c r="X86" s="1" t="n">
        <v>0</v>
      </c>
      <c r="Y86" s="1" t="s">
        <v>64</v>
      </c>
    </row>
    <row r="87" customFormat="false" ht="15" hidden="false" customHeight="false" outlineLevel="0" collapsed="false">
      <c r="A87" s="1" t="n">
        <v>22076</v>
      </c>
      <c r="B87" s="1" t="str">
        <f aca="false">"00236017"</f>
        <v>00236017</v>
      </c>
      <c r="C87" s="1" t="s">
        <v>143</v>
      </c>
      <c r="D87" s="1" t="s">
        <v>144</v>
      </c>
      <c r="E87" s="1" t="s">
        <v>145</v>
      </c>
      <c r="F87" s="1" t="s">
        <v>30</v>
      </c>
      <c r="G87" s="1" t="n">
        <v>1050</v>
      </c>
      <c r="H87" s="1" t="str">
        <f aca="false">"A8J"</f>
        <v>A8J</v>
      </c>
      <c r="I87" s="1" t="s">
        <v>127</v>
      </c>
      <c r="J87" s="1" t="s">
        <v>104</v>
      </c>
      <c r="K87" s="1" t="s">
        <v>33</v>
      </c>
      <c r="L87" s="1" t="s">
        <v>52</v>
      </c>
      <c r="M87" s="1" t="s">
        <v>63</v>
      </c>
      <c r="N87" s="1" t="str">
        <f aca="false">"CE"</f>
        <v>CE</v>
      </c>
      <c r="O87" s="1" t="n">
        <v>4</v>
      </c>
      <c r="P87" s="1" t="n">
        <v>4</v>
      </c>
      <c r="Q87" s="1" t="s">
        <v>75</v>
      </c>
      <c r="T87" s="1" t="str">
        <f aca="false">""</f>
        <v/>
      </c>
      <c r="U87" s="1" t="str">
        <f aca="false">""</f>
        <v/>
      </c>
      <c r="V87" s="1" t="n">
        <v>50</v>
      </c>
      <c r="W87" s="1" t="n">
        <v>0</v>
      </c>
      <c r="X87" s="1" t="n">
        <v>0</v>
      </c>
      <c r="Y87" s="1" t="s">
        <v>64</v>
      </c>
    </row>
    <row r="88" customFormat="false" ht="15" hidden="false" customHeight="false" outlineLevel="0" collapsed="false">
      <c r="A88" s="1" t="n">
        <v>22127</v>
      </c>
      <c r="B88" s="1" t="str">
        <f aca="false">"00184294"</f>
        <v>00184294</v>
      </c>
      <c r="C88" s="1" t="s">
        <v>146</v>
      </c>
      <c r="D88" s="1" t="s">
        <v>147</v>
      </c>
      <c r="E88" s="1" t="s">
        <v>148</v>
      </c>
      <c r="F88" s="1" t="s">
        <v>30</v>
      </c>
      <c r="G88" s="1" t="n">
        <v>1050</v>
      </c>
      <c r="H88" s="1" t="str">
        <f aca="false">"W8J"</f>
        <v>W8J</v>
      </c>
      <c r="I88" s="1" t="s">
        <v>127</v>
      </c>
      <c r="J88" s="1" t="s">
        <v>149</v>
      </c>
      <c r="K88" s="1" t="s">
        <v>33</v>
      </c>
      <c r="L88" s="1" t="s">
        <v>52</v>
      </c>
      <c r="M88" s="1" t="s">
        <v>42</v>
      </c>
      <c r="N88" s="1" t="str">
        <f aca="false">"CE"</f>
        <v>CE</v>
      </c>
      <c r="O88" s="1" t="n">
        <v>4</v>
      </c>
      <c r="P88" s="1" t="n">
        <v>4</v>
      </c>
      <c r="Q88" s="1" t="s">
        <v>75</v>
      </c>
      <c r="T88" s="1" t="str">
        <f aca="false">""</f>
        <v/>
      </c>
      <c r="U88" s="1" t="str">
        <f aca="false">""</f>
        <v/>
      </c>
      <c r="V88" s="1" t="n">
        <v>25</v>
      </c>
      <c r="W88" s="1" t="n">
        <v>0</v>
      </c>
      <c r="X88" s="1" t="n">
        <v>0</v>
      </c>
    </row>
    <row r="89" customFormat="false" ht="15" hidden="false" customHeight="false" outlineLevel="0" collapsed="false">
      <c r="A89" s="1" t="n">
        <v>20033</v>
      </c>
      <c r="B89" s="1" t="str">
        <f aca="false">"00002650"</f>
        <v>00002650</v>
      </c>
      <c r="C89" s="1" t="s">
        <v>150</v>
      </c>
      <c r="D89" s="1" t="s">
        <v>151</v>
      </c>
      <c r="E89" s="1" t="s">
        <v>41</v>
      </c>
      <c r="F89" s="1" t="s">
        <v>30</v>
      </c>
      <c r="G89" s="1" t="n">
        <v>1060</v>
      </c>
      <c r="H89" s="1" t="str">
        <f aca="false">"01"</f>
        <v>01</v>
      </c>
      <c r="I89" s="1" t="s">
        <v>152</v>
      </c>
      <c r="J89" s="1" t="s">
        <v>32</v>
      </c>
      <c r="K89" s="1" t="s">
        <v>33</v>
      </c>
      <c r="L89" s="1" t="s">
        <v>52</v>
      </c>
      <c r="M89" s="1" t="s">
        <v>42</v>
      </c>
      <c r="N89" s="1" t="str">
        <f aca="false">"1"</f>
        <v>1</v>
      </c>
      <c r="O89" s="1" t="n">
        <v>3</v>
      </c>
      <c r="P89" s="1" t="n">
        <v>3</v>
      </c>
      <c r="Q89" s="1" t="s">
        <v>72</v>
      </c>
      <c r="S89" s="1" t="s">
        <v>47</v>
      </c>
      <c r="T89" s="1" t="str">
        <f aca="false">"0900"</f>
        <v>0900</v>
      </c>
      <c r="U89" s="1" t="str">
        <f aca="false">"1015"</f>
        <v>1015</v>
      </c>
      <c r="V89" s="1" t="n">
        <v>42</v>
      </c>
      <c r="W89" s="1" t="n">
        <v>2</v>
      </c>
      <c r="X89" s="1" t="n">
        <v>0</v>
      </c>
      <c r="Y89" s="1" t="s">
        <v>38</v>
      </c>
      <c r="Z89" s="1" t="n">
        <v>147</v>
      </c>
    </row>
    <row r="90" customFormat="false" ht="15" hidden="false" customHeight="false" outlineLevel="0" collapsed="false">
      <c r="A90" s="1" t="n">
        <v>21439</v>
      </c>
      <c r="B90" s="1" t="str">
        <f aca="false">"00002650"</f>
        <v>00002650</v>
      </c>
      <c r="C90" s="1" t="s">
        <v>150</v>
      </c>
      <c r="D90" s="1" t="s">
        <v>151</v>
      </c>
      <c r="E90" s="1" t="s">
        <v>41</v>
      </c>
      <c r="F90" s="1" t="s">
        <v>30</v>
      </c>
      <c r="G90" s="1" t="n">
        <v>1060</v>
      </c>
      <c r="H90" s="1" t="str">
        <f aca="false">"02"</f>
        <v>02</v>
      </c>
      <c r="I90" s="1" t="s">
        <v>152</v>
      </c>
      <c r="J90" s="1" t="s">
        <v>32</v>
      </c>
      <c r="K90" s="1" t="s">
        <v>33</v>
      </c>
      <c r="L90" s="1" t="s">
        <v>52</v>
      </c>
      <c r="M90" s="1" t="s">
        <v>42</v>
      </c>
      <c r="N90" s="1" t="str">
        <f aca="false">"1"</f>
        <v>1</v>
      </c>
      <c r="O90" s="1" t="n">
        <v>3</v>
      </c>
      <c r="P90" s="1" t="n">
        <v>3</v>
      </c>
      <c r="Q90" s="1" t="s">
        <v>72</v>
      </c>
      <c r="S90" s="1" t="s">
        <v>47</v>
      </c>
      <c r="T90" s="1" t="str">
        <f aca="false">"1030"</f>
        <v>1030</v>
      </c>
      <c r="U90" s="1" t="str">
        <f aca="false">"1145"</f>
        <v>1145</v>
      </c>
      <c r="V90" s="1" t="n">
        <v>42</v>
      </c>
      <c r="W90" s="1" t="n">
        <v>0</v>
      </c>
      <c r="X90" s="1" t="n">
        <v>0</v>
      </c>
      <c r="Y90" s="1" t="s">
        <v>38</v>
      </c>
      <c r="Z90" s="1" t="n">
        <v>147</v>
      </c>
    </row>
    <row r="91" customFormat="false" ht="15" hidden="false" customHeight="false" outlineLevel="0" collapsed="false">
      <c r="A91" s="1" t="n">
        <v>23287</v>
      </c>
      <c r="B91" s="1" t="str">
        <f aca="false">"00118513"</f>
        <v>00118513</v>
      </c>
      <c r="C91" s="1" t="s">
        <v>132</v>
      </c>
      <c r="D91" s="1" t="s">
        <v>133</v>
      </c>
      <c r="E91" s="1" t="s">
        <v>134</v>
      </c>
      <c r="F91" s="1" t="s">
        <v>30</v>
      </c>
      <c r="G91" s="1" t="n">
        <v>1060</v>
      </c>
      <c r="H91" s="1" t="str">
        <f aca="false">"1SJ"</f>
        <v>1SJ</v>
      </c>
      <c r="I91" s="1" t="s">
        <v>153</v>
      </c>
      <c r="J91" s="1" t="s">
        <v>32</v>
      </c>
      <c r="K91" s="1" t="s">
        <v>33</v>
      </c>
      <c r="L91" s="1" t="s">
        <v>52</v>
      </c>
      <c r="M91" s="1" t="s">
        <v>42</v>
      </c>
      <c r="N91" s="1" t="str">
        <f aca="false">"1"</f>
        <v>1</v>
      </c>
      <c r="O91" s="1" t="n">
        <v>3</v>
      </c>
      <c r="P91" s="1" t="n">
        <v>3</v>
      </c>
      <c r="Q91" s="1" t="s">
        <v>75</v>
      </c>
      <c r="S91" s="1" t="s">
        <v>47</v>
      </c>
      <c r="T91" s="1" t="str">
        <f aca="false">"0930"</f>
        <v>0930</v>
      </c>
      <c r="U91" s="1" t="str">
        <f aca="false">"1050"</f>
        <v>1050</v>
      </c>
      <c r="V91" s="1" t="n">
        <v>30</v>
      </c>
      <c r="W91" s="1" t="n">
        <v>0</v>
      </c>
      <c r="X91" s="1" t="n">
        <v>0</v>
      </c>
      <c r="Y91" s="1" t="s">
        <v>77</v>
      </c>
      <c r="Z91" s="1" t="n">
        <v>121</v>
      </c>
    </row>
    <row r="92" customFormat="false" ht="15" hidden="false" customHeight="false" outlineLevel="0" collapsed="false">
      <c r="A92" s="1" t="n">
        <v>23293</v>
      </c>
      <c r="B92" s="1" t="str">
        <f aca="false">"00118513"</f>
        <v>00118513</v>
      </c>
      <c r="C92" s="1" t="s">
        <v>132</v>
      </c>
      <c r="D92" s="1" t="s">
        <v>133</v>
      </c>
      <c r="E92" s="1" t="s">
        <v>134</v>
      </c>
      <c r="F92" s="1" t="s">
        <v>30</v>
      </c>
      <c r="G92" s="1" t="n">
        <v>1060</v>
      </c>
      <c r="H92" s="1" t="str">
        <f aca="false">"2SJ"</f>
        <v>2SJ</v>
      </c>
      <c r="I92" s="1" t="s">
        <v>153</v>
      </c>
      <c r="J92" s="1" t="s">
        <v>32</v>
      </c>
      <c r="K92" s="1" t="s">
        <v>33</v>
      </c>
      <c r="L92" s="1" t="s">
        <v>52</v>
      </c>
      <c r="M92" s="1" t="s">
        <v>42</v>
      </c>
      <c r="N92" s="1" t="str">
        <f aca="false">"1"</f>
        <v>1</v>
      </c>
      <c r="O92" s="1" t="n">
        <v>3</v>
      </c>
      <c r="P92" s="1" t="n">
        <v>3</v>
      </c>
      <c r="Q92" s="1" t="s">
        <v>75</v>
      </c>
      <c r="S92" s="1" t="s">
        <v>43</v>
      </c>
      <c r="T92" s="1" t="str">
        <f aca="false">"1330"</f>
        <v>1330</v>
      </c>
      <c r="U92" s="1" t="str">
        <f aca="false">"1450"</f>
        <v>1450</v>
      </c>
      <c r="V92" s="1" t="n">
        <v>30</v>
      </c>
      <c r="W92" s="1" t="n">
        <v>0</v>
      </c>
      <c r="X92" s="1" t="n">
        <v>0</v>
      </c>
      <c r="Y92" s="1" t="s">
        <v>77</v>
      </c>
      <c r="Z92" s="1" t="n">
        <v>121</v>
      </c>
    </row>
    <row r="93" customFormat="false" ht="15" hidden="false" customHeight="false" outlineLevel="0" collapsed="false">
      <c r="A93" s="1" t="n">
        <v>23084</v>
      </c>
      <c r="B93" s="1" t="str">
        <f aca="false">"00167660"</f>
        <v>00167660</v>
      </c>
      <c r="C93" s="1" t="s">
        <v>68</v>
      </c>
      <c r="D93" s="1" t="s">
        <v>128</v>
      </c>
      <c r="F93" s="1" t="s">
        <v>30</v>
      </c>
      <c r="G93" s="1" t="n">
        <v>1060</v>
      </c>
      <c r="H93" s="1" t="str">
        <f aca="false">"40"</f>
        <v>40</v>
      </c>
      <c r="I93" s="1" t="s">
        <v>152</v>
      </c>
      <c r="J93" s="1" t="s">
        <v>62</v>
      </c>
      <c r="K93" s="1" t="s">
        <v>33</v>
      </c>
      <c r="L93" s="1" t="s">
        <v>52</v>
      </c>
      <c r="M93" s="1" t="s">
        <v>63</v>
      </c>
      <c r="N93" s="1" t="str">
        <f aca="false">"1"</f>
        <v>1</v>
      </c>
      <c r="O93" s="1" t="n">
        <v>3</v>
      </c>
      <c r="P93" s="1" t="n">
        <v>3</v>
      </c>
      <c r="Q93" s="1" t="s">
        <v>72</v>
      </c>
      <c r="T93" s="1" t="str">
        <f aca="false">""</f>
        <v/>
      </c>
      <c r="U93" s="1" t="str">
        <f aca="false">""</f>
        <v/>
      </c>
      <c r="V93" s="1" t="n">
        <v>60</v>
      </c>
      <c r="W93" s="1" t="n">
        <v>1</v>
      </c>
      <c r="X93" s="1" t="n">
        <v>0</v>
      </c>
      <c r="Y93" s="1" t="s">
        <v>64</v>
      </c>
    </row>
    <row r="94" customFormat="false" ht="15" hidden="false" customHeight="false" outlineLevel="0" collapsed="false">
      <c r="A94" s="1" t="n">
        <v>21231</v>
      </c>
      <c r="B94" s="1" t="str">
        <f aca="false">"00376348"</f>
        <v>00376348</v>
      </c>
      <c r="C94" s="1" t="s">
        <v>154</v>
      </c>
      <c r="D94" s="1" t="s">
        <v>155</v>
      </c>
      <c r="E94" s="1" t="s">
        <v>156</v>
      </c>
      <c r="F94" s="1" t="s">
        <v>30</v>
      </c>
      <c r="G94" s="1" t="n">
        <v>1060</v>
      </c>
      <c r="H94" s="1" t="str">
        <f aca="false">"80J"</f>
        <v>80J</v>
      </c>
      <c r="I94" s="1" t="s">
        <v>152</v>
      </c>
      <c r="J94" s="1" t="s">
        <v>91</v>
      </c>
      <c r="K94" s="1" t="s">
        <v>33</v>
      </c>
      <c r="L94" s="1" t="s">
        <v>52</v>
      </c>
      <c r="M94" s="1" t="s">
        <v>42</v>
      </c>
      <c r="N94" s="1" t="str">
        <f aca="false">"CE"</f>
        <v>CE</v>
      </c>
      <c r="O94" s="1" t="n">
        <v>3</v>
      </c>
      <c r="P94" s="1" t="n">
        <v>3</v>
      </c>
      <c r="Q94" s="1" t="s">
        <v>75</v>
      </c>
      <c r="T94" s="1" t="str">
        <f aca="false">""</f>
        <v/>
      </c>
      <c r="U94" s="1" t="str">
        <f aca="false">""</f>
        <v/>
      </c>
      <c r="V94" s="1" t="n">
        <v>40</v>
      </c>
      <c r="W94" s="1" t="n">
        <v>0</v>
      </c>
      <c r="X94" s="1" t="n">
        <v>0</v>
      </c>
    </row>
    <row r="95" customFormat="false" ht="15" hidden="false" customHeight="false" outlineLevel="0" collapsed="false">
      <c r="A95" s="1" t="n">
        <v>22131</v>
      </c>
      <c r="B95" s="1" t="str">
        <f aca="false">""</f>
        <v/>
      </c>
      <c r="F95" s="1" t="s">
        <v>30</v>
      </c>
      <c r="G95" s="1" t="n">
        <v>1060</v>
      </c>
      <c r="H95" s="1" t="str">
        <f aca="false">"82X"</f>
        <v>82X</v>
      </c>
      <c r="I95" s="1" t="s">
        <v>152</v>
      </c>
      <c r="J95" s="1" t="s">
        <v>93</v>
      </c>
      <c r="K95" s="1" t="s">
        <v>33</v>
      </c>
      <c r="L95" s="1" t="s">
        <v>52</v>
      </c>
      <c r="M95" s="1" t="s">
        <v>42</v>
      </c>
      <c r="N95" s="1" t="str">
        <f aca="false">"CE"</f>
        <v>CE</v>
      </c>
      <c r="O95" s="1" t="n">
        <v>3</v>
      </c>
      <c r="P95" s="1" t="n">
        <v>3</v>
      </c>
      <c r="Q95" s="1" t="s">
        <v>75</v>
      </c>
      <c r="T95" s="1" t="str">
        <f aca="false">""</f>
        <v/>
      </c>
      <c r="U95" s="1" t="str">
        <f aca="false">""</f>
        <v/>
      </c>
      <c r="V95" s="1" t="n">
        <v>40</v>
      </c>
      <c r="W95" s="1" t="n">
        <v>0</v>
      </c>
      <c r="X95" s="1" t="n">
        <v>0</v>
      </c>
    </row>
    <row r="96" customFormat="false" ht="15" hidden="false" customHeight="false" outlineLevel="0" collapsed="false">
      <c r="A96" s="1" t="n">
        <v>21410</v>
      </c>
      <c r="B96" s="1" t="str">
        <f aca="false">""</f>
        <v/>
      </c>
      <c r="F96" s="1" t="s">
        <v>30</v>
      </c>
      <c r="G96" s="1" t="n">
        <v>1060</v>
      </c>
      <c r="H96" s="1" t="str">
        <f aca="false">"83J"</f>
        <v>83J</v>
      </c>
      <c r="I96" s="1" t="s">
        <v>152</v>
      </c>
      <c r="J96" s="1" t="s">
        <v>94</v>
      </c>
      <c r="K96" s="1" t="s">
        <v>33</v>
      </c>
      <c r="L96" s="1" t="s">
        <v>52</v>
      </c>
      <c r="M96" s="1" t="s">
        <v>42</v>
      </c>
      <c r="N96" s="1" t="str">
        <f aca="false">"CE"</f>
        <v>CE</v>
      </c>
      <c r="O96" s="1" t="n">
        <v>3</v>
      </c>
      <c r="P96" s="1" t="n">
        <v>3</v>
      </c>
      <c r="Q96" s="1" t="s">
        <v>75</v>
      </c>
      <c r="T96" s="1" t="str">
        <f aca="false">""</f>
        <v/>
      </c>
      <c r="U96" s="1" t="str">
        <f aca="false">""</f>
        <v/>
      </c>
      <c r="V96" s="1" t="n">
        <v>50</v>
      </c>
      <c r="W96" s="1" t="n">
        <v>0</v>
      </c>
      <c r="X96" s="1" t="n">
        <v>0</v>
      </c>
    </row>
    <row r="97" customFormat="false" ht="15" hidden="false" customHeight="false" outlineLevel="0" collapsed="false">
      <c r="A97" s="1" t="n">
        <v>21407</v>
      </c>
      <c r="B97" s="1" t="str">
        <f aca="false">"00020408"</f>
        <v>00020408</v>
      </c>
      <c r="C97" s="1" t="s">
        <v>122</v>
      </c>
      <c r="D97" s="1" t="s">
        <v>123</v>
      </c>
      <c r="E97" s="1" t="s">
        <v>50</v>
      </c>
      <c r="F97" s="1" t="s">
        <v>30</v>
      </c>
      <c r="G97" s="1" t="n">
        <v>1060</v>
      </c>
      <c r="H97" s="1" t="str">
        <f aca="false">"84J"</f>
        <v>84J</v>
      </c>
      <c r="I97" s="1" t="s">
        <v>152</v>
      </c>
      <c r="J97" s="1" t="s">
        <v>124</v>
      </c>
      <c r="K97" s="1" t="s">
        <v>33</v>
      </c>
      <c r="L97" s="1" t="s">
        <v>52</v>
      </c>
      <c r="M97" s="1" t="s">
        <v>42</v>
      </c>
      <c r="N97" s="1" t="str">
        <f aca="false">"CE"</f>
        <v>CE</v>
      </c>
      <c r="O97" s="1" t="n">
        <v>3</v>
      </c>
      <c r="P97" s="1" t="n">
        <v>3</v>
      </c>
      <c r="Q97" s="1" t="s">
        <v>75</v>
      </c>
      <c r="T97" s="1" t="str">
        <f aca="false">""</f>
        <v/>
      </c>
      <c r="U97" s="1" t="str">
        <f aca="false">""</f>
        <v/>
      </c>
      <c r="V97" s="1" t="n">
        <v>25</v>
      </c>
      <c r="W97" s="1" t="n">
        <v>0</v>
      </c>
      <c r="X97" s="1" t="n">
        <v>0</v>
      </c>
    </row>
    <row r="98" customFormat="false" ht="15" hidden="false" customHeight="false" outlineLevel="0" collapsed="false">
      <c r="A98" s="1" t="n">
        <v>22072</v>
      </c>
      <c r="B98" s="1" t="str">
        <f aca="false">""</f>
        <v/>
      </c>
      <c r="F98" s="1" t="s">
        <v>30</v>
      </c>
      <c r="G98" s="1" t="n">
        <v>1060</v>
      </c>
      <c r="H98" s="1" t="str">
        <f aca="false">"85J"</f>
        <v>85J</v>
      </c>
      <c r="I98" s="1" t="s">
        <v>152</v>
      </c>
      <c r="J98" s="1" t="s">
        <v>98</v>
      </c>
      <c r="K98" s="1" t="s">
        <v>33</v>
      </c>
      <c r="L98" s="1" t="s">
        <v>52</v>
      </c>
      <c r="M98" s="1" t="s">
        <v>42</v>
      </c>
      <c r="N98" s="1" t="str">
        <f aca="false">"CE"</f>
        <v>CE</v>
      </c>
      <c r="O98" s="1" t="n">
        <v>3</v>
      </c>
      <c r="P98" s="1" t="n">
        <v>3</v>
      </c>
      <c r="Q98" s="1" t="s">
        <v>75</v>
      </c>
      <c r="T98" s="1" t="str">
        <f aca="false">""</f>
        <v/>
      </c>
      <c r="U98" s="1" t="str">
        <f aca="false">""</f>
        <v/>
      </c>
      <c r="V98" s="1" t="n">
        <v>50</v>
      </c>
      <c r="W98" s="1" t="n">
        <v>0</v>
      </c>
      <c r="X98" s="1" t="n">
        <v>0</v>
      </c>
    </row>
    <row r="99" customFormat="false" ht="15" hidden="false" customHeight="false" outlineLevel="0" collapsed="false">
      <c r="A99" s="1" t="n">
        <v>21419</v>
      </c>
      <c r="B99" s="1" t="str">
        <f aca="false">""</f>
        <v/>
      </c>
      <c r="F99" s="1" t="s">
        <v>30</v>
      </c>
      <c r="G99" s="1" t="n">
        <v>1060</v>
      </c>
      <c r="H99" s="1" t="str">
        <f aca="false">"V8J"</f>
        <v>V8J</v>
      </c>
      <c r="I99" s="1" t="s">
        <v>152</v>
      </c>
      <c r="J99" s="1" t="s">
        <v>157</v>
      </c>
      <c r="K99" s="1" t="s">
        <v>33</v>
      </c>
      <c r="L99" s="1" t="s">
        <v>52</v>
      </c>
      <c r="M99" s="1" t="s">
        <v>42</v>
      </c>
      <c r="N99" s="1" t="str">
        <f aca="false">"CE"</f>
        <v>CE</v>
      </c>
      <c r="O99" s="1" t="n">
        <v>3</v>
      </c>
      <c r="P99" s="1" t="n">
        <v>3</v>
      </c>
      <c r="Q99" s="1" t="s">
        <v>75</v>
      </c>
      <c r="T99" s="1" t="str">
        <f aca="false">""</f>
        <v/>
      </c>
      <c r="U99" s="1" t="str">
        <f aca="false">""</f>
        <v/>
      </c>
      <c r="V99" s="1" t="n">
        <v>25</v>
      </c>
      <c r="W99" s="1" t="n">
        <v>0</v>
      </c>
      <c r="X99" s="1" t="n">
        <v>0</v>
      </c>
    </row>
    <row r="100" customFormat="false" ht="15" hidden="false" customHeight="false" outlineLevel="0" collapsed="false">
      <c r="A100" s="1" t="n">
        <v>20702</v>
      </c>
      <c r="B100" s="1" t="str">
        <f aca="false">"00351211"</f>
        <v>00351211</v>
      </c>
      <c r="C100" s="1" t="s">
        <v>39</v>
      </c>
      <c r="D100" s="1" t="s">
        <v>40</v>
      </c>
      <c r="E100" s="1" t="s">
        <v>41</v>
      </c>
      <c r="F100" s="1" t="s">
        <v>30</v>
      </c>
      <c r="G100" s="1" t="n">
        <v>1080</v>
      </c>
      <c r="H100" s="1" t="str">
        <f aca="false">"01"</f>
        <v>01</v>
      </c>
      <c r="I100" s="1" t="s">
        <v>158</v>
      </c>
      <c r="J100" s="1" t="s">
        <v>32</v>
      </c>
      <c r="K100" s="1" t="s">
        <v>33</v>
      </c>
      <c r="L100" s="1" t="s">
        <v>52</v>
      </c>
      <c r="M100" s="1" t="s">
        <v>42</v>
      </c>
      <c r="N100" s="1" t="str">
        <f aca="false">"1"</f>
        <v>1</v>
      </c>
      <c r="O100" s="1" t="n">
        <v>5</v>
      </c>
      <c r="P100" s="1" t="n">
        <v>5</v>
      </c>
      <c r="Q100" s="1" t="s">
        <v>72</v>
      </c>
      <c r="S100" s="1" t="s">
        <v>159</v>
      </c>
      <c r="T100" s="1" t="str">
        <f aca="false">"1000"</f>
        <v>1000</v>
      </c>
      <c r="U100" s="1" t="str">
        <f aca="false">"1050"</f>
        <v>1050</v>
      </c>
      <c r="V100" s="1" t="n">
        <v>40</v>
      </c>
      <c r="W100" s="1" t="n">
        <v>0</v>
      </c>
      <c r="X100" s="1" t="n">
        <v>0</v>
      </c>
      <c r="Y100" s="1" t="s">
        <v>38</v>
      </c>
      <c r="Z100" s="1" t="n">
        <v>145</v>
      </c>
    </row>
    <row r="101" customFormat="false" ht="15" hidden="false" customHeight="false" outlineLevel="0" collapsed="false">
      <c r="A101" s="1" t="n">
        <v>22333</v>
      </c>
      <c r="B101" s="1" t="str">
        <f aca="false">"00504016"</f>
        <v>00504016</v>
      </c>
      <c r="C101" s="1" t="s">
        <v>160</v>
      </c>
      <c r="D101" s="1" t="s">
        <v>161</v>
      </c>
      <c r="E101" s="1" t="s">
        <v>50</v>
      </c>
      <c r="F101" s="1" t="s">
        <v>30</v>
      </c>
      <c r="G101" s="1" t="n">
        <v>1100</v>
      </c>
      <c r="H101" s="1" t="str">
        <f aca="false">"02"</f>
        <v>02</v>
      </c>
      <c r="I101" s="1" t="s">
        <v>162</v>
      </c>
      <c r="J101" s="1" t="s">
        <v>32</v>
      </c>
      <c r="K101" s="1" t="s">
        <v>33</v>
      </c>
      <c r="L101" s="1" t="s">
        <v>52</v>
      </c>
      <c r="M101" s="1" t="s">
        <v>42</v>
      </c>
      <c r="N101" s="1" t="str">
        <f aca="false">"1"</f>
        <v>1</v>
      </c>
      <c r="O101" s="1" t="n">
        <v>3</v>
      </c>
      <c r="P101" s="1" t="n">
        <v>3</v>
      </c>
      <c r="Q101" s="1" t="s">
        <v>72</v>
      </c>
      <c r="S101" s="1" t="s">
        <v>43</v>
      </c>
      <c r="T101" s="1" t="str">
        <f aca="false">"1330"</f>
        <v>1330</v>
      </c>
      <c r="U101" s="1" t="str">
        <f aca="false">"1445"</f>
        <v>1445</v>
      </c>
      <c r="V101" s="1" t="n">
        <v>42</v>
      </c>
      <c r="W101" s="1" t="n">
        <v>0</v>
      </c>
      <c r="X101" s="1" t="n">
        <v>0</v>
      </c>
      <c r="Y101" s="1" t="s">
        <v>38</v>
      </c>
      <c r="Z101" s="1" t="n">
        <v>124</v>
      </c>
    </row>
    <row r="102" customFormat="false" ht="15" hidden="false" customHeight="false" outlineLevel="0" collapsed="false">
      <c r="A102" s="1" t="n">
        <v>23085</v>
      </c>
      <c r="B102" s="1" t="str">
        <f aca="false">"00504016"</f>
        <v>00504016</v>
      </c>
      <c r="C102" s="1" t="s">
        <v>160</v>
      </c>
      <c r="D102" s="1" t="s">
        <v>161</v>
      </c>
      <c r="E102" s="1" t="s">
        <v>50</v>
      </c>
      <c r="F102" s="1" t="s">
        <v>30</v>
      </c>
      <c r="G102" s="1" t="n">
        <v>1100</v>
      </c>
      <c r="H102" s="1" t="str">
        <f aca="false">"40"</f>
        <v>40</v>
      </c>
      <c r="I102" s="1" t="s">
        <v>162</v>
      </c>
      <c r="J102" s="1" t="s">
        <v>62</v>
      </c>
      <c r="K102" s="1" t="s">
        <v>33</v>
      </c>
      <c r="L102" s="1" t="s">
        <v>52</v>
      </c>
      <c r="M102" s="1" t="s">
        <v>63</v>
      </c>
      <c r="N102" s="1" t="str">
        <f aca="false">"1"</f>
        <v>1</v>
      </c>
      <c r="O102" s="1" t="n">
        <v>3</v>
      </c>
      <c r="P102" s="1" t="n">
        <v>3</v>
      </c>
      <c r="T102" s="1" t="str">
        <f aca="false">""</f>
        <v/>
      </c>
      <c r="U102" s="1" t="str">
        <f aca="false">""</f>
        <v/>
      </c>
      <c r="V102" s="1" t="n">
        <v>60</v>
      </c>
      <c r="W102" s="1" t="n">
        <v>1</v>
      </c>
      <c r="X102" s="1" t="n">
        <v>0</v>
      </c>
      <c r="Y102" s="1" t="s">
        <v>64</v>
      </c>
    </row>
    <row r="103" customFormat="false" ht="15" hidden="false" customHeight="false" outlineLevel="0" collapsed="false">
      <c r="A103" s="1" t="n">
        <v>20164</v>
      </c>
      <c r="B103" s="1" t="str">
        <f aca="false">"00504016"</f>
        <v>00504016</v>
      </c>
      <c r="C103" s="1" t="s">
        <v>160</v>
      </c>
      <c r="D103" s="1" t="s">
        <v>161</v>
      </c>
      <c r="E103" s="1" t="s">
        <v>50</v>
      </c>
      <c r="F103" s="1" t="s">
        <v>30</v>
      </c>
      <c r="G103" s="1" t="n">
        <v>1210</v>
      </c>
      <c r="H103" s="1" t="str">
        <f aca="false">"01"</f>
        <v>01</v>
      </c>
      <c r="I103" s="1" t="s">
        <v>163</v>
      </c>
      <c r="J103" s="1" t="s">
        <v>32</v>
      </c>
      <c r="K103" s="1" t="s">
        <v>33</v>
      </c>
      <c r="L103" s="1" t="s">
        <v>52</v>
      </c>
      <c r="M103" s="1" t="s">
        <v>42</v>
      </c>
      <c r="N103" s="1" t="str">
        <f aca="false">"1"</f>
        <v>1</v>
      </c>
      <c r="O103" s="1" t="n">
        <v>4</v>
      </c>
      <c r="P103" s="1" t="n">
        <v>4</v>
      </c>
      <c r="Q103" s="1" t="s">
        <v>72</v>
      </c>
      <c r="S103" s="1" t="s">
        <v>37</v>
      </c>
      <c r="T103" s="1" t="str">
        <f aca="false">"1200"</f>
        <v>1200</v>
      </c>
      <c r="U103" s="1" t="str">
        <f aca="false">"1250"</f>
        <v>1250</v>
      </c>
      <c r="V103" s="1" t="n">
        <v>40</v>
      </c>
      <c r="W103" s="1" t="n">
        <v>1</v>
      </c>
      <c r="X103" s="1" t="n">
        <v>0</v>
      </c>
      <c r="Y103" s="1" t="s">
        <v>38</v>
      </c>
      <c r="Z103" s="1" t="n">
        <v>145</v>
      </c>
    </row>
    <row r="104" customFormat="false" ht="15" hidden="false" customHeight="false" outlineLevel="0" collapsed="false">
      <c r="A104" s="1" t="n">
        <v>20521</v>
      </c>
      <c r="B104" s="1" t="str">
        <f aca="false">"00167660"</f>
        <v>00167660</v>
      </c>
      <c r="C104" s="1" t="s">
        <v>68</v>
      </c>
      <c r="D104" s="1" t="s">
        <v>128</v>
      </c>
      <c r="F104" s="1" t="s">
        <v>30</v>
      </c>
      <c r="G104" s="1" t="n">
        <v>1210</v>
      </c>
      <c r="H104" s="1" t="str">
        <f aca="false">"02"</f>
        <v>02</v>
      </c>
      <c r="I104" s="1" t="s">
        <v>163</v>
      </c>
      <c r="J104" s="1" t="s">
        <v>32</v>
      </c>
      <c r="K104" s="1" t="s">
        <v>33</v>
      </c>
      <c r="L104" s="1" t="s">
        <v>52</v>
      </c>
      <c r="M104" s="1" t="s">
        <v>42</v>
      </c>
      <c r="N104" s="1" t="str">
        <f aca="false">"1"</f>
        <v>1</v>
      </c>
      <c r="O104" s="1" t="n">
        <v>4</v>
      </c>
      <c r="P104" s="1" t="n">
        <v>4</v>
      </c>
      <c r="Q104" s="1" t="s">
        <v>72</v>
      </c>
      <c r="S104" s="1" t="s">
        <v>37</v>
      </c>
      <c r="T104" s="1" t="str">
        <f aca="false">"0800"</f>
        <v>0800</v>
      </c>
      <c r="U104" s="1" t="str">
        <f aca="false">"0850"</f>
        <v>0850</v>
      </c>
      <c r="V104" s="1" t="n">
        <v>40</v>
      </c>
      <c r="W104" s="1" t="n">
        <v>1</v>
      </c>
      <c r="X104" s="1" t="n">
        <v>0</v>
      </c>
      <c r="Y104" s="1" t="s">
        <v>38</v>
      </c>
      <c r="Z104" s="1" t="n">
        <v>125</v>
      </c>
    </row>
    <row r="105" customFormat="false" ht="15" hidden="false" customHeight="false" outlineLevel="0" collapsed="false">
      <c r="A105" s="1" t="n">
        <v>21178</v>
      </c>
      <c r="B105" s="1" t="str">
        <f aca="false">"00376096"</f>
        <v>00376096</v>
      </c>
      <c r="C105" s="1" t="s">
        <v>60</v>
      </c>
      <c r="D105" s="1" t="s">
        <v>61</v>
      </c>
      <c r="F105" s="1" t="s">
        <v>30</v>
      </c>
      <c r="G105" s="1" t="n">
        <v>1210</v>
      </c>
      <c r="H105" s="1" t="str">
        <f aca="false">"03"</f>
        <v>03</v>
      </c>
      <c r="I105" s="1" t="s">
        <v>163</v>
      </c>
      <c r="J105" s="1" t="s">
        <v>32</v>
      </c>
      <c r="K105" s="1" t="s">
        <v>33</v>
      </c>
      <c r="L105" s="1" t="s">
        <v>52</v>
      </c>
      <c r="M105" s="1" t="s">
        <v>42</v>
      </c>
      <c r="N105" s="1" t="str">
        <f aca="false">"1"</f>
        <v>1</v>
      </c>
      <c r="O105" s="1" t="n">
        <v>4</v>
      </c>
      <c r="P105" s="1" t="n">
        <v>4</v>
      </c>
      <c r="Q105" s="1" t="s">
        <v>72</v>
      </c>
      <c r="S105" s="1" t="s">
        <v>37</v>
      </c>
      <c r="T105" s="1" t="str">
        <f aca="false">"1100"</f>
        <v>1100</v>
      </c>
      <c r="U105" s="1" t="str">
        <f aca="false">"1150"</f>
        <v>1150</v>
      </c>
      <c r="V105" s="1" t="n">
        <v>40</v>
      </c>
      <c r="W105" s="1" t="n">
        <v>3</v>
      </c>
      <c r="X105" s="1" t="n">
        <v>0</v>
      </c>
      <c r="Y105" s="1" t="s">
        <v>38</v>
      </c>
      <c r="Z105" s="1" t="n">
        <v>145</v>
      </c>
    </row>
    <row r="106" customFormat="false" ht="15" hidden="false" customHeight="false" outlineLevel="0" collapsed="false">
      <c r="A106" s="1" t="n">
        <v>20194</v>
      </c>
      <c r="B106" s="1" t="str">
        <f aca="false">"00145815"</f>
        <v>00145815</v>
      </c>
      <c r="C106" s="1" t="s">
        <v>130</v>
      </c>
      <c r="D106" s="1" t="s">
        <v>131</v>
      </c>
      <c r="E106" s="1" t="s">
        <v>41</v>
      </c>
      <c r="F106" s="1" t="s">
        <v>30</v>
      </c>
      <c r="G106" s="1" t="n">
        <v>1220</v>
      </c>
      <c r="H106" s="1" t="str">
        <f aca="false">"01"</f>
        <v>01</v>
      </c>
      <c r="I106" s="1" t="s">
        <v>164</v>
      </c>
      <c r="J106" s="1" t="s">
        <v>32</v>
      </c>
      <c r="K106" s="1" t="s">
        <v>33</v>
      </c>
      <c r="L106" s="1" t="s">
        <v>52</v>
      </c>
      <c r="M106" s="1" t="s">
        <v>42</v>
      </c>
      <c r="N106" s="1" t="str">
        <f aca="false">"1"</f>
        <v>1</v>
      </c>
      <c r="O106" s="1" t="n">
        <v>4</v>
      </c>
      <c r="P106" s="1" t="n">
        <v>4</v>
      </c>
      <c r="Q106" s="1" t="s">
        <v>72</v>
      </c>
      <c r="S106" s="1" t="s">
        <v>37</v>
      </c>
      <c r="T106" s="1" t="str">
        <f aca="false">"0800"</f>
        <v>0800</v>
      </c>
      <c r="U106" s="1" t="str">
        <f aca="false">"0850"</f>
        <v>0850</v>
      </c>
      <c r="V106" s="1" t="n">
        <v>40</v>
      </c>
      <c r="W106" s="1" t="n">
        <v>1</v>
      </c>
      <c r="X106" s="1" t="n">
        <v>0</v>
      </c>
      <c r="Y106" s="1" t="s">
        <v>38</v>
      </c>
      <c r="Z106" s="1" t="n">
        <v>147</v>
      </c>
    </row>
    <row r="107" customFormat="false" ht="15" hidden="false" customHeight="false" outlineLevel="0" collapsed="false">
      <c r="A107" s="1" t="n">
        <v>21120</v>
      </c>
      <c r="B107" s="1" t="str">
        <f aca="false">"00167660"</f>
        <v>00167660</v>
      </c>
      <c r="C107" s="1" t="s">
        <v>68</v>
      </c>
      <c r="D107" s="1" t="s">
        <v>128</v>
      </c>
      <c r="F107" s="1" t="s">
        <v>30</v>
      </c>
      <c r="G107" s="1" t="n">
        <v>1220</v>
      </c>
      <c r="H107" s="1" t="str">
        <f aca="false">"02"</f>
        <v>02</v>
      </c>
      <c r="I107" s="1" t="s">
        <v>164</v>
      </c>
      <c r="J107" s="1" t="s">
        <v>32</v>
      </c>
      <c r="K107" s="1" t="s">
        <v>33</v>
      </c>
      <c r="L107" s="1" t="s">
        <v>52</v>
      </c>
      <c r="M107" s="1" t="s">
        <v>42</v>
      </c>
      <c r="N107" s="1" t="str">
        <f aca="false">"1"</f>
        <v>1</v>
      </c>
      <c r="O107" s="1" t="n">
        <v>4</v>
      </c>
      <c r="P107" s="1" t="n">
        <v>4</v>
      </c>
      <c r="Q107" s="1" t="s">
        <v>72</v>
      </c>
      <c r="S107" s="1" t="s">
        <v>37</v>
      </c>
      <c r="T107" s="1" t="str">
        <f aca="false">"0900"</f>
        <v>0900</v>
      </c>
      <c r="U107" s="1" t="str">
        <f aca="false">"0950"</f>
        <v>0950</v>
      </c>
      <c r="V107" s="1" t="n">
        <v>40</v>
      </c>
      <c r="W107" s="1" t="n">
        <v>2</v>
      </c>
      <c r="X107" s="1" t="n">
        <v>0</v>
      </c>
      <c r="Y107" s="1" t="s">
        <v>38</v>
      </c>
      <c r="Z107" s="1" t="n">
        <v>125</v>
      </c>
    </row>
    <row r="108" customFormat="false" ht="15" hidden="false" customHeight="false" outlineLevel="0" collapsed="false">
      <c r="A108" s="1" t="n">
        <v>20035</v>
      </c>
      <c r="B108" s="1" t="str">
        <f aca="false">"00217111"</f>
        <v>00217111</v>
      </c>
      <c r="C108" s="1" t="s">
        <v>87</v>
      </c>
      <c r="D108" s="1" t="s">
        <v>88</v>
      </c>
      <c r="E108" s="1" t="s">
        <v>42</v>
      </c>
      <c r="F108" s="1" t="s">
        <v>30</v>
      </c>
      <c r="G108" s="1" t="n">
        <v>2010</v>
      </c>
      <c r="H108" s="1" t="str">
        <f aca="false">"01"</f>
        <v>01</v>
      </c>
      <c r="I108" s="1" t="s">
        <v>165</v>
      </c>
      <c r="J108" s="1" t="s">
        <v>32</v>
      </c>
      <c r="K108" s="1" t="s">
        <v>33</v>
      </c>
      <c r="L108" s="1" t="s">
        <v>52</v>
      </c>
      <c r="M108" s="1" t="s">
        <v>42</v>
      </c>
      <c r="N108" s="1" t="str">
        <f aca="false">"1"</f>
        <v>1</v>
      </c>
      <c r="O108" s="1" t="n">
        <v>3</v>
      </c>
      <c r="P108" s="1" t="n">
        <v>3</v>
      </c>
      <c r="Q108" s="1" t="s">
        <v>72</v>
      </c>
      <c r="S108" s="1" t="s">
        <v>116</v>
      </c>
      <c r="T108" s="1" t="str">
        <f aca="false">"1630"</f>
        <v>1630</v>
      </c>
      <c r="U108" s="1" t="str">
        <f aca="false">"1900"</f>
        <v>1900</v>
      </c>
      <c r="V108" s="1" t="n">
        <v>42</v>
      </c>
      <c r="W108" s="1" t="n">
        <v>0</v>
      </c>
      <c r="X108" s="1" t="n">
        <v>0</v>
      </c>
      <c r="Y108" s="1" t="s">
        <v>38</v>
      </c>
      <c r="Z108" s="1" t="n">
        <v>150</v>
      </c>
    </row>
    <row r="109" customFormat="false" ht="15" hidden="false" customHeight="false" outlineLevel="0" collapsed="false">
      <c r="A109" s="1" t="n">
        <v>20256</v>
      </c>
      <c r="B109" s="1" t="str">
        <f aca="false">"00217111"</f>
        <v>00217111</v>
      </c>
      <c r="C109" s="1" t="s">
        <v>87</v>
      </c>
      <c r="D109" s="1" t="s">
        <v>88</v>
      </c>
      <c r="E109" s="1" t="s">
        <v>42</v>
      </c>
      <c r="F109" s="1" t="s">
        <v>30</v>
      </c>
      <c r="G109" s="1" t="n">
        <v>2020</v>
      </c>
      <c r="H109" s="1" t="str">
        <f aca="false">"01"</f>
        <v>01</v>
      </c>
      <c r="I109" s="1" t="s">
        <v>166</v>
      </c>
      <c r="J109" s="1" t="s">
        <v>32</v>
      </c>
      <c r="K109" s="1" t="s">
        <v>33</v>
      </c>
      <c r="L109" s="1" t="s">
        <v>52</v>
      </c>
      <c r="M109" s="1" t="s">
        <v>42</v>
      </c>
      <c r="N109" s="1" t="str">
        <f aca="false">"1"</f>
        <v>1</v>
      </c>
      <c r="O109" s="1" t="n">
        <v>3</v>
      </c>
      <c r="P109" s="1" t="n">
        <v>3</v>
      </c>
      <c r="Q109" s="1" t="s">
        <v>72</v>
      </c>
      <c r="S109" s="1" t="s">
        <v>47</v>
      </c>
      <c r="T109" s="1" t="str">
        <f aca="false">"1030"</f>
        <v>1030</v>
      </c>
      <c r="U109" s="1" t="str">
        <f aca="false">"1145"</f>
        <v>1145</v>
      </c>
      <c r="V109" s="1" t="n">
        <v>42</v>
      </c>
      <c r="W109" s="1" t="n">
        <v>4</v>
      </c>
      <c r="X109" s="1" t="n">
        <v>0</v>
      </c>
      <c r="Y109" s="1" t="s">
        <v>38</v>
      </c>
      <c r="Z109" s="1" t="n">
        <v>150</v>
      </c>
    </row>
    <row r="110" customFormat="false" ht="15" hidden="false" customHeight="false" outlineLevel="0" collapsed="false">
      <c r="A110" s="1" t="n">
        <v>20036</v>
      </c>
      <c r="B110" s="1" t="str">
        <f aca="false">"00217111"</f>
        <v>00217111</v>
      </c>
      <c r="C110" s="1" t="s">
        <v>87</v>
      </c>
      <c r="D110" s="1" t="s">
        <v>88</v>
      </c>
      <c r="E110" s="1" t="s">
        <v>42</v>
      </c>
      <c r="F110" s="1" t="s">
        <v>30</v>
      </c>
      <c r="G110" s="1" t="n">
        <v>2020</v>
      </c>
      <c r="H110" s="1" t="str">
        <f aca="false">"02"</f>
        <v>02</v>
      </c>
      <c r="I110" s="1" t="s">
        <v>166</v>
      </c>
      <c r="J110" s="1" t="s">
        <v>32</v>
      </c>
      <c r="K110" s="1" t="s">
        <v>33</v>
      </c>
      <c r="L110" s="1" t="s">
        <v>52</v>
      </c>
      <c r="M110" s="1" t="s">
        <v>42</v>
      </c>
      <c r="N110" s="1" t="str">
        <f aca="false">"1"</f>
        <v>1</v>
      </c>
      <c r="O110" s="1" t="n">
        <v>3</v>
      </c>
      <c r="P110" s="1" t="n">
        <v>3</v>
      </c>
      <c r="Q110" s="1" t="s">
        <v>72</v>
      </c>
      <c r="S110" s="1" t="s">
        <v>167</v>
      </c>
      <c r="T110" s="1" t="str">
        <f aca="false">"1630"</f>
        <v>1630</v>
      </c>
      <c r="U110" s="1" t="str">
        <f aca="false">"1900"</f>
        <v>1900</v>
      </c>
      <c r="V110" s="1" t="n">
        <v>42</v>
      </c>
      <c r="W110" s="1" t="n">
        <v>0</v>
      </c>
      <c r="X110" s="1" t="n">
        <v>0</v>
      </c>
      <c r="Y110" s="1" t="s">
        <v>38</v>
      </c>
      <c r="Z110" s="1" t="n">
        <v>150</v>
      </c>
    </row>
    <row r="111" customFormat="false" ht="15" hidden="false" customHeight="false" outlineLevel="0" collapsed="false">
      <c r="A111" s="1" t="n">
        <v>20209</v>
      </c>
      <c r="B111" s="1" t="str">
        <f aca="false">"00002846"</f>
        <v>00002846</v>
      </c>
      <c r="C111" s="1" t="s">
        <v>168</v>
      </c>
      <c r="D111" s="1" t="s">
        <v>121</v>
      </c>
      <c r="E111" s="1" t="s">
        <v>169</v>
      </c>
      <c r="F111" s="1" t="s">
        <v>30</v>
      </c>
      <c r="G111" s="1" t="n">
        <v>2200</v>
      </c>
      <c r="H111" s="1" t="str">
        <f aca="false">"01"</f>
        <v>01</v>
      </c>
      <c r="I111" s="1" t="s">
        <v>170</v>
      </c>
      <c r="J111" s="1" t="s">
        <v>32</v>
      </c>
      <c r="K111" s="1" t="s">
        <v>33</v>
      </c>
      <c r="L111" s="1" t="s">
        <v>52</v>
      </c>
      <c r="M111" s="1" t="s">
        <v>42</v>
      </c>
      <c r="N111" s="1" t="str">
        <f aca="false">"1"</f>
        <v>1</v>
      </c>
      <c r="O111" s="1" t="n">
        <v>3</v>
      </c>
      <c r="P111" s="1" t="n">
        <v>3</v>
      </c>
      <c r="Q111" s="1" t="s">
        <v>72</v>
      </c>
      <c r="S111" s="1" t="s">
        <v>47</v>
      </c>
      <c r="T111" s="1" t="str">
        <f aca="false">"1030"</f>
        <v>1030</v>
      </c>
      <c r="U111" s="1" t="str">
        <f aca="false">"1145"</f>
        <v>1145</v>
      </c>
      <c r="V111" s="1" t="n">
        <v>42</v>
      </c>
      <c r="W111" s="1" t="n">
        <v>3</v>
      </c>
      <c r="X111" s="1" t="n">
        <v>0</v>
      </c>
      <c r="Y111" s="1" t="s">
        <v>38</v>
      </c>
      <c r="Z111" s="1" t="n">
        <v>112</v>
      </c>
    </row>
    <row r="112" customFormat="false" ht="15" hidden="false" customHeight="false" outlineLevel="0" collapsed="false">
      <c r="A112" s="1" t="n">
        <v>20037</v>
      </c>
      <c r="B112" s="1" t="str">
        <f aca="false">"00002846"</f>
        <v>00002846</v>
      </c>
      <c r="C112" s="1" t="s">
        <v>168</v>
      </c>
      <c r="D112" s="1" t="s">
        <v>121</v>
      </c>
      <c r="E112" s="1" t="s">
        <v>169</v>
      </c>
      <c r="F112" s="1" t="s">
        <v>30</v>
      </c>
      <c r="G112" s="1" t="n">
        <v>2210</v>
      </c>
      <c r="H112" s="1" t="str">
        <f aca="false">"01"</f>
        <v>01</v>
      </c>
      <c r="I112" s="1" t="s">
        <v>171</v>
      </c>
      <c r="J112" s="1" t="s">
        <v>32</v>
      </c>
      <c r="K112" s="1" t="s">
        <v>33</v>
      </c>
      <c r="L112" s="1" t="s">
        <v>52</v>
      </c>
      <c r="M112" s="1" t="s">
        <v>42</v>
      </c>
      <c r="N112" s="1" t="str">
        <f aca="false">"1"</f>
        <v>1</v>
      </c>
      <c r="O112" s="1" t="n">
        <v>4</v>
      </c>
      <c r="P112" s="1" t="n">
        <v>4</v>
      </c>
      <c r="Q112" s="1" t="s">
        <v>72</v>
      </c>
      <c r="S112" s="1" t="s">
        <v>37</v>
      </c>
      <c r="T112" s="1" t="str">
        <f aca="false">"0900"</f>
        <v>0900</v>
      </c>
      <c r="U112" s="1" t="str">
        <f aca="false">"0950"</f>
        <v>0950</v>
      </c>
      <c r="V112" s="1" t="n">
        <v>39</v>
      </c>
      <c r="W112" s="1" t="n">
        <v>0</v>
      </c>
      <c r="X112" s="1" t="n">
        <v>0</v>
      </c>
      <c r="Y112" s="1" t="s">
        <v>38</v>
      </c>
      <c r="Z112" s="1" t="n">
        <v>112</v>
      </c>
    </row>
    <row r="113" customFormat="false" ht="15" hidden="false" customHeight="false" outlineLevel="0" collapsed="false">
      <c r="A113" s="1" t="n">
        <v>21121</v>
      </c>
      <c r="B113" s="1" t="str">
        <f aca="false">"00376096"</f>
        <v>00376096</v>
      </c>
      <c r="C113" s="1" t="s">
        <v>60</v>
      </c>
      <c r="D113" s="1" t="s">
        <v>61</v>
      </c>
      <c r="F113" s="1" t="s">
        <v>30</v>
      </c>
      <c r="G113" s="1" t="n">
        <v>2250</v>
      </c>
      <c r="H113" s="1" t="str">
        <f aca="false">"01"</f>
        <v>01</v>
      </c>
      <c r="I113" s="1" t="s">
        <v>172</v>
      </c>
      <c r="J113" s="1" t="s">
        <v>32</v>
      </c>
      <c r="K113" s="1" t="s">
        <v>33</v>
      </c>
      <c r="L113" s="1" t="s">
        <v>52</v>
      </c>
      <c r="M113" s="1" t="s">
        <v>42</v>
      </c>
      <c r="N113" s="1" t="str">
        <f aca="false">"1"</f>
        <v>1</v>
      </c>
      <c r="O113" s="1" t="n">
        <v>4</v>
      </c>
      <c r="P113" s="1" t="n">
        <v>4</v>
      </c>
      <c r="Q113" s="1" t="s">
        <v>72</v>
      </c>
      <c r="S113" s="1" t="s">
        <v>173</v>
      </c>
      <c r="T113" s="1" t="str">
        <f aca="false">"1000"</f>
        <v>1000</v>
      </c>
      <c r="U113" s="1" t="str">
        <f aca="false">"1050"</f>
        <v>1050</v>
      </c>
      <c r="V113" s="1" t="n">
        <v>42</v>
      </c>
      <c r="W113" s="1" t="n">
        <v>3</v>
      </c>
      <c r="X113" s="1" t="n">
        <v>0</v>
      </c>
      <c r="Y113" s="1" t="s">
        <v>38</v>
      </c>
      <c r="Z113" s="1" t="n">
        <v>125</v>
      </c>
    </row>
    <row r="114" customFormat="false" ht="15" hidden="false" customHeight="false" outlineLevel="0" collapsed="false">
      <c r="A114" s="1" t="n">
        <v>20583</v>
      </c>
      <c r="B114" s="1" t="str">
        <f aca="false">"00416079"</f>
        <v>00416079</v>
      </c>
      <c r="C114" s="1" t="s">
        <v>89</v>
      </c>
      <c r="D114" s="1" t="s">
        <v>90</v>
      </c>
      <c r="F114" s="1" t="s">
        <v>30</v>
      </c>
      <c r="G114" s="1" t="n">
        <v>2270</v>
      </c>
      <c r="H114" s="1" t="str">
        <f aca="false">"01"</f>
        <v>01</v>
      </c>
      <c r="I114" s="1" t="s">
        <v>174</v>
      </c>
      <c r="J114" s="1" t="s">
        <v>32</v>
      </c>
      <c r="K114" s="1" t="s">
        <v>33</v>
      </c>
      <c r="L114" s="1" t="s">
        <v>52</v>
      </c>
      <c r="M114" s="1" t="s">
        <v>42</v>
      </c>
      <c r="N114" s="1" t="str">
        <f aca="false">"1"</f>
        <v>1</v>
      </c>
      <c r="O114" s="1" t="n">
        <v>3</v>
      </c>
      <c r="P114" s="1" t="n">
        <v>3</v>
      </c>
      <c r="Q114" s="1" t="s">
        <v>72</v>
      </c>
      <c r="S114" s="1" t="s">
        <v>47</v>
      </c>
      <c r="T114" s="1" t="str">
        <f aca="false">"0900"</f>
        <v>0900</v>
      </c>
      <c r="U114" s="1" t="str">
        <f aca="false">"1015"</f>
        <v>1015</v>
      </c>
      <c r="V114" s="1" t="n">
        <v>41</v>
      </c>
      <c r="W114" s="1" t="n">
        <v>1</v>
      </c>
      <c r="X114" s="1" t="n">
        <v>0</v>
      </c>
      <c r="Y114" s="1" t="s">
        <v>38</v>
      </c>
      <c r="Z114" s="1" t="n">
        <v>151</v>
      </c>
    </row>
    <row r="115" customFormat="false" ht="15" hidden="false" customHeight="false" outlineLevel="0" collapsed="false">
      <c r="A115" s="1" t="n">
        <v>20038</v>
      </c>
      <c r="B115" s="1" t="str">
        <f aca="false">"00376096"</f>
        <v>00376096</v>
      </c>
      <c r="C115" s="1" t="s">
        <v>60</v>
      </c>
      <c r="D115" s="1" t="s">
        <v>61</v>
      </c>
      <c r="F115" s="1" t="s">
        <v>30</v>
      </c>
      <c r="G115" s="1" t="n">
        <v>2280</v>
      </c>
      <c r="H115" s="1" t="str">
        <f aca="false">"01"</f>
        <v>01</v>
      </c>
      <c r="I115" s="1" t="s">
        <v>175</v>
      </c>
      <c r="J115" s="1" t="s">
        <v>32</v>
      </c>
      <c r="K115" s="1" t="s">
        <v>33</v>
      </c>
      <c r="L115" s="1" t="s">
        <v>52</v>
      </c>
      <c r="M115" s="1" t="s">
        <v>42</v>
      </c>
      <c r="N115" s="1" t="str">
        <f aca="false">"1"</f>
        <v>1</v>
      </c>
      <c r="O115" s="1" t="n">
        <v>3</v>
      </c>
      <c r="P115" s="1" t="n">
        <v>3</v>
      </c>
      <c r="Q115" s="1" t="s">
        <v>72</v>
      </c>
      <c r="S115" s="1" t="s">
        <v>43</v>
      </c>
      <c r="T115" s="1" t="str">
        <f aca="false">"1200"</f>
        <v>1200</v>
      </c>
      <c r="U115" s="1" t="str">
        <f aca="false">"1315"</f>
        <v>1315</v>
      </c>
      <c r="V115" s="1" t="n">
        <v>42</v>
      </c>
      <c r="W115" s="1" t="n">
        <v>4</v>
      </c>
      <c r="X115" s="1" t="n">
        <v>0</v>
      </c>
      <c r="Y115" s="1" t="s">
        <v>38</v>
      </c>
      <c r="Z115" s="1" t="n">
        <v>151</v>
      </c>
    </row>
    <row r="116" customFormat="false" ht="15" hidden="false" customHeight="false" outlineLevel="0" collapsed="false">
      <c r="A116" s="1" t="n">
        <v>21964</v>
      </c>
      <c r="B116" s="1" t="str">
        <f aca="false">""</f>
        <v/>
      </c>
      <c r="F116" s="1" t="s">
        <v>30</v>
      </c>
      <c r="G116" s="1" t="n">
        <v>2905</v>
      </c>
      <c r="H116" s="1" t="str">
        <f aca="false">"01"</f>
        <v>01</v>
      </c>
      <c r="I116" s="1" t="s">
        <v>176</v>
      </c>
      <c r="J116" s="1" t="s">
        <v>32</v>
      </c>
      <c r="K116" s="1" t="s">
        <v>41</v>
      </c>
      <c r="L116" s="1" t="s">
        <v>52</v>
      </c>
      <c r="M116" s="1" t="s">
        <v>42</v>
      </c>
      <c r="N116" s="1" t="str">
        <f aca="false">"1"</f>
        <v>1</v>
      </c>
      <c r="O116" s="1" t="n">
        <v>3</v>
      </c>
      <c r="P116" s="1" t="n">
        <v>3</v>
      </c>
      <c r="Q116" s="1" t="s">
        <v>72</v>
      </c>
      <c r="S116" s="1" t="s">
        <v>109</v>
      </c>
      <c r="T116" s="1" t="str">
        <f aca="false">"1100"</f>
        <v>1100</v>
      </c>
      <c r="U116" s="1" t="str">
        <f aca="false">"1150"</f>
        <v>1150</v>
      </c>
      <c r="V116" s="1" t="n">
        <v>0</v>
      </c>
      <c r="W116" s="1" t="n">
        <v>0</v>
      </c>
      <c r="X116" s="1" t="n">
        <v>0</v>
      </c>
      <c r="Y116" s="1" t="s">
        <v>38</v>
      </c>
    </row>
    <row r="117" customFormat="false" ht="15" hidden="false" customHeight="false" outlineLevel="0" collapsed="false">
      <c r="A117" s="1" t="n">
        <v>21580</v>
      </c>
      <c r="B117" s="1" t="str">
        <f aca="false">"00416079"</f>
        <v>00416079</v>
      </c>
      <c r="C117" s="1" t="s">
        <v>89</v>
      </c>
      <c r="D117" s="1" t="s">
        <v>90</v>
      </c>
      <c r="F117" s="1" t="s">
        <v>30</v>
      </c>
      <c r="G117" s="1" t="n">
        <v>3050</v>
      </c>
      <c r="H117" s="1" t="str">
        <f aca="false">"01"</f>
        <v>01</v>
      </c>
      <c r="I117" s="1" t="s">
        <v>177</v>
      </c>
      <c r="J117" s="1" t="s">
        <v>32</v>
      </c>
      <c r="K117" s="1" t="s">
        <v>33</v>
      </c>
      <c r="L117" s="1" t="s">
        <v>52</v>
      </c>
      <c r="M117" s="1" t="s">
        <v>42</v>
      </c>
      <c r="N117" s="1" t="str">
        <f aca="false">"1"</f>
        <v>1</v>
      </c>
      <c r="O117" s="1" t="n">
        <v>3</v>
      </c>
      <c r="P117" s="1" t="n">
        <v>3</v>
      </c>
      <c r="Q117" s="1" t="s">
        <v>72</v>
      </c>
      <c r="S117" s="1" t="s">
        <v>47</v>
      </c>
      <c r="T117" s="1" t="str">
        <f aca="false">"1030"</f>
        <v>1030</v>
      </c>
      <c r="U117" s="1" t="str">
        <f aca="false">"1145"</f>
        <v>1145</v>
      </c>
      <c r="V117" s="1" t="n">
        <v>42</v>
      </c>
      <c r="W117" s="1" t="n">
        <v>0</v>
      </c>
      <c r="X117" s="1" t="n">
        <v>0</v>
      </c>
      <c r="Y117" s="1" t="s">
        <v>38</v>
      </c>
      <c r="Z117" s="1" t="n">
        <v>151</v>
      </c>
    </row>
    <row r="118" customFormat="false" ht="15" hidden="false" customHeight="false" outlineLevel="0" collapsed="false">
      <c r="A118" s="1" t="n">
        <v>21965</v>
      </c>
      <c r="B118" s="1" t="str">
        <f aca="false">""</f>
        <v/>
      </c>
      <c r="F118" s="1" t="s">
        <v>30</v>
      </c>
      <c r="G118" s="1" t="n">
        <v>3060</v>
      </c>
      <c r="H118" s="1" t="str">
        <f aca="false">"01"</f>
        <v>01</v>
      </c>
      <c r="I118" s="1" t="s">
        <v>178</v>
      </c>
      <c r="J118" s="1" t="s">
        <v>32</v>
      </c>
      <c r="K118" s="1" t="s">
        <v>41</v>
      </c>
      <c r="L118" s="1" t="s">
        <v>52</v>
      </c>
      <c r="M118" s="1" t="s">
        <v>42</v>
      </c>
      <c r="N118" s="1" t="str">
        <f aca="false">"1"</f>
        <v>1</v>
      </c>
      <c r="O118" s="1" t="n">
        <v>3</v>
      </c>
      <c r="P118" s="1" t="n">
        <v>3</v>
      </c>
      <c r="Q118" s="1" t="s">
        <v>72</v>
      </c>
      <c r="S118" s="1" t="s">
        <v>47</v>
      </c>
      <c r="T118" s="1" t="str">
        <f aca="false">"1330"</f>
        <v>1330</v>
      </c>
      <c r="U118" s="1" t="str">
        <f aca="false">"1445"</f>
        <v>1445</v>
      </c>
      <c r="V118" s="1" t="n">
        <v>0</v>
      </c>
      <c r="W118" s="1" t="n">
        <v>0</v>
      </c>
      <c r="X118" s="1" t="n">
        <v>0</v>
      </c>
      <c r="Y118" s="1" t="s">
        <v>38</v>
      </c>
    </row>
    <row r="119" customFormat="false" ht="15" hidden="false" customHeight="false" outlineLevel="0" collapsed="false">
      <c r="A119" s="1" t="n">
        <v>22336</v>
      </c>
      <c r="B119" s="1" t="str">
        <f aca="false">""</f>
        <v/>
      </c>
      <c r="F119" s="1" t="s">
        <v>30</v>
      </c>
      <c r="G119" s="1" t="n">
        <v>3100</v>
      </c>
      <c r="H119" s="1" t="str">
        <f aca="false">"01"</f>
        <v>01</v>
      </c>
      <c r="I119" s="1" t="s">
        <v>179</v>
      </c>
      <c r="J119" s="1" t="s">
        <v>32</v>
      </c>
      <c r="K119" s="1" t="s">
        <v>41</v>
      </c>
      <c r="L119" s="1" t="s">
        <v>52</v>
      </c>
      <c r="M119" s="1" t="s">
        <v>42</v>
      </c>
      <c r="N119" s="1" t="str">
        <f aca="false">"1"</f>
        <v>1</v>
      </c>
      <c r="O119" s="1" t="n">
        <v>3</v>
      </c>
      <c r="P119" s="1" t="n">
        <v>3</v>
      </c>
      <c r="Q119" s="1" t="s">
        <v>72</v>
      </c>
      <c r="S119" s="1" t="s">
        <v>43</v>
      </c>
      <c r="T119" s="1" t="str">
        <f aca="false">"1200"</f>
        <v>1200</v>
      </c>
      <c r="U119" s="1" t="str">
        <f aca="false">"1315"</f>
        <v>1315</v>
      </c>
      <c r="V119" s="1" t="n">
        <v>0</v>
      </c>
      <c r="W119" s="1" t="n">
        <v>0</v>
      </c>
      <c r="X119" s="1" t="n">
        <v>0</v>
      </c>
      <c r="Y119" s="1" t="s">
        <v>38</v>
      </c>
    </row>
    <row r="120" customFormat="false" ht="15" hidden="false" customHeight="false" outlineLevel="0" collapsed="false">
      <c r="A120" s="1" t="n">
        <v>22338</v>
      </c>
      <c r="B120" s="1" t="str">
        <f aca="false">""</f>
        <v/>
      </c>
      <c r="F120" s="1" t="s">
        <v>30</v>
      </c>
      <c r="G120" s="1" t="n">
        <v>3120</v>
      </c>
      <c r="H120" s="1" t="str">
        <f aca="false">"01"</f>
        <v>01</v>
      </c>
      <c r="I120" s="1" t="s">
        <v>180</v>
      </c>
      <c r="J120" s="1" t="s">
        <v>32</v>
      </c>
      <c r="K120" s="1" t="s">
        <v>41</v>
      </c>
      <c r="L120" s="1" t="s">
        <v>52</v>
      </c>
      <c r="M120" s="1" t="s">
        <v>42</v>
      </c>
      <c r="N120" s="1" t="str">
        <f aca="false">"1"</f>
        <v>1</v>
      </c>
      <c r="O120" s="1" t="n">
        <v>3</v>
      </c>
      <c r="P120" s="1" t="n">
        <v>3</v>
      </c>
      <c r="Q120" s="1" t="s">
        <v>72</v>
      </c>
      <c r="S120" s="1" t="s">
        <v>47</v>
      </c>
      <c r="T120" s="1" t="str">
        <f aca="false">"1200"</f>
        <v>1200</v>
      </c>
      <c r="U120" s="1" t="str">
        <f aca="false">"1315"</f>
        <v>1315</v>
      </c>
      <c r="V120" s="1" t="n">
        <v>0</v>
      </c>
      <c r="W120" s="1" t="n">
        <v>0</v>
      </c>
      <c r="X120" s="1" t="n">
        <v>0</v>
      </c>
      <c r="Y120" s="1" t="s">
        <v>38</v>
      </c>
    </row>
    <row r="121" customFormat="false" ht="15" hidden="false" customHeight="false" outlineLevel="0" collapsed="false">
      <c r="A121" s="1" t="n">
        <v>22480</v>
      </c>
      <c r="B121" s="1" t="str">
        <f aca="false">"00167660"</f>
        <v>00167660</v>
      </c>
      <c r="C121" s="1" t="s">
        <v>68</v>
      </c>
      <c r="D121" s="1" t="s">
        <v>128</v>
      </c>
      <c r="F121" s="1" t="s">
        <v>30</v>
      </c>
      <c r="G121" s="1" t="n">
        <v>3200</v>
      </c>
      <c r="H121" s="1" t="str">
        <f aca="false">"01"</f>
        <v>01</v>
      </c>
      <c r="I121" s="1" t="s">
        <v>181</v>
      </c>
      <c r="J121" s="1" t="s">
        <v>32</v>
      </c>
      <c r="K121" s="1" t="s">
        <v>33</v>
      </c>
      <c r="L121" s="1" t="s">
        <v>52</v>
      </c>
      <c r="M121" s="1" t="s">
        <v>42</v>
      </c>
      <c r="N121" s="1" t="str">
        <f aca="false">"1"</f>
        <v>1</v>
      </c>
      <c r="O121" s="1" t="n">
        <v>3</v>
      </c>
      <c r="P121" s="1" t="n">
        <v>3</v>
      </c>
      <c r="Q121" s="1" t="s">
        <v>72</v>
      </c>
      <c r="S121" s="1" t="s">
        <v>47</v>
      </c>
      <c r="T121" s="1" t="str">
        <f aca="false">"1200"</f>
        <v>1200</v>
      </c>
      <c r="U121" s="1" t="str">
        <f aca="false">"1315"</f>
        <v>1315</v>
      </c>
      <c r="V121" s="1" t="n">
        <v>42</v>
      </c>
      <c r="W121" s="1" t="n">
        <v>0</v>
      </c>
      <c r="X121" s="1" t="n">
        <v>0</v>
      </c>
      <c r="Y121" s="1" t="s">
        <v>38</v>
      </c>
      <c r="Z121" s="1" t="n">
        <v>125</v>
      </c>
    </row>
    <row r="122" customFormat="false" ht="15" hidden="false" customHeight="false" outlineLevel="0" collapsed="false">
      <c r="A122" s="1" t="n">
        <v>21769</v>
      </c>
      <c r="B122" s="1" t="str">
        <f aca="false">"00167661"</f>
        <v>00167661</v>
      </c>
      <c r="C122" s="1" t="s">
        <v>110</v>
      </c>
      <c r="D122" s="1" t="s">
        <v>111</v>
      </c>
      <c r="F122" s="1" t="s">
        <v>30</v>
      </c>
      <c r="G122" s="1" t="n">
        <v>3450</v>
      </c>
      <c r="H122" s="1" t="str">
        <f aca="false">"01"</f>
        <v>01</v>
      </c>
      <c r="I122" s="1" t="s">
        <v>182</v>
      </c>
      <c r="J122" s="1" t="s">
        <v>32</v>
      </c>
      <c r="K122" s="1" t="s">
        <v>33</v>
      </c>
      <c r="L122" s="1" t="s">
        <v>52</v>
      </c>
      <c r="M122" s="1" t="s">
        <v>42</v>
      </c>
      <c r="N122" s="1" t="str">
        <f aca="false">"1"</f>
        <v>1</v>
      </c>
      <c r="O122" s="1" t="n">
        <v>3</v>
      </c>
      <c r="P122" s="1" t="n">
        <v>3</v>
      </c>
      <c r="Q122" s="1" t="s">
        <v>72</v>
      </c>
      <c r="S122" s="1" t="s">
        <v>47</v>
      </c>
      <c r="T122" s="1" t="str">
        <f aca="false">"1030"</f>
        <v>1030</v>
      </c>
      <c r="U122" s="1" t="str">
        <f aca="false">"1145"</f>
        <v>1145</v>
      </c>
      <c r="V122" s="1" t="n">
        <v>42</v>
      </c>
      <c r="W122" s="1" t="n">
        <v>1</v>
      </c>
      <c r="X122" s="1" t="n">
        <v>0</v>
      </c>
      <c r="Y122" s="1" t="s">
        <v>38</v>
      </c>
      <c r="Z122" s="1" t="n">
        <v>124</v>
      </c>
    </row>
    <row r="123" customFormat="false" ht="15" hidden="false" customHeight="false" outlineLevel="0" collapsed="false">
      <c r="A123" s="1" t="n">
        <v>23086</v>
      </c>
      <c r="B123" s="1" t="str">
        <f aca="false">"00002846"</f>
        <v>00002846</v>
      </c>
      <c r="C123" s="1" t="s">
        <v>168</v>
      </c>
      <c r="D123" s="1" t="s">
        <v>121</v>
      </c>
      <c r="E123" s="1" t="s">
        <v>169</v>
      </c>
      <c r="F123" s="1" t="s">
        <v>30</v>
      </c>
      <c r="G123" s="1" t="n">
        <v>3900</v>
      </c>
      <c r="H123" s="1" t="str">
        <f aca="false">"01"</f>
        <v>01</v>
      </c>
      <c r="I123" s="1" t="s">
        <v>183</v>
      </c>
      <c r="J123" s="1" t="s">
        <v>32</v>
      </c>
      <c r="K123" s="1" t="s">
        <v>33</v>
      </c>
      <c r="L123" s="1" t="s">
        <v>52</v>
      </c>
      <c r="M123" s="1" t="s">
        <v>42</v>
      </c>
      <c r="N123" s="1" t="str">
        <f aca="false">"1"</f>
        <v>1</v>
      </c>
      <c r="O123" s="1" t="n">
        <v>3</v>
      </c>
      <c r="P123" s="1" t="n">
        <v>3</v>
      </c>
      <c r="Q123" s="1" t="s">
        <v>72</v>
      </c>
      <c r="S123" s="1" t="s">
        <v>109</v>
      </c>
      <c r="T123" s="1" t="str">
        <f aca="false">"1000"</f>
        <v>1000</v>
      </c>
      <c r="U123" s="1" t="str">
        <f aca="false">"1050"</f>
        <v>1050</v>
      </c>
      <c r="V123" s="1" t="n">
        <v>42</v>
      </c>
      <c r="W123" s="1" t="n">
        <v>1</v>
      </c>
      <c r="X123" s="1" t="n">
        <v>0</v>
      </c>
      <c r="Y123" s="1" t="s">
        <v>38</v>
      </c>
      <c r="Z123" s="1" t="n">
        <v>112</v>
      </c>
    </row>
    <row r="124" customFormat="false" ht="15" hidden="false" customHeight="false" outlineLevel="0" collapsed="false">
      <c r="A124" s="1" t="n">
        <v>22435</v>
      </c>
      <c r="B124" s="1" t="str">
        <f aca="false">""</f>
        <v/>
      </c>
      <c r="F124" s="1" t="s">
        <v>30</v>
      </c>
      <c r="G124" s="1" t="n">
        <v>4005</v>
      </c>
      <c r="H124" s="1" t="str">
        <f aca="false">"01"</f>
        <v>01</v>
      </c>
      <c r="I124" s="1" t="s">
        <v>184</v>
      </c>
      <c r="J124" s="1" t="s">
        <v>32</v>
      </c>
      <c r="K124" s="1" t="s">
        <v>41</v>
      </c>
      <c r="L124" s="1" t="s">
        <v>52</v>
      </c>
      <c r="M124" s="1" t="s">
        <v>42</v>
      </c>
      <c r="N124" s="1" t="str">
        <f aca="false">"1"</f>
        <v>1</v>
      </c>
      <c r="O124" s="1" t="n">
        <v>3</v>
      </c>
      <c r="P124" s="1" t="n">
        <v>3</v>
      </c>
      <c r="Q124" s="1" t="s">
        <v>72</v>
      </c>
      <c r="S124" s="1" t="s">
        <v>109</v>
      </c>
      <c r="T124" s="1" t="str">
        <f aca="false">"1100"</f>
        <v>1100</v>
      </c>
      <c r="U124" s="1" t="str">
        <f aca="false">"1150"</f>
        <v>1150</v>
      </c>
      <c r="V124" s="1" t="n">
        <v>0</v>
      </c>
      <c r="W124" s="1" t="n">
        <v>0</v>
      </c>
      <c r="X124" s="1" t="n">
        <v>0</v>
      </c>
      <c r="Y124" s="1" t="s">
        <v>38</v>
      </c>
    </row>
    <row r="125" customFormat="false" ht="15" hidden="false" customHeight="false" outlineLevel="0" collapsed="false">
      <c r="A125" s="1" t="n">
        <v>22340</v>
      </c>
      <c r="B125" s="1" t="str">
        <f aca="false">""</f>
        <v/>
      </c>
      <c r="F125" s="1" t="s">
        <v>30</v>
      </c>
      <c r="G125" s="1" t="n">
        <v>4010</v>
      </c>
      <c r="H125" s="1" t="str">
        <f aca="false">"01"</f>
        <v>01</v>
      </c>
      <c r="I125" s="1" t="s">
        <v>185</v>
      </c>
      <c r="J125" s="1" t="s">
        <v>32</v>
      </c>
      <c r="K125" s="1" t="s">
        <v>41</v>
      </c>
      <c r="L125" s="1" t="s">
        <v>52</v>
      </c>
      <c r="M125" s="1" t="s">
        <v>42</v>
      </c>
      <c r="N125" s="1" t="str">
        <f aca="false">"1"</f>
        <v>1</v>
      </c>
      <c r="O125" s="1" t="n">
        <v>3</v>
      </c>
      <c r="P125" s="1" t="n">
        <v>3</v>
      </c>
      <c r="Q125" s="1" t="s">
        <v>72</v>
      </c>
      <c r="S125" s="1" t="s">
        <v>47</v>
      </c>
      <c r="T125" s="1" t="str">
        <f aca="false">"1330"</f>
        <v>1330</v>
      </c>
      <c r="U125" s="1" t="str">
        <f aca="false">"1445"</f>
        <v>1445</v>
      </c>
      <c r="V125" s="1" t="n">
        <v>0</v>
      </c>
      <c r="W125" s="1" t="n">
        <v>0</v>
      </c>
      <c r="X125" s="1" t="n">
        <v>0</v>
      </c>
      <c r="Y125" s="1" t="s">
        <v>38</v>
      </c>
    </row>
    <row r="126" customFormat="false" ht="15" hidden="false" customHeight="false" outlineLevel="0" collapsed="false">
      <c r="A126" s="1" t="n">
        <v>21581</v>
      </c>
      <c r="B126" s="1" t="str">
        <f aca="false">"00323868"</f>
        <v>00323868</v>
      </c>
      <c r="C126" s="1" t="s">
        <v>186</v>
      </c>
      <c r="D126" s="1" t="s">
        <v>187</v>
      </c>
      <c r="E126" s="1" t="s">
        <v>188</v>
      </c>
      <c r="F126" s="1" t="s">
        <v>30</v>
      </c>
      <c r="G126" s="1" t="n">
        <v>4250</v>
      </c>
      <c r="H126" s="1" t="str">
        <f aca="false">"01"</f>
        <v>01</v>
      </c>
      <c r="I126" s="1" t="s">
        <v>189</v>
      </c>
      <c r="J126" s="1" t="s">
        <v>32</v>
      </c>
      <c r="K126" s="1" t="s">
        <v>33</v>
      </c>
      <c r="L126" s="1" t="s">
        <v>52</v>
      </c>
      <c r="M126" s="1" t="s">
        <v>42</v>
      </c>
      <c r="N126" s="1" t="str">
        <f aca="false">"1"</f>
        <v>1</v>
      </c>
      <c r="O126" s="1" t="n">
        <v>4</v>
      </c>
      <c r="P126" s="1" t="n">
        <v>4</v>
      </c>
      <c r="Q126" s="1" t="s">
        <v>72</v>
      </c>
      <c r="S126" s="1" t="s">
        <v>43</v>
      </c>
      <c r="T126" s="1" t="str">
        <f aca="false">"1500"</f>
        <v>1500</v>
      </c>
      <c r="U126" s="1" t="str">
        <f aca="false">"1640"</f>
        <v>1640</v>
      </c>
      <c r="V126" s="1" t="n">
        <v>42</v>
      </c>
      <c r="W126" s="1" t="n">
        <v>0</v>
      </c>
      <c r="X126" s="1" t="n">
        <v>0</v>
      </c>
      <c r="Y126" s="1" t="s">
        <v>38</v>
      </c>
      <c r="Z126" s="1" t="n">
        <v>147</v>
      </c>
    </row>
    <row r="127" customFormat="false" ht="15" hidden="false" customHeight="false" outlineLevel="0" collapsed="false">
      <c r="A127" s="1" t="n">
        <v>21352</v>
      </c>
      <c r="B127" s="1" t="str">
        <f aca="false">"00167661"</f>
        <v>00167661</v>
      </c>
      <c r="C127" s="1" t="s">
        <v>110</v>
      </c>
      <c r="D127" s="1" t="s">
        <v>111</v>
      </c>
      <c r="F127" s="1" t="s">
        <v>30</v>
      </c>
      <c r="G127" s="1" t="n">
        <v>4400</v>
      </c>
      <c r="H127" s="1" t="str">
        <f aca="false">"01"</f>
        <v>01</v>
      </c>
      <c r="I127" s="1" t="s">
        <v>190</v>
      </c>
      <c r="J127" s="1" t="s">
        <v>32</v>
      </c>
      <c r="K127" s="1" t="s">
        <v>33</v>
      </c>
      <c r="L127" s="1" t="s">
        <v>52</v>
      </c>
      <c r="M127" s="1" t="s">
        <v>42</v>
      </c>
      <c r="N127" s="1" t="str">
        <f aca="false">"1"</f>
        <v>1</v>
      </c>
      <c r="O127" s="1" t="n">
        <v>3</v>
      </c>
      <c r="P127" s="1" t="n">
        <v>3</v>
      </c>
      <c r="Q127" s="1" t="s">
        <v>72</v>
      </c>
      <c r="S127" s="1" t="s">
        <v>47</v>
      </c>
      <c r="T127" s="1" t="str">
        <f aca="false">"1330"</f>
        <v>1330</v>
      </c>
      <c r="U127" s="1" t="str">
        <f aca="false">"1445"</f>
        <v>1445</v>
      </c>
      <c r="V127" s="1" t="n">
        <v>42</v>
      </c>
      <c r="W127" s="1" t="n">
        <v>0</v>
      </c>
      <c r="X127" s="1" t="n">
        <v>0</v>
      </c>
      <c r="Y127" s="1" t="s">
        <v>38</v>
      </c>
      <c r="Z127" s="1" t="n">
        <v>124</v>
      </c>
    </row>
    <row r="128" customFormat="false" ht="15" hidden="false" customHeight="false" outlineLevel="0" collapsed="false">
      <c r="A128" s="1" t="n">
        <v>21353</v>
      </c>
      <c r="B128" s="1" t="str">
        <f aca="false">"00167661"</f>
        <v>00167661</v>
      </c>
      <c r="C128" s="1" t="s">
        <v>110</v>
      </c>
      <c r="D128" s="1" t="s">
        <v>111</v>
      </c>
      <c r="F128" s="1" t="s">
        <v>30</v>
      </c>
      <c r="G128" s="1" t="n">
        <v>4410</v>
      </c>
      <c r="H128" s="1" t="str">
        <f aca="false">"01"</f>
        <v>01</v>
      </c>
      <c r="I128" s="1" t="s">
        <v>191</v>
      </c>
      <c r="J128" s="1" t="s">
        <v>32</v>
      </c>
      <c r="K128" s="1" t="s">
        <v>33</v>
      </c>
      <c r="L128" s="1" t="s">
        <v>52</v>
      </c>
      <c r="M128" s="1" t="s">
        <v>42</v>
      </c>
      <c r="N128" s="1" t="str">
        <f aca="false">"1"</f>
        <v>1</v>
      </c>
      <c r="O128" s="1" t="n">
        <v>1</v>
      </c>
      <c r="P128" s="1" t="n">
        <v>1</v>
      </c>
      <c r="Q128" s="1" t="s">
        <v>72</v>
      </c>
      <c r="S128" s="1" t="s">
        <v>116</v>
      </c>
      <c r="T128" s="1" t="str">
        <f aca="false">"1500"</f>
        <v>1500</v>
      </c>
      <c r="U128" s="1" t="str">
        <f aca="false">"1615"</f>
        <v>1615</v>
      </c>
      <c r="V128" s="1" t="n">
        <v>42</v>
      </c>
      <c r="W128" s="1" t="n">
        <v>0</v>
      </c>
      <c r="X128" s="1" t="n">
        <v>0</v>
      </c>
      <c r="Y128" s="1" t="s">
        <v>38</v>
      </c>
      <c r="Z128" s="1" t="n">
        <v>124</v>
      </c>
    </row>
    <row r="129" customFormat="false" ht="15" hidden="false" customHeight="false" outlineLevel="0" collapsed="false">
      <c r="A129" s="1" t="n">
        <v>21122</v>
      </c>
      <c r="B129" s="1" t="str">
        <f aca="false">"00323868"</f>
        <v>00323868</v>
      </c>
      <c r="C129" s="1" t="s">
        <v>186</v>
      </c>
      <c r="D129" s="1" t="s">
        <v>187</v>
      </c>
      <c r="E129" s="1" t="s">
        <v>188</v>
      </c>
      <c r="F129" s="1" t="s">
        <v>30</v>
      </c>
      <c r="G129" s="1" t="n">
        <v>4800</v>
      </c>
      <c r="H129" s="1" t="str">
        <f aca="false">"01"</f>
        <v>01</v>
      </c>
      <c r="I129" s="1" t="s">
        <v>192</v>
      </c>
      <c r="J129" s="1" t="s">
        <v>32</v>
      </c>
      <c r="K129" s="1" t="s">
        <v>33</v>
      </c>
      <c r="L129" s="1" t="s">
        <v>52</v>
      </c>
      <c r="M129" s="1" t="s">
        <v>42</v>
      </c>
      <c r="N129" s="1" t="str">
        <f aca="false">"1"</f>
        <v>1</v>
      </c>
      <c r="O129" s="1" t="n">
        <v>3</v>
      </c>
      <c r="P129" s="1" t="n">
        <v>3</v>
      </c>
      <c r="Q129" s="1" t="s">
        <v>72</v>
      </c>
      <c r="S129" s="1" t="s">
        <v>43</v>
      </c>
      <c r="T129" s="1" t="str">
        <f aca="false">"1645"</f>
        <v>1645</v>
      </c>
      <c r="U129" s="1" t="str">
        <f aca="false">"1800"</f>
        <v>1800</v>
      </c>
      <c r="V129" s="1" t="n">
        <v>42</v>
      </c>
      <c r="W129" s="1" t="n">
        <v>0</v>
      </c>
      <c r="X129" s="1" t="n">
        <v>0</v>
      </c>
      <c r="Y129" s="1" t="s">
        <v>38</v>
      </c>
      <c r="Z129" s="1" t="n">
        <v>147</v>
      </c>
    </row>
    <row r="130" customFormat="false" ht="15" hidden="false" customHeight="false" outlineLevel="0" collapsed="false">
      <c r="A130" s="1" t="n">
        <v>20993</v>
      </c>
      <c r="B130" s="1" t="str">
        <f aca="false">""</f>
        <v/>
      </c>
      <c r="F130" s="1" t="s">
        <v>30</v>
      </c>
      <c r="G130" s="1" t="s">
        <v>193</v>
      </c>
      <c r="H130" s="1" t="str">
        <f aca="false">"01"</f>
        <v>01</v>
      </c>
      <c r="I130" s="1" t="s">
        <v>194</v>
      </c>
      <c r="J130" s="1" t="s">
        <v>32</v>
      </c>
      <c r="K130" s="1" t="s">
        <v>33</v>
      </c>
      <c r="L130" s="1" t="s">
        <v>195</v>
      </c>
      <c r="M130" s="1" t="s">
        <v>42</v>
      </c>
      <c r="N130" s="1" t="str">
        <f aca="false">"1"</f>
        <v>1</v>
      </c>
      <c r="O130" s="1" t="n">
        <v>1</v>
      </c>
      <c r="P130" s="1" t="n">
        <v>0</v>
      </c>
      <c r="Q130" s="1" t="s">
        <v>72</v>
      </c>
      <c r="T130" s="1" t="str">
        <f aca="false">""</f>
        <v/>
      </c>
      <c r="U130" s="1" t="str">
        <f aca="false">""</f>
        <v/>
      </c>
      <c r="V130" s="1" t="n">
        <v>25</v>
      </c>
      <c r="W130" s="1" t="n">
        <v>0</v>
      </c>
      <c r="X130" s="1" t="n">
        <v>0</v>
      </c>
    </row>
    <row r="131" customFormat="false" ht="15" hidden="false" customHeight="false" outlineLevel="0" collapsed="false">
      <c r="A131" s="1" t="n">
        <v>21009</v>
      </c>
      <c r="B131" s="1" t="str">
        <f aca="false">""</f>
        <v/>
      </c>
      <c r="F131" s="1" t="s">
        <v>30</v>
      </c>
      <c r="G131" s="1" t="s">
        <v>193</v>
      </c>
      <c r="H131" s="1" t="str">
        <f aca="false">"02"</f>
        <v>02</v>
      </c>
      <c r="I131" s="1" t="s">
        <v>194</v>
      </c>
      <c r="J131" s="1" t="s">
        <v>32</v>
      </c>
      <c r="K131" s="1" t="s">
        <v>33</v>
      </c>
      <c r="L131" s="1" t="s">
        <v>195</v>
      </c>
      <c r="M131" s="1" t="s">
        <v>42</v>
      </c>
      <c r="N131" s="1" t="str">
        <f aca="false">"1"</f>
        <v>1</v>
      </c>
      <c r="O131" s="1" t="n">
        <v>1</v>
      </c>
      <c r="P131" s="1" t="n">
        <v>0</v>
      </c>
      <c r="Q131" s="1" t="s">
        <v>72</v>
      </c>
      <c r="T131" s="1" t="str">
        <f aca="false">""</f>
        <v/>
      </c>
      <c r="U131" s="1" t="str">
        <f aca="false">""</f>
        <v/>
      </c>
      <c r="V131" s="1" t="n">
        <v>25</v>
      </c>
      <c r="W131" s="1" t="n">
        <v>0</v>
      </c>
      <c r="X131" s="1" t="n">
        <v>0</v>
      </c>
    </row>
    <row r="132" customFormat="false" ht="15" hidden="false" customHeight="false" outlineLevel="0" collapsed="false">
      <c r="A132" s="1" t="n">
        <v>21019</v>
      </c>
      <c r="B132" s="1" t="str">
        <f aca="false">""</f>
        <v/>
      </c>
      <c r="F132" s="1" t="s">
        <v>30</v>
      </c>
      <c r="G132" s="1" t="s">
        <v>193</v>
      </c>
      <c r="H132" s="1" t="str">
        <f aca="false">"03"</f>
        <v>03</v>
      </c>
      <c r="I132" s="1" t="s">
        <v>194</v>
      </c>
      <c r="J132" s="1" t="s">
        <v>32</v>
      </c>
      <c r="K132" s="1" t="s">
        <v>33</v>
      </c>
      <c r="L132" s="1" t="s">
        <v>195</v>
      </c>
      <c r="M132" s="1" t="s">
        <v>42</v>
      </c>
      <c r="N132" s="1" t="str">
        <f aca="false">"1"</f>
        <v>1</v>
      </c>
      <c r="O132" s="1" t="n">
        <v>1</v>
      </c>
      <c r="P132" s="1" t="n">
        <v>0</v>
      </c>
      <c r="Q132" s="1" t="s">
        <v>72</v>
      </c>
      <c r="T132" s="1" t="str">
        <f aca="false">""</f>
        <v/>
      </c>
      <c r="U132" s="1" t="str">
        <f aca="false">""</f>
        <v/>
      </c>
      <c r="V132" s="1" t="n">
        <v>25</v>
      </c>
      <c r="W132" s="1" t="n">
        <v>0</v>
      </c>
      <c r="X132" s="1" t="n">
        <v>0</v>
      </c>
    </row>
    <row r="133" customFormat="false" ht="15" hidden="false" customHeight="false" outlineLevel="0" collapsed="false">
      <c r="A133" s="1" t="n">
        <v>22544</v>
      </c>
      <c r="B133" s="1" t="str">
        <f aca="false">""</f>
        <v/>
      </c>
      <c r="F133" s="1" t="s">
        <v>30</v>
      </c>
      <c r="G133" s="1" t="n">
        <v>4900</v>
      </c>
      <c r="H133" s="1" t="str">
        <f aca="false">"01"</f>
        <v>01</v>
      </c>
      <c r="I133" s="1" t="s">
        <v>196</v>
      </c>
      <c r="J133" s="1" t="s">
        <v>32</v>
      </c>
      <c r="K133" s="1" t="s">
        <v>33</v>
      </c>
      <c r="L133" s="1" t="s">
        <v>195</v>
      </c>
      <c r="M133" s="1" t="s">
        <v>42</v>
      </c>
      <c r="N133" s="1" t="str">
        <f aca="false">"1"</f>
        <v>1</v>
      </c>
      <c r="O133" s="1" t="n">
        <v>3</v>
      </c>
      <c r="P133" s="1" t="n">
        <v>0</v>
      </c>
      <c r="Q133" s="1" t="s">
        <v>72</v>
      </c>
      <c r="T133" s="1" t="str">
        <f aca="false">""</f>
        <v/>
      </c>
      <c r="U133" s="1" t="str">
        <f aca="false">""</f>
        <v/>
      </c>
      <c r="V133" s="1" t="n">
        <v>1</v>
      </c>
      <c r="W133" s="1" t="n">
        <v>0</v>
      </c>
      <c r="X133" s="1" t="n">
        <v>0</v>
      </c>
    </row>
    <row r="134" customFormat="false" ht="15" hidden="false" customHeight="false" outlineLevel="0" collapsed="false">
      <c r="A134" s="1" t="n">
        <v>22545</v>
      </c>
      <c r="B134" s="1" t="str">
        <f aca="false">""</f>
        <v/>
      </c>
      <c r="F134" s="1" t="s">
        <v>30</v>
      </c>
      <c r="G134" s="1" t="n">
        <v>4900</v>
      </c>
      <c r="H134" s="1" t="str">
        <f aca="false">"02"</f>
        <v>02</v>
      </c>
      <c r="I134" s="1" t="s">
        <v>196</v>
      </c>
      <c r="J134" s="1" t="s">
        <v>32</v>
      </c>
      <c r="K134" s="1" t="s">
        <v>33</v>
      </c>
      <c r="L134" s="1" t="s">
        <v>195</v>
      </c>
      <c r="M134" s="1" t="s">
        <v>42</v>
      </c>
      <c r="N134" s="1" t="str">
        <f aca="false">"1"</f>
        <v>1</v>
      </c>
      <c r="O134" s="1" t="n">
        <v>3</v>
      </c>
      <c r="P134" s="1" t="n">
        <v>0</v>
      </c>
      <c r="Q134" s="1" t="s">
        <v>72</v>
      </c>
      <c r="T134" s="1" t="str">
        <f aca="false">""</f>
        <v/>
      </c>
      <c r="U134" s="1" t="str">
        <f aca="false">""</f>
        <v/>
      </c>
      <c r="V134" s="1" t="n">
        <v>1</v>
      </c>
      <c r="W134" s="1" t="n">
        <v>0</v>
      </c>
      <c r="X1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D69D36A451F54BA1E65427F2B68B8B" ma:contentTypeVersion="16" ma:contentTypeDescription="Create a new document." ma:contentTypeScope="" ma:versionID="f3d1e3edfd81c77c935b271bbb4860d5">
  <xsd:schema xmlns:xsd="http://www.w3.org/2001/XMLSchema" xmlns:xs="http://www.w3.org/2001/XMLSchema" xmlns:p="http://schemas.microsoft.com/office/2006/metadata/properties" xmlns:ns3="4dc2bd10-5217-468d-bb7a-498964157eb6" xmlns:ns4="d52d4374-3928-4fce-b640-15d7434b3868" targetNamespace="http://schemas.microsoft.com/office/2006/metadata/properties" ma:root="true" ma:fieldsID="b17a91ab5761615efb9dd8f4662f7404" ns3:_="" ns4:_="">
    <xsd:import namespace="4dc2bd10-5217-468d-bb7a-498964157eb6"/>
    <xsd:import namespace="d52d4374-3928-4fce-b640-15d7434b38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2bd10-5217-468d-bb7a-498964157e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d4374-3928-4fce-b640-15d7434b3868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c2bd10-5217-468d-bb7a-498964157eb6" xsi:nil="true"/>
  </documentManagement>
</p:properties>
</file>

<file path=customXml/itemProps1.xml><?xml version="1.0" encoding="utf-8"?>
<ds:datastoreItem xmlns:ds="http://schemas.openxmlformats.org/officeDocument/2006/customXml" ds:itemID="{779B9124-C31B-4FE6-8B29-970A276D4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c2bd10-5217-468d-bb7a-498964157eb6"/>
    <ds:schemaRef ds:uri="d52d4374-3928-4fce-b640-15d7434b3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ACA91E-99F0-4573-9B4C-A35979E79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4698F8-AB2E-4CAA-B4E0-895229B14352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d52d4374-3928-4fce-b640-15d7434b3868"/>
    <ds:schemaRef ds:uri="http://schemas.microsoft.com/office/infopath/2007/PartnerControls"/>
    <ds:schemaRef ds:uri="4dc2bd10-5217-468d-bb7a-498964157eb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2023-11-10T19:21:39Z</dcterms:created>
  <dc:creator>Susie Prince</dc:creator>
  <dc:description/>
  <dc:language>en-US</dc:language>
  <cp:lastModifiedBy/>
  <dcterms:modified xsi:type="dcterms:W3CDTF">2023-12-05T17:26:33Z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0x010100A2D69D36A451F54BA1E65427F2B68B8B</vt:lpwstr>
  </property>
</Properties>
</file>