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8C65799D-A884-46C5-8548-132120893CA1}" xr6:coauthVersionLast="41" xr6:coauthVersionMax="41" xr10:uidLastSave="{00000000-0000-0000-0000-000000000000}"/>
  <bookViews>
    <workbookView xWindow="-120" yWindow="-120" windowWidth="29040" windowHeight="15840" tabRatio="850" activeTab="3" xr2:uid="{00000000-000D-0000-FFFF-FFFF00000000}"/>
  </bookViews>
  <sheets>
    <sheet name="калькуляция  без инд" sheetId="23" r:id="rId1"/>
    <sheet name="калькуляция " sheetId="8" r:id="rId2"/>
    <sheet name="калькуляция  инд 1,95$" sheetId="16" r:id="rId3"/>
    <sheet name="расшифровка" sheetId="10" r:id="rId4"/>
    <sheet name="Заявка 3 на порезку" sheetId="11" r:id="rId5"/>
    <sheet name="расшифровка __.12" sheetId="12" r:id="rId6"/>
    <sheet name="SOPO" sheetId="24" r:id="rId7"/>
    <sheet name="Лист2" sheetId="6" r:id="rId8"/>
  </sheets>
  <definedNames>
    <definedName name="_xlnm._FilterDatabase" localSheetId="4" hidden="1">'Заявка 3 на порезку'!$B$9:$K$32</definedName>
    <definedName name="_xlnm._FilterDatabase" localSheetId="3" hidden="1">расшифровка!$A$6:$X$32</definedName>
    <definedName name="_xlnm._FilterDatabase" localSheetId="5" hidden="1">'расшифровка __.12'!$A$6:$S$28</definedName>
    <definedName name="_xlnm.Print_Area" localSheetId="4">'Заявка 3 на порезку'!$A$1:$K$43</definedName>
    <definedName name="_xlnm.Print_Area" localSheetId="1">'калькуляция '!$A$1:$AB$108</definedName>
    <definedName name="_xlnm.Print_Area" localSheetId="0">'калькуляция  без инд'!$A$1:$AB$125</definedName>
    <definedName name="_xlnm.Print_Area" localSheetId="2">'калькуляция  инд 1,95$'!$A$1:$AB$125</definedName>
    <definedName name="_xlnm.Print_Area" localSheetId="3">расшифровка!$A$1:$L$32</definedName>
    <definedName name="_xlnm.Print_Area" localSheetId="5">'расшифровка __.12'!$B$1:$S$21</definedName>
  </definedNames>
  <calcPr calcId="191029"/>
</workbook>
</file>

<file path=xl/calcChain.xml><?xml version="1.0" encoding="utf-8"?>
<calcChain xmlns="http://schemas.openxmlformats.org/spreadsheetml/2006/main">
  <c r="B16" i="12" l="1"/>
  <c r="H15" i="12"/>
  <c r="K15" i="12"/>
  <c r="O15" i="12"/>
  <c r="H16" i="12"/>
  <c r="K16" i="12"/>
  <c r="O16" i="12"/>
  <c r="L15" i="12" l="1"/>
  <c r="L16" i="12"/>
  <c r="P16" i="12"/>
  <c r="P15" i="12"/>
  <c r="Q22" i="12"/>
  <c r="O19" i="12"/>
  <c r="O18" i="12"/>
  <c r="O17" i="12"/>
  <c r="O14" i="12"/>
  <c r="O13" i="12"/>
  <c r="O12" i="12"/>
  <c r="O11" i="12"/>
  <c r="O10" i="12"/>
  <c r="O9" i="12"/>
  <c r="O8" i="12"/>
  <c r="K19" i="12"/>
  <c r="K18" i="12"/>
  <c r="K17" i="12"/>
  <c r="K14" i="12"/>
  <c r="K13" i="12"/>
  <c r="K12" i="12"/>
  <c r="K11" i="12"/>
  <c r="K10" i="12"/>
  <c r="K9" i="12"/>
  <c r="K8" i="12"/>
  <c r="I20" i="12"/>
  <c r="H19" i="12"/>
  <c r="H18" i="12"/>
  <c r="H17" i="12"/>
  <c r="H14" i="12"/>
  <c r="H13" i="12"/>
  <c r="H12" i="12"/>
  <c r="H11" i="12"/>
  <c r="H10" i="12"/>
  <c r="H9" i="12"/>
  <c r="H8" i="12"/>
  <c r="B9" i="12"/>
  <c r="B10" i="12" s="1"/>
  <c r="B11" i="12" s="1"/>
  <c r="B12" i="12" s="1"/>
  <c r="I32" i="11"/>
  <c r="P9" i="12" l="1"/>
  <c r="P13" i="12"/>
  <c r="M15" i="12"/>
  <c r="M16" i="12"/>
  <c r="Q15" i="12"/>
  <c r="Q16" i="12"/>
  <c r="P10" i="12"/>
  <c r="O20" i="12"/>
  <c r="P18" i="12"/>
  <c r="L8" i="12"/>
  <c r="P19" i="12"/>
  <c r="L13" i="12"/>
  <c r="P14" i="12"/>
  <c r="K20" i="12"/>
  <c r="L9" i="12"/>
  <c r="L18" i="12"/>
  <c r="P11" i="12"/>
  <c r="L10" i="12"/>
  <c r="L19" i="12"/>
  <c r="M10" i="12"/>
  <c r="M19" i="12"/>
  <c r="Q12" i="12"/>
  <c r="Q17" i="12"/>
  <c r="M9" i="12"/>
  <c r="M12" i="12"/>
  <c r="M14" i="12"/>
  <c r="M17" i="12"/>
  <c r="M18" i="12"/>
  <c r="Q8" i="12"/>
  <c r="M11" i="12"/>
  <c r="Q11" i="12"/>
  <c r="Q14" i="12"/>
  <c r="Q19" i="12"/>
  <c r="Q18" i="12"/>
  <c r="M13" i="12"/>
  <c r="Q9" i="12"/>
  <c r="Q10" i="12"/>
  <c r="Q13" i="12"/>
  <c r="P8" i="12"/>
  <c r="P12" i="12"/>
  <c r="P17" i="12"/>
  <c r="L12" i="12"/>
  <c r="M8" i="12"/>
  <c r="L11" i="12"/>
  <c r="L14" i="12"/>
  <c r="L17" i="12"/>
  <c r="H20" i="12"/>
  <c r="L31" i="11"/>
  <c r="L30" i="11"/>
  <c r="L29" i="11"/>
  <c r="L28" i="11"/>
  <c r="L27" i="11"/>
  <c r="L26" i="11"/>
  <c r="L25" i="11"/>
  <c r="L24" i="11"/>
  <c r="L23" i="11"/>
  <c r="L22" i="11"/>
  <c r="L21" i="11"/>
  <c r="L20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E32" i="11"/>
  <c r="L11" i="8"/>
  <c r="AE26" i="10"/>
  <c r="AE25" i="10"/>
  <c r="O22" i="12" l="1"/>
  <c r="P20" i="12"/>
  <c r="P21" i="12" s="1"/>
  <c r="L20" i="12"/>
  <c r="V24" i="23"/>
  <c r="V23" i="23"/>
  <c r="V22" i="23"/>
  <c r="V21" i="23"/>
  <c r="V20" i="23"/>
  <c r="V19" i="23"/>
  <c r="V18" i="23"/>
  <c r="V17" i="23"/>
  <c r="V16" i="23"/>
  <c r="V15" i="23"/>
  <c r="V14" i="23"/>
  <c r="V13" i="23"/>
  <c r="V12" i="23"/>
  <c r="V11" i="23"/>
  <c r="V10" i="23"/>
  <c r="V9" i="23"/>
  <c r="K26" i="23"/>
  <c r="K25" i="23"/>
  <c r="K24" i="23"/>
  <c r="K23" i="23"/>
  <c r="K22" i="23"/>
  <c r="K21" i="23"/>
  <c r="K20" i="23"/>
  <c r="K19" i="23"/>
  <c r="K18" i="23"/>
  <c r="K17" i="23"/>
  <c r="K16" i="23"/>
  <c r="K15" i="23"/>
  <c r="K14" i="23"/>
  <c r="K13" i="23"/>
  <c r="K12" i="23"/>
  <c r="K11" i="23"/>
  <c r="K10" i="23"/>
  <c r="K9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B27" i="23"/>
  <c r="B26" i="23"/>
  <c r="B25" i="23"/>
  <c r="B24" i="23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S9" i="16" l="1"/>
  <c r="S9" i="23" s="1"/>
  <c r="B1" i="16"/>
  <c r="I31" i="10"/>
  <c r="H29" i="10"/>
  <c r="H28" i="10"/>
  <c r="H26" i="10"/>
  <c r="H25" i="10"/>
  <c r="AE24" i="10"/>
  <c r="J28" i="10" l="1"/>
  <c r="J25" i="10"/>
  <c r="J29" i="10"/>
  <c r="J26" i="10"/>
  <c r="AL25" i="10" l="1"/>
  <c r="A616" i="23" l="1"/>
  <c r="A617" i="23" s="1"/>
  <c r="A596" i="23"/>
  <c r="A597" i="23" s="1"/>
  <c r="A598" i="23" s="1"/>
  <c r="A599" i="23" s="1"/>
  <c r="A600" i="23" s="1"/>
  <c r="A589" i="23"/>
  <c r="A590" i="23" s="1"/>
  <c r="A591" i="23" s="1"/>
  <c r="A592" i="23" s="1"/>
  <c r="A584" i="23"/>
  <c r="A585" i="23" s="1"/>
  <c r="A578" i="23"/>
  <c r="A579" i="23" s="1"/>
  <c r="A580" i="23" s="1"/>
  <c r="A573" i="23"/>
  <c r="A574" i="23" s="1"/>
  <c r="C541" i="23"/>
  <c r="C540" i="23"/>
  <c r="A527" i="23"/>
  <c r="A528" i="23" s="1"/>
  <c r="A529" i="23" s="1"/>
  <c r="A530" i="23" s="1"/>
  <c r="A531" i="23" s="1"/>
  <c r="A532" i="23" s="1"/>
  <c r="A533" i="23" s="1"/>
  <c r="A534" i="23" s="1"/>
  <c r="A535" i="23" s="1"/>
  <c r="A536" i="23" s="1"/>
  <c r="A537" i="23" s="1"/>
  <c r="A538" i="23" s="1"/>
  <c r="A539" i="23" s="1"/>
  <c r="A540" i="23" s="1"/>
  <c r="A544" i="23" s="1"/>
  <c r="A545" i="23" s="1"/>
  <c r="A548" i="23" s="1"/>
  <c r="A549" i="23" s="1"/>
  <c r="A550" i="23" s="1"/>
  <c r="A552" i="23" s="1"/>
  <c r="A555" i="23" s="1"/>
  <c r="A556" i="23" s="1"/>
  <c r="A557" i="23" s="1"/>
  <c r="A558" i="23" s="1"/>
  <c r="A559" i="23" s="1"/>
  <c r="A560" i="23" s="1"/>
  <c r="A561" i="23" s="1"/>
  <c r="A562" i="23" s="1"/>
  <c r="A563" i="23" s="1"/>
  <c r="A564" i="23" s="1"/>
  <c r="A565" i="23" s="1"/>
  <c r="A566" i="23" s="1"/>
  <c r="A567" i="23" s="1"/>
  <c r="A568" i="23" s="1"/>
  <c r="A569" i="23" s="1"/>
  <c r="A570" i="23" s="1"/>
  <c r="C525" i="23"/>
  <c r="C524" i="23"/>
  <c r="A514" i="23"/>
  <c r="A515" i="23" s="1"/>
  <c r="A516" i="23" s="1"/>
  <c r="A517" i="23" s="1"/>
  <c r="A518" i="23" s="1"/>
  <c r="A519" i="23" s="1"/>
  <c r="A521" i="23" s="1"/>
  <c r="A508" i="23"/>
  <c r="A509" i="23" s="1"/>
  <c r="A510" i="23" s="1"/>
  <c r="A493" i="23"/>
  <c r="A495" i="23" s="1"/>
  <c r="A496" i="23" s="1"/>
  <c r="A497" i="23" s="1"/>
  <c r="A498" i="23" s="1"/>
  <c r="A499" i="23" s="1"/>
  <c r="A500" i="23" s="1"/>
  <c r="A501" i="23" s="1"/>
  <c r="A502" i="23" s="1"/>
  <c r="A503" i="23" s="1"/>
  <c r="A504" i="23" s="1"/>
  <c r="C464" i="23"/>
  <c r="A461" i="23"/>
  <c r="A462" i="23" s="1"/>
  <c r="A463" i="23" s="1"/>
  <c r="A464" i="23" s="1"/>
  <c r="A467" i="23" s="1"/>
  <c r="A468" i="23" s="1"/>
  <c r="A419" i="23"/>
  <c r="A420" i="23" s="1"/>
  <c r="A421" i="23" s="1"/>
  <c r="A422" i="23" s="1"/>
  <c r="A423" i="23" s="1"/>
  <c r="A424" i="23" s="1"/>
  <c r="A425" i="23" s="1"/>
  <c r="A426" i="23" s="1"/>
  <c r="A427" i="23" s="1"/>
  <c r="A428" i="23" s="1"/>
  <c r="A429" i="23" s="1"/>
  <c r="A430" i="23" s="1"/>
  <c r="A431" i="23" s="1"/>
  <c r="A432" i="23" s="1"/>
  <c r="A433" i="23" s="1"/>
  <c r="A434" i="23" s="1"/>
  <c r="A435" i="23" s="1"/>
  <c r="A436" i="23" s="1"/>
  <c r="A437" i="23" s="1"/>
  <c r="A438" i="23" s="1"/>
  <c r="A439" i="23" s="1"/>
  <c r="A440" i="23" s="1"/>
  <c r="A441" i="23" s="1"/>
  <c r="A442" i="23" s="1"/>
  <c r="A443" i="23" s="1"/>
  <c r="A444" i="23" s="1"/>
  <c r="A445" i="23" s="1"/>
  <c r="A446" i="23" s="1"/>
  <c r="A447" i="23" s="1"/>
  <c r="A448" i="23" s="1"/>
  <c r="A449" i="23" s="1"/>
  <c r="A450" i="23" s="1"/>
  <c r="A451" i="23" s="1"/>
  <c r="D375" i="23"/>
  <c r="D352" i="23"/>
  <c r="D351" i="23"/>
  <c r="A337" i="23"/>
  <c r="A338" i="23" s="1"/>
  <c r="A339" i="23" s="1"/>
  <c r="A340" i="23" s="1"/>
  <c r="A341" i="23" s="1"/>
  <c r="A342" i="23" s="1"/>
  <c r="A343" i="23" s="1"/>
  <c r="A344" i="23" s="1"/>
  <c r="A346" i="23" s="1"/>
  <c r="A347" i="23" s="1"/>
  <c r="A348" i="23" s="1"/>
  <c r="A349" i="23" s="1"/>
  <c r="A350" i="23" s="1"/>
  <c r="A351" i="23" s="1"/>
  <c r="A352" i="23" s="1"/>
  <c r="A353" i="23" s="1"/>
  <c r="A354" i="23" s="1"/>
  <c r="A355" i="23" s="1"/>
  <c r="A356" i="23" s="1"/>
  <c r="A357" i="23" s="1"/>
  <c r="A358" i="23" s="1"/>
  <c r="A359" i="23" s="1"/>
  <c r="A360" i="23" s="1"/>
  <c r="A361" i="23" s="1"/>
  <c r="A362" i="23" s="1"/>
  <c r="A363" i="23" s="1"/>
  <c r="A364" i="23" s="1"/>
  <c r="A365" i="23" s="1"/>
  <c r="A366" i="23" s="1"/>
  <c r="A367" i="23" s="1"/>
  <c r="A368" i="23" s="1"/>
  <c r="A369" i="23" s="1"/>
  <c r="A370" i="23" s="1"/>
  <c r="A371" i="23" s="1"/>
  <c r="A373" i="23" s="1"/>
  <c r="A374" i="23" s="1"/>
  <c r="A375" i="23" s="1"/>
  <c r="A376" i="23" s="1"/>
  <c r="A377" i="23" s="1"/>
  <c r="A378" i="23" s="1"/>
  <c r="A379" i="23" s="1"/>
  <c r="A380" i="23" s="1"/>
  <c r="A381" i="23" s="1"/>
  <c r="A382" i="23" s="1"/>
  <c r="A383" i="23" s="1"/>
  <c r="A384" i="23" s="1"/>
  <c r="A385" i="23" s="1"/>
  <c r="A386" i="23" s="1"/>
  <c r="A387" i="23" s="1"/>
  <c r="A388" i="23" s="1"/>
  <c r="A389" i="23" s="1"/>
  <c r="A390" i="23" s="1"/>
  <c r="A391" i="23" s="1"/>
  <c r="A392" i="23" s="1"/>
  <c r="A393" i="23" s="1"/>
  <c r="A394" i="23" s="1"/>
  <c r="A395" i="23" s="1"/>
  <c r="A397" i="23" s="1"/>
  <c r="A398" i="23" s="1"/>
  <c r="A399" i="23" s="1"/>
  <c r="A400" i="23" s="1"/>
  <c r="A401" i="23" s="1"/>
  <c r="C315" i="23"/>
  <c r="C312" i="23"/>
  <c r="C304" i="23"/>
  <c r="C300" i="23"/>
  <c r="C297" i="23"/>
  <c r="C258" i="23"/>
  <c r="C257" i="23"/>
  <c r="C256" i="23"/>
  <c r="C249" i="23"/>
  <c r="C248" i="23"/>
  <c r="C244" i="23"/>
  <c r="C237" i="23"/>
  <c r="C235" i="23"/>
  <c r="C233" i="23"/>
  <c r="C232" i="23"/>
  <c r="C230" i="23"/>
  <c r="A222" i="23"/>
  <c r="A223" i="23" s="1"/>
  <c r="A224" i="23" s="1"/>
  <c r="A225" i="23" s="1"/>
  <c r="A227" i="23" s="1"/>
  <c r="A228" i="23" s="1"/>
  <c r="A229" i="23" s="1"/>
  <c r="A230" i="23" s="1"/>
  <c r="A231" i="23" s="1"/>
  <c r="A232" i="23" s="1"/>
  <c r="A233" i="23" s="1"/>
  <c r="A234" i="23" s="1"/>
  <c r="A235" i="23" s="1"/>
  <c r="A236" i="23" s="1"/>
  <c r="A238" i="23" s="1"/>
  <c r="A239" i="23" s="1"/>
  <c r="A240" i="23" s="1"/>
  <c r="A241" i="23" s="1"/>
  <c r="A242" i="23" s="1"/>
  <c r="A243" i="23" s="1"/>
  <c r="A244" i="23" s="1"/>
  <c r="A246" i="23" s="1"/>
  <c r="A250" i="23" s="1"/>
  <c r="A251" i="23" s="1"/>
  <c r="A253" i="23" s="1"/>
  <c r="A254" i="23" s="1"/>
  <c r="A255" i="23" s="1"/>
  <c r="A256" i="23" s="1"/>
  <c r="A214" i="23"/>
  <c r="A215" i="23" s="1"/>
  <c r="A216" i="23" s="1"/>
  <c r="C200" i="23"/>
  <c r="C196" i="23"/>
  <c r="C195" i="23"/>
  <c r="C193" i="23"/>
  <c r="C191" i="23"/>
  <c r="C189" i="23"/>
  <c r="C184" i="23"/>
  <c r="C180" i="23"/>
  <c r="C167" i="23"/>
  <c r="C162" i="23"/>
  <c r="C158" i="23"/>
  <c r="C152" i="23"/>
  <c r="C145" i="23"/>
  <c r="C142" i="23"/>
  <c r="C141" i="23"/>
  <c r="C132" i="23"/>
  <c r="A129" i="23"/>
  <c r="A130" i="23" s="1"/>
  <c r="A131" i="23" s="1"/>
  <c r="A132" i="23" s="1"/>
  <c r="A133" i="23" s="1"/>
  <c r="A134" i="23" s="1"/>
  <c r="A135" i="23" s="1"/>
  <c r="A136" i="23" s="1"/>
  <c r="A137" i="23" s="1"/>
  <c r="X121" i="23"/>
  <c r="N121" i="23"/>
  <c r="G117" i="23"/>
  <c r="N116" i="23"/>
  <c r="Z114" i="23"/>
  <c r="Y114" i="23"/>
  <c r="U114" i="23"/>
  <c r="V113" i="23"/>
  <c r="A109" i="23"/>
  <c r="A110" i="23" s="1"/>
  <c r="A111" i="23" s="1"/>
  <c r="A112" i="23" s="1"/>
  <c r="W107" i="23"/>
  <c r="V106" i="23"/>
  <c r="A102" i="23"/>
  <c r="A103" i="23" s="1"/>
  <c r="A104" i="23" s="1"/>
  <c r="A105" i="23" s="1"/>
  <c r="W100" i="23"/>
  <c r="AH99" i="23"/>
  <c r="V99" i="23"/>
  <c r="AH95" i="23"/>
  <c r="V95" i="23"/>
  <c r="AI94" i="23"/>
  <c r="AJ94" i="23" s="1"/>
  <c r="AI93" i="23"/>
  <c r="AJ93" i="23" s="1"/>
  <c r="AI92" i="23"/>
  <c r="AJ92" i="23" s="1"/>
  <c r="V90" i="23"/>
  <c r="A79" i="23"/>
  <c r="A80" i="23" s="1"/>
  <c r="A81" i="23" s="1"/>
  <c r="A82" i="23" s="1"/>
  <c r="A83" i="23" s="1"/>
  <c r="A84" i="23" s="1"/>
  <c r="A85" i="23" s="1"/>
  <c r="A86" i="23" s="1"/>
  <c r="A87" i="23" s="1"/>
  <c r="A88" i="23" s="1"/>
  <c r="A89" i="23" s="1"/>
  <c r="V76" i="23"/>
  <c r="A53" i="23"/>
  <c r="A54" i="23" s="1"/>
  <c r="A55" i="23" s="1"/>
  <c r="A56" i="23" s="1"/>
  <c r="A57" i="23" s="1"/>
  <c r="A58" i="23" s="1"/>
  <c r="A59" i="23" s="1"/>
  <c r="A60" i="23" s="1"/>
  <c r="A61" i="23" s="1"/>
  <c r="A62" i="23" s="1"/>
  <c r="A63" i="23" s="1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74" i="23" s="1"/>
  <c r="A75" i="23" s="1"/>
  <c r="A52" i="23"/>
  <c r="W50" i="23"/>
  <c r="V49" i="23"/>
  <c r="AJ41" i="23"/>
  <c r="A41" i="23"/>
  <c r="A42" i="23" s="1"/>
  <c r="A43" i="23" s="1"/>
  <c r="A44" i="23" s="1"/>
  <c r="A45" i="23" s="1"/>
  <c r="A46" i="23" s="1"/>
  <c r="A47" i="23" s="1"/>
  <c r="A48" i="23" s="1"/>
  <c r="AI38" i="23"/>
  <c r="AJ38" i="23" s="1"/>
  <c r="V38" i="23"/>
  <c r="C37" i="23"/>
  <c r="A37" i="23"/>
  <c r="AG35" i="23"/>
  <c r="AF35" i="23"/>
  <c r="AF114" i="23" s="1"/>
  <c r="V35" i="23"/>
  <c r="V114" i="23" s="1"/>
  <c r="K35" i="23"/>
  <c r="L33" i="23"/>
  <c r="L32" i="23"/>
  <c r="L31" i="23"/>
  <c r="L30" i="23"/>
  <c r="W29" i="23"/>
  <c r="L29" i="23"/>
  <c r="W28" i="23"/>
  <c r="L28" i="23"/>
  <c r="W27" i="23"/>
  <c r="L27" i="23"/>
  <c r="W26" i="23"/>
  <c r="L26" i="23"/>
  <c r="L25" i="23"/>
  <c r="L24" i="23"/>
  <c r="L23" i="23"/>
  <c r="L22" i="23"/>
  <c r="L21" i="23"/>
  <c r="L20" i="23"/>
  <c r="L19" i="23"/>
  <c r="L18" i="23"/>
  <c r="L17" i="23"/>
  <c r="L16" i="23"/>
  <c r="L15" i="23"/>
  <c r="L14" i="23"/>
  <c r="L13" i="23"/>
  <c r="L12" i="23"/>
  <c r="AH11" i="23"/>
  <c r="L11" i="23"/>
  <c r="AH10" i="23"/>
  <c r="L10" i="23"/>
  <c r="A10" i="23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H9" i="23"/>
  <c r="L9" i="23"/>
  <c r="T5" i="23"/>
  <c r="AG2" i="23" s="1"/>
  <c r="T4" i="23"/>
  <c r="J127" i="23" s="1"/>
  <c r="J128" i="23" s="1"/>
  <c r="J129" i="23" s="1"/>
  <c r="J130" i="23" s="1"/>
  <c r="J131" i="23" s="1"/>
  <c r="J132" i="23" s="1"/>
  <c r="J133" i="23" s="1"/>
  <c r="J134" i="23" s="1"/>
  <c r="J135" i="23" s="1"/>
  <c r="J136" i="23" s="1"/>
  <c r="J137" i="23" s="1"/>
  <c r="J138" i="23" s="1"/>
  <c r="J139" i="23" s="1"/>
  <c r="J140" i="23" s="1"/>
  <c r="J141" i="23" s="1"/>
  <c r="J142" i="23" s="1"/>
  <c r="J143" i="23" s="1"/>
  <c r="J144" i="23" s="1"/>
  <c r="J145" i="23" s="1"/>
  <c r="J146" i="23" s="1"/>
  <c r="T3" i="23"/>
  <c r="K127" i="23" s="1"/>
  <c r="K128" i="23" s="1"/>
  <c r="K129" i="23" s="1"/>
  <c r="K130" i="23" s="1"/>
  <c r="K131" i="23" s="1"/>
  <c r="K132" i="23" s="1"/>
  <c r="K133" i="23" s="1"/>
  <c r="K134" i="23" s="1"/>
  <c r="K135" i="23" s="1"/>
  <c r="K136" i="23" s="1"/>
  <c r="K137" i="23" s="1"/>
  <c r="K138" i="23" s="1"/>
  <c r="K139" i="23" s="1"/>
  <c r="K140" i="23" s="1"/>
  <c r="K141" i="23" s="1"/>
  <c r="K142" i="23" s="1"/>
  <c r="K143" i="23" s="1"/>
  <c r="K144" i="23" s="1"/>
  <c r="K145" i="23" s="1"/>
  <c r="K146" i="23" s="1"/>
  <c r="M3" i="23"/>
  <c r="B3" i="23"/>
  <c r="AG116" i="23" s="1"/>
  <c r="T2" i="23"/>
  <c r="M2" i="23"/>
  <c r="B1" i="23"/>
  <c r="R126" i="23" l="1"/>
  <c r="AI2" i="23"/>
  <c r="AI3" i="23" s="1"/>
  <c r="AI9" i="23"/>
  <c r="G127" i="23"/>
  <c r="G128" i="23" s="1"/>
  <c r="G129" i="23" s="1"/>
  <c r="G130" i="23" s="1"/>
  <c r="G131" i="23" s="1"/>
  <c r="G132" i="23" s="1"/>
  <c r="G133" i="23" s="1"/>
  <c r="G134" i="23" s="1"/>
  <c r="G135" i="23" s="1"/>
  <c r="G136" i="23" s="1"/>
  <c r="G137" i="23" s="1"/>
  <c r="G138" i="23" s="1"/>
  <c r="G139" i="23" s="1"/>
  <c r="G140" i="23" s="1"/>
  <c r="G141" i="23" s="1"/>
  <c r="W121" i="23"/>
  <c r="AI106" i="23"/>
  <c r="AJ106" i="23" s="1"/>
  <c r="AI113" i="23"/>
  <c r="AJ113" i="23" s="1"/>
  <c r="AI90" i="23"/>
  <c r="AJ90" i="23" s="1"/>
  <c r="AI76" i="23"/>
  <c r="AJ76" i="23" s="1"/>
  <c r="AI49" i="23"/>
  <c r="AJ49" i="23" s="1"/>
  <c r="AI11" i="23"/>
  <c r="AI12" i="23"/>
  <c r="AI13" i="23"/>
  <c r="AI14" i="23"/>
  <c r="AI15" i="23"/>
  <c r="AI16" i="23"/>
  <c r="AI17" i="23"/>
  <c r="AI18" i="23"/>
  <c r="AI19" i="23"/>
  <c r="AI20" i="23"/>
  <c r="AI21" i="23"/>
  <c r="AI23" i="23"/>
  <c r="AI25" i="23"/>
  <c r="AI26" i="23"/>
  <c r="AI27" i="23"/>
  <c r="AI28" i="23"/>
  <c r="AI29" i="23"/>
  <c r="AI33" i="23"/>
  <c r="N33" i="23" s="1"/>
  <c r="W35" i="23"/>
  <c r="Y29" i="23" s="1"/>
  <c r="AE113" i="23"/>
  <c r="AE99" i="23"/>
  <c r="AE95" i="23"/>
  <c r="AE90" i="23"/>
  <c r="AE76" i="23"/>
  <c r="AE49" i="23"/>
  <c r="AE106" i="23"/>
  <c r="AI35" i="23"/>
  <c r="W38" i="23"/>
  <c r="K148" i="23"/>
  <c r="K147" i="23"/>
  <c r="J148" i="23"/>
  <c r="J147" i="23"/>
  <c r="J149" i="23" s="1"/>
  <c r="J150" i="23" s="1"/>
  <c r="J151" i="23" s="1"/>
  <c r="J152" i="23" s="1"/>
  <c r="J153" i="23" s="1"/>
  <c r="J154" i="23" s="1"/>
  <c r="J155" i="23" s="1"/>
  <c r="J156" i="23" s="1"/>
  <c r="J157" i="23" s="1"/>
  <c r="J158" i="23" s="1"/>
  <c r="J159" i="23" s="1"/>
  <c r="J160" i="23" s="1"/>
  <c r="J161" i="23" s="1"/>
  <c r="J162" i="23" s="1"/>
  <c r="J163" i="23" s="1"/>
  <c r="J164" i="23" s="1"/>
  <c r="J165" i="23" s="1"/>
  <c r="J166" i="23" s="1"/>
  <c r="J167" i="23" s="1"/>
  <c r="J168" i="23" s="1"/>
  <c r="J169" i="23" s="1"/>
  <c r="J170" i="23" s="1"/>
  <c r="J171" i="23" s="1"/>
  <c r="J172" i="23" s="1"/>
  <c r="J173" i="23" s="1"/>
  <c r="J174" i="23" s="1"/>
  <c r="J175" i="23" s="1"/>
  <c r="J176" i="23" s="1"/>
  <c r="J177" i="23" s="1"/>
  <c r="J178" i="23" s="1"/>
  <c r="J179" i="23" s="1"/>
  <c r="J180" i="23" s="1"/>
  <c r="J181" i="23" s="1"/>
  <c r="J182" i="23" s="1"/>
  <c r="J183" i="23" s="1"/>
  <c r="J184" i="23" s="1"/>
  <c r="J185" i="23" s="1"/>
  <c r="J186" i="23" s="1"/>
  <c r="J187" i="23" s="1"/>
  <c r="J188" i="23" s="1"/>
  <c r="J189" i="23" s="1"/>
  <c r="J190" i="23" s="1"/>
  <c r="J191" i="23" s="1"/>
  <c r="J192" i="23" s="1"/>
  <c r="J193" i="23" s="1"/>
  <c r="J194" i="23" s="1"/>
  <c r="J195" i="23" s="1"/>
  <c r="J196" i="23" s="1"/>
  <c r="J197" i="23" s="1"/>
  <c r="J198" i="23" s="1"/>
  <c r="J199" i="23" s="1"/>
  <c r="J200" i="23" s="1"/>
  <c r="J201" i="23" s="1"/>
  <c r="J202" i="23" s="1"/>
  <c r="J203" i="23" s="1"/>
  <c r="J204" i="23" s="1"/>
  <c r="J205" i="23" s="1"/>
  <c r="J206" i="23" s="1"/>
  <c r="J207" i="23" s="1"/>
  <c r="J208" i="23" s="1"/>
  <c r="J209" i="23" s="1"/>
  <c r="J210" i="23" s="1"/>
  <c r="J211" i="23" s="1"/>
  <c r="J212" i="23" s="1"/>
  <c r="J213" i="23" s="1"/>
  <c r="J214" i="23" s="1"/>
  <c r="J215" i="23" s="1"/>
  <c r="J216" i="23" s="1"/>
  <c r="J217" i="23" s="1"/>
  <c r="J218" i="23" s="1"/>
  <c r="J219" i="23" s="1"/>
  <c r="J220" i="23" s="1"/>
  <c r="J221" i="23" s="1"/>
  <c r="J222" i="23" s="1"/>
  <c r="J223" i="23" s="1"/>
  <c r="J224" i="23" s="1"/>
  <c r="J225" i="23" s="1"/>
  <c r="J226" i="23" s="1"/>
  <c r="J227" i="23" s="1"/>
  <c r="J228" i="23" s="1"/>
  <c r="J229" i="23" s="1"/>
  <c r="J230" i="23" s="1"/>
  <c r="J231" i="23" s="1"/>
  <c r="J232" i="23" s="1"/>
  <c r="J233" i="23" s="1"/>
  <c r="J234" i="23" s="1"/>
  <c r="J235" i="23" s="1"/>
  <c r="J236" i="23" s="1"/>
  <c r="J237" i="23" s="1"/>
  <c r="J238" i="23" s="1"/>
  <c r="J239" i="23" s="1"/>
  <c r="J240" i="23" s="1"/>
  <c r="J241" i="23" s="1"/>
  <c r="J242" i="23" s="1"/>
  <c r="J243" i="23" s="1"/>
  <c r="J244" i="23" s="1"/>
  <c r="J245" i="23" s="1"/>
  <c r="J246" i="23" s="1"/>
  <c r="J247" i="23" s="1"/>
  <c r="J248" i="23" s="1"/>
  <c r="J249" i="23" s="1"/>
  <c r="J250" i="23" s="1"/>
  <c r="J251" i="23" s="1"/>
  <c r="J252" i="23" s="1"/>
  <c r="J253" i="23" s="1"/>
  <c r="J254" i="23" s="1"/>
  <c r="J255" i="23" s="1"/>
  <c r="J256" i="23" s="1"/>
  <c r="J257" i="23" s="1"/>
  <c r="J258" i="23" s="1"/>
  <c r="J259" i="23" s="1"/>
  <c r="J260" i="23" s="1"/>
  <c r="J261" i="23" s="1"/>
  <c r="J262" i="23" s="1"/>
  <c r="J263" i="23" s="1"/>
  <c r="J264" i="23" s="1"/>
  <c r="J265" i="23" s="1"/>
  <c r="J266" i="23" s="1"/>
  <c r="J267" i="23" s="1"/>
  <c r="J268" i="23" s="1"/>
  <c r="J269" i="23" s="1"/>
  <c r="J270" i="23" s="1"/>
  <c r="J271" i="23" s="1"/>
  <c r="J272" i="23" s="1"/>
  <c r="J273" i="23" s="1"/>
  <c r="J274" i="23" s="1"/>
  <c r="J275" i="23" s="1"/>
  <c r="J276" i="23" s="1"/>
  <c r="J277" i="23" s="1"/>
  <c r="J278" i="23" s="1"/>
  <c r="J279" i="23" s="1"/>
  <c r="J280" i="23" s="1"/>
  <c r="J281" i="23" s="1"/>
  <c r="J282" i="23" s="1"/>
  <c r="J283" i="23" s="1"/>
  <c r="J284" i="23" s="1"/>
  <c r="J285" i="23" s="1"/>
  <c r="J286" i="23" s="1"/>
  <c r="J287" i="23" s="1"/>
  <c r="J288" i="23" s="1"/>
  <c r="J289" i="23" s="1"/>
  <c r="J290" i="23" s="1"/>
  <c r="J291" i="23" s="1"/>
  <c r="J292" i="23" s="1"/>
  <c r="J293" i="23" s="1"/>
  <c r="J294" i="23" s="1"/>
  <c r="J295" i="23" s="1"/>
  <c r="J296" i="23" s="1"/>
  <c r="J297" i="23" s="1"/>
  <c r="J298" i="23" s="1"/>
  <c r="J299" i="23" s="1"/>
  <c r="J300" i="23" s="1"/>
  <c r="J301" i="23" s="1"/>
  <c r="J302" i="23" s="1"/>
  <c r="J303" i="23" s="1"/>
  <c r="J304" i="23" s="1"/>
  <c r="J305" i="23" s="1"/>
  <c r="J306" i="23" s="1"/>
  <c r="J307" i="23" s="1"/>
  <c r="J308" i="23" s="1"/>
  <c r="J309" i="23" s="1"/>
  <c r="J310" i="23" s="1"/>
  <c r="J311" i="23" s="1"/>
  <c r="J312" i="23" s="1"/>
  <c r="J313" i="23" s="1"/>
  <c r="J314" i="23" s="1"/>
  <c r="J315" i="23" s="1"/>
  <c r="J316" i="23" s="1"/>
  <c r="J317" i="23" s="1"/>
  <c r="J318" i="23" s="1"/>
  <c r="J319" i="23" s="1"/>
  <c r="J320" i="23" s="1"/>
  <c r="J321" i="23" s="1"/>
  <c r="J322" i="23" s="1"/>
  <c r="J323" i="23" s="1"/>
  <c r="J324" i="23" s="1"/>
  <c r="J325" i="23" s="1"/>
  <c r="J326" i="23" s="1"/>
  <c r="J327" i="23" s="1"/>
  <c r="J328" i="23" s="1"/>
  <c r="J329" i="23" s="1"/>
  <c r="J330" i="23" s="1"/>
  <c r="J331" i="23" s="1"/>
  <c r="J332" i="23" s="1"/>
  <c r="J333" i="23" s="1"/>
  <c r="J334" i="23" s="1"/>
  <c r="J335" i="23" s="1"/>
  <c r="J336" i="23" s="1"/>
  <c r="J337" i="23" s="1"/>
  <c r="J338" i="23" s="1"/>
  <c r="J339" i="23" s="1"/>
  <c r="J340" i="23" s="1"/>
  <c r="J341" i="23" s="1"/>
  <c r="J342" i="23" s="1"/>
  <c r="J343" i="23" s="1"/>
  <c r="J344" i="23" s="1"/>
  <c r="J345" i="23" s="1"/>
  <c r="J346" i="23" s="1"/>
  <c r="J347" i="23" s="1"/>
  <c r="J348" i="23" s="1"/>
  <c r="J349" i="23" s="1"/>
  <c r="J350" i="23" s="1"/>
  <c r="J351" i="23" s="1"/>
  <c r="J352" i="23" s="1"/>
  <c r="J353" i="23" s="1"/>
  <c r="J354" i="23" s="1"/>
  <c r="J355" i="23" s="1"/>
  <c r="J356" i="23" s="1"/>
  <c r="J357" i="23" s="1"/>
  <c r="J358" i="23" s="1"/>
  <c r="J359" i="23" s="1"/>
  <c r="J360" i="23" s="1"/>
  <c r="J361" i="23" s="1"/>
  <c r="J362" i="23" s="1"/>
  <c r="J363" i="23" s="1"/>
  <c r="J364" i="23" s="1"/>
  <c r="J365" i="23" s="1"/>
  <c r="J366" i="23" s="1"/>
  <c r="J367" i="23" s="1"/>
  <c r="J368" i="23" s="1"/>
  <c r="J369" i="23" s="1"/>
  <c r="J370" i="23" s="1"/>
  <c r="J371" i="23" s="1"/>
  <c r="J372" i="23" s="1"/>
  <c r="J373" i="23" s="1"/>
  <c r="J374" i="23" s="1"/>
  <c r="J375" i="23" s="1"/>
  <c r="J376" i="23" s="1"/>
  <c r="J377" i="23" s="1"/>
  <c r="J378" i="23" s="1"/>
  <c r="J379" i="23" s="1"/>
  <c r="J380" i="23" s="1"/>
  <c r="J381" i="23" s="1"/>
  <c r="J382" i="23" s="1"/>
  <c r="J383" i="23" s="1"/>
  <c r="J384" i="23" s="1"/>
  <c r="J385" i="23" s="1"/>
  <c r="J386" i="23" s="1"/>
  <c r="J387" i="23" s="1"/>
  <c r="J388" i="23" s="1"/>
  <c r="AI10" i="23"/>
  <c r="AI22" i="23"/>
  <c r="AI24" i="23"/>
  <c r="AI30" i="23"/>
  <c r="N30" i="23" s="1"/>
  <c r="AI31" i="23"/>
  <c r="N31" i="23" s="1"/>
  <c r="AI32" i="23"/>
  <c r="N32" i="23" s="1"/>
  <c r="W115" i="23"/>
  <c r="AE35" i="23"/>
  <c r="AE114" i="23" s="1"/>
  <c r="AG115" i="23"/>
  <c r="AG114" i="23"/>
  <c r="AE38" i="23"/>
  <c r="W49" i="23"/>
  <c r="W76" i="23"/>
  <c r="W90" i="23"/>
  <c r="A138" i="23"/>
  <c r="A140" i="23"/>
  <c r="A143" i="23" s="1"/>
  <c r="A144" i="23" s="1"/>
  <c r="A146" i="23" s="1"/>
  <c r="A469" i="23"/>
  <c r="A470" i="23" s="1"/>
  <c r="A484" i="23"/>
  <c r="A485" i="23" s="1"/>
  <c r="A486" i="23" s="1"/>
  <c r="A602" i="23"/>
  <c r="A603" i="23" s="1"/>
  <c r="A604" i="23" s="1"/>
  <c r="A605" i="23" s="1"/>
  <c r="A606" i="23" s="1"/>
  <c r="A607" i="23" s="1"/>
  <c r="A601" i="23"/>
  <c r="J390" i="23" l="1"/>
  <c r="J389" i="23"/>
  <c r="J391" i="23" s="1"/>
  <c r="J392" i="23" s="1"/>
  <c r="J393" i="23" s="1"/>
  <c r="J394" i="23" s="1"/>
  <c r="J395" i="23" s="1"/>
  <c r="J396" i="23" s="1"/>
  <c r="J397" i="23" s="1"/>
  <c r="J398" i="23" s="1"/>
  <c r="J399" i="23" s="1"/>
  <c r="J400" i="23" s="1"/>
  <c r="J401" i="23" s="1"/>
  <c r="J402" i="23" s="1"/>
  <c r="J403" i="23" s="1"/>
  <c r="J404" i="23" s="1"/>
  <c r="J405" i="23" s="1"/>
  <c r="J406" i="23" s="1"/>
  <c r="J407" i="23" s="1"/>
  <c r="J408" i="23" s="1"/>
  <c r="J409" i="23" s="1"/>
  <c r="J410" i="23" s="1"/>
  <c r="J411" i="23" s="1"/>
  <c r="J412" i="23" s="1"/>
  <c r="J413" i="23" s="1"/>
  <c r="J414" i="23" s="1"/>
  <c r="J415" i="23" s="1"/>
  <c r="J416" i="23" s="1"/>
  <c r="J417" i="23" s="1"/>
  <c r="J418" i="23" s="1"/>
  <c r="J419" i="23" s="1"/>
  <c r="J420" i="23" s="1"/>
  <c r="J421" i="23" s="1"/>
  <c r="J422" i="23" s="1"/>
  <c r="J423" i="23" s="1"/>
  <c r="J424" i="23" s="1"/>
  <c r="J425" i="23" s="1"/>
  <c r="J426" i="23" s="1"/>
  <c r="J427" i="23" s="1"/>
  <c r="J428" i="23" s="1"/>
  <c r="J429" i="23" s="1"/>
  <c r="J430" i="23" s="1"/>
  <c r="J431" i="23" s="1"/>
  <c r="J432" i="23" s="1"/>
  <c r="J433" i="23" s="1"/>
  <c r="J434" i="23" s="1"/>
  <c r="J435" i="23" s="1"/>
  <c r="J436" i="23" s="1"/>
  <c r="J437" i="23" s="1"/>
  <c r="J438" i="23" s="1"/>
  <c r="J439" i="23" s="1"/>
  <c r="J440" i="23" s="1"/>
  <c r="J441" i="23" s="1"/>
  <c r="J442" i="23" s="1"/>
  <c r="J443" i="23" s="1"/>
  <c r="J444" i="23" s="1"/>
  <c r="J445" i="23" s="1"/>
  <c r="J446" i="23" s="1"/>
  <c r="J447" i="23" s="1"/>
  <c r="J448" i="23" s="1"/>
  <c r="J449" i="23" s="1"/>
  <c r="J450" i="23" s="1"/>
  <c r="J451" i="23" s="1"/>
  <c r="J452" i="23" s="1"/>
  <c r="J453" i="23" s="1"/>
  <c r="J454" i="23" s="1"/>
  <c r="J455" i="23" s="1"/>
  <c r="J456" i="23" s="1"/>
  <c r="J457" i="23" s="1"/>
  <c r="J458" i="23" s="1"/>
  <c r="J459" i="23" s="1"/>
  <c r="J460" i="23" s="1"/>
  <c r="J461" i="23" s="1"/>
  <c r="J462" i="23" s="1"/>
  <c r="J463" i="23" s="1"/>
  <c r="J464" i="23" s="1"/>
  <c r="J465" i="23" s="1"/>
  <c r="J466" i="23" s="1"/>
  <c r="J467" i="23" s="1"/>
  <c r="J468" i="23" s="1"/>
  <c r="J469" i="23" s="1"/>
  <c r="J470" i="23" s="1"/>
  <c r="J471" i="23" s="1"/>
  <c r="J472" i="23" s="1"/>
  <c r="J473" i="23" s="1"/>
  <c r="J474" i="23" s="1"/>
  <c r="J475" i="23" s="1"/>
  <c r="J476" i="23" s="1"/>
  <c r="J477" i="23" s="1"/>
  <c r="J478" i="23" s="1"/>
  <c r="J479" i="23" s="1"/>
  <c r="J480" i="23" s="1"/>
  <c r="J481" i="23" s="1"/>
  <c r="J482" i="23" s="1"/>
  <c r="J483" i="23" s="1"/>
  <c r="J484" i="23" s="1"/>
  <c r="J485" i="23" s="1"/>
  <c r="J486" i="23" s="1"/>
  <c r="J487" i="23" s="1"/>
  <c r="J488" i="23" s="1"/>
  <c r="J489" i="23" s="1"/>
  <c r="J490" i="23" s="1"/>
  <c r="J491" i="23" s="1"/>
  <c r="J492" i="23" s="1"/>
  <c r="K149" i="23"/>
  <c r="AE27" i="23"/>
  <c r="A148" i="23"/>
  <c r="A147" i="23"/>
  <c r="A149" i="23" s="1"/>
  <c r="A150" i="23" s="1"/>
  <c r="A151" i="23" s="1"/>
  <c r="A153" i="23" s="1"/>
  <c r="A154" i="23" s="1"/>
  <c r="A155" i="23" s="1"/>
  <c r="A156" i="23" s="1"/>
  <c r="A157" i="23" s="1"/>
  <c r="A159" i="23" s="1"/>
  <c r="A160" i="23" s="1"/>
  <c r="A161" i="23" s="1"/>
  <c r="A162" i="23" s="1"/>
  <c r="A163" i="23" s="1"/>
  <c r="A164" i="23" s="1"/>
  <c r="A165" i="23" s="1"/>
  <c r="A166" i="23" s="1"/>
  <c r="A167" i="23" s="1"/>
  <c r="A168" i="23" s="1"/>
  <c r="A169" i="23" s="1"/>
  <c r="A170" i="23" s="1"/>
  <c r="A171" i="23" s="1"/>
  <c r="A172" i="23" s="1"/>
  <c r="A173" i="23" s="1"/>
  <c r="A174" i="23" s="1"/>
  <c r="A175" i="23" s="1"/>
  <c r="A176" i="23" s="1"/>
  <c r="A177" i="23" s="1"/>
  <c r="A178" i="23" s="1"/>
  <c r="A179" i="23" s="1"/>
  <c r="A180" i="23" s="1"/>
  <c r="A181" i="23" s="1"/>
  <c r="A182" i="23" s="1"/>
  <c r="A184" i="23" s="1"/>
  <c r="A186" i="23" s="1"/>
  <c r="A188" i="23" s="1"/>
  <c r="A189" i="23" s="1"/>
  <c r="A190" i="23" s="1"/>
  <c r="A191" i="23" s="1"/>
  <c r="A192" i="23" s="1"/>
  <c r="A193" i="23" s="1"/>
  <c r="A194" i="23" s="1"/>
  <c r="A195" i="23" s="1"/>
  <c r="A196" i="23" s="1"/>
  <c r="A197" i="23" s="1"/>
  <c r="A198" i="23" s="1"/>
  <c r="AI118" i="23"/>
  <c r="AJ35" i="23"/>
  <c r="W114" i="23"/>
  <c r="AE25" i="23"/>
  <c r="AE23" i="23"/>
  <c r="AE21" i="23"/>
  <c r="AC21" i="23" s="1"/>
  <c r="AD21" i="23" s="1"/>
  <c r="AE24" i="23"/>
  <c r="Y28" i="23"/>
  <c r="G142" i="23"/>
  <c r="M9" i="23"/>
  <c r="W9" i="23" s="1"/>
  <c r="AE28" i="23"/>
  <c r="AE26" i="23"/>
  <c r="AE29" i="23"/>
  <c r="Y9" i="23" l="1"/>
  <c r="AE9" i="23"/>
  <c r="AC9" i="23" s="1"/>
  <c r="AD9" i="23" s="1"/>
  <c r="N127" i="23"/>
  <c r="L127" i="23"/>
  <c r="L128" i="23" s="1"/>
  <c r="L129" i="23" s="1"/>
  <c r="L130" i="23" s="1"/>
  <c r="L131" i="23" s="1"/>
  <c r="L132" i="23" s="1"/>
  <c r="L133" i="23" s="1"/>
  <c r="L134" i="23" s="1"/>
  <c r="L135" i="23" s="1"/>
  <c r="L136" i="23" s="1"/>
  <c r="L137" i="23" s="1"/>
  <c r="L138" i="23" s="1"/>
  <c r="L139" i="23" s="1"/>
  <c r="L140" i="23" s="1"/>
  <c r="L141" i="23" s="1"/>
  <c r="L142" i="23" s="1"/>
  <c r="L143" i="23" s="1"/>
  <c r="L144" i="23" s="1"/>
  <c r="L145" i="23" s="1"/>
  <c r="L146" i="23" s="1"/>
  <c r="M127" i="23"/>
  <c r="M128" i="23" s="1"/>
  <c r="M129" i="23" s="1"/>
  <c r="M130" i="23" s="1"/>
  <c r="M131" i="23" s="1"/>
  <c r="M132" i="23" s="1"/>
  <c r="M133" i="23" s="1"/>
  <c r="M134" i="23" s="1"/>
  <c r="M135" i="23" s="1"/>
  <c r="M136" i="23" s="1"/>
  <c r="M137" i="23" s="1"/>
  <c r="M138" i="23" s="1"/>
  <c r="M139" i="23" s="1"/>
  <c r="M140" i="23" s="1"/>
  <c r="M141" i="23" s="1"/>
  <c r="M142" i="23" s="1"/>
  <c r="M143" i="23" s="1"/>
  <c r="M144" i="23" s="1"/>
  <c r="M145" i="23" s="1"/>
  <c r="M146" i="23" s="1"/>
  <c r="AC116" i="23"/>
  <c r="W116" i="23"/>
  <c r="P127" i="23"/>
  <c r="P128" i="23" s="1"/>
  <c r="P129" i="23" s="1"/>
  <c r="P130" i="23" s="1"/>
  <c r="P131" i="23" s="1"/>
  <c r="P132" i="23" s="1"/>
  <c r="P133" i="23" s="1"/>
  <c r="P134" i="23" s="1"/>
  <c r="P135" i="23" s="1"/>
  <c r="P136" i="23" s="1"/>
  <c r="P137" i="23" s="1"/>
  <c r="P138" i="23" s="1"/>
  <c r="P139" i="23" s="1"/>
  <c r="P140" i="23" s="1"/>
  <c r="P141" i="23" s="1"/>
  <c r="P142" i="23" s="1"/>
  <c r="P143" i="23" s="1"/>
  <c r="P144" i="23" s="1"/>
  <c r="P145" i="23" s="1"/>
  <c r="P146" i="23" s="1"/>
  <c r="AJ118" i="23"/>
  <c r="AJ114" i="23"/>
  <c r="A202" i="23"/>
  <c r="A203" i="23" s="1"/>
  <c r="A204" i="23" s="1"/>
  <c r="A205" i="23" s="1"/>
  <c r="A206" i="23" s="1"/>
  <c r="A207" i="23" s="1"/>
  <c r="A200" i="23"/>
  <c r="J493" i="23"/>
  <c r="J495" i="23" s="1"/>
  <c r="J496" i="23" s="1"/>
  <c r="J497" i="23" s="1"/>
  <c r="J498" i="23" s="1"/>
  <c r="J499" i="23" s="1"/>
  <c r="J500" i="23" s="1"/>
  <c r="J501" i="23" s="1"/>
  <c r="J502" i="23" s="1"/>
  <c r="J503" i="23" s="1"/>
  <c r="J504" i="23" s="1"/>
  <c r="J505" i="23" s="1"/>
  <c r="J506" i="23" s="1"/>
  <c r="J507" i="23" s="1"/>
  <c r="J508" i="23" s="1"/>
  <c r="J509" i="23" s="1"/>
  <c r="J510" i="23" s="1"/>
  <c r="J511" i="23" s="1"/>
  <c r="J512" i="23" s="1"/>
  <c r="J513" i="23" s="1"/>
  <c r="J514" i="23" s="1"/>
  <c r="J515" i="23" s="1"/>
  <c r="J516" i="23" s="1"/>
  <c r="J517" i="23" s="1"/>
  <c r="J518" i="23" s="1"/>
  <c r="J519" i="23" s="1"/>
  <c r="J520" i="23" s="1"/>
  <c r="J521" i="23" s="1"/>
  <c r="J522" i="23" s="1"/>
  <c r="J523" i="23" s="1"/>
  <c r="J524" i="23" s="1"/>
  <c r="J525" i="23" s="1"/>
  <c r="J526" i="23" s="1"/>
  <c r="J527" i="23" s="1"/>
  <c r="J528" i="23" s="1"/>
  <c r="J529" i="23" s="1"/>
  <c r="J530" i="23" s="1"/>
  <c r="J531" i="23" s="1"/>
  <c r="J532" i="23" s="1"/>
  <c r="J533" i="23" s="1"/>
  <c r="J534" i="23" s="1"/>
  <c r="J535" i="23" s="1"/>
  <c r="J536" i="23" s="1"/>
  <c r="J537" i="23" s="1"/>
  <c r="J538" i="23" s="1"/>
  <c r="J539" i="23" s="1"/>
  <c r="J540" i="23" s="1"/>
  <c r="J541" i="23" s="1"/>
  <c r="J542" i="23" s="1"/>
  <c r="J543" i="23" s="1"/>
  <c r="J544" i="23" s="1"/>
  <c r="J545" i="23" s="1"/>
  <c r="J546" i="23" s="1"/>
  <c r="J547" i="23" s="1"/>
  <c r="J548" i="23" s="1"/>
  <c r="J549" i="23" s="1"/>
  <c r="J550" i="23" s="1"/>
  <c r="J551" i="23" s="1"/>
  <c r="J552" i="23" s="1"/>
  <c r="J553" i="23" s="1"/>
  <c r="J554" i="23" s="1"/>
  <c r="J555" i="23" s="1"/>
  <c r="J556" i="23" s="1"/>
  <c r="J557" i="23" s="1"/>
  <c r="J558" i="23" s="1"/>
  <c r="J559" i="23" s="1"/>
  <c r="J560" i="23" s="1"/>
  <c r="J561" i="23" s="1"/>
  <c r="J562" i="23" s="1"/>
  <c r="J563" i="23" s="1"/>
  <c r="J564" i="23" s="1"/>
  <c r="J565" i="23" s="1"/>
  <c r="J566" i="23" s="1"/>
  <c r="J567" i="23" s="1"/>
  <c r="J568" i="23" s="1"/>
  <c r="J569" i="23" s="1"/>
  <c r="J570" i="23" s="1"/>
  <c r="J571" i="23" s="1"/>
  <c r="J572" i="23" s="1"/>
  <c r="J573" i="23" s="1"/>
  <c r="J574" i="23" s="1"/>
  <c r="J575" i="23" s="1"/>
  <c r="J576" i="23" s="1"/>
  <c r="J577" i="23" s="1"/>
  <c r="J578" i="23" s="1"/>
  <c r="J579" i="23" s="1"/>
  <c r="J580" i="23" s="1"/>
  <c r="J581" i="23" s="1"/>
  <c r="J582" i="23" s="1"/>
  <c r="J583" i="23" s="1"/>
  <c r="J584" i="23" s="1"/>
  <c r="J585" i="23" s="1"/>
  <c r="J586" i="23" s="1"/>
  <c r="J587" i="23" s="1"/>
  <c r="J588" i="23" s="1"/>
  <c r="J589" i="23" s="1"/>
  <c r="J590" i="23" s="1"/>
  <c r="J591" i="23" s="1"/>
  <c r="J592" i="23" s="1"/>
  <c r="J593" i="23" s="1"/>
  <c r="J594" i="23" s="1"/>
  <c r="J595" i="23" s="1"/>
  <c r="J596" i="23" s="1"/>
  <c r="J597" i="23" s="1"/>
  <c r="J598" i="23" s="1"/>
  <c r="J599" i="23" s="1"/>
  <c r="J600" i="23" s="1"/>
  <c r="J601" i="23" s="1"/>
  <c r="J602" i="23" s="1"/>
  <c r="J603" i="23" s="1"/>
  <c r="J604" i="23" s="1"/>
  <c r="J605" i="23" s="1"/>
  <c r="J606" i="23" s="1"/>
  <c r="J607" i="23" s="1"/>
  <c r="J608" i="23" s="1"/>
  <c r="J609" i="23" s="1"/>
  <c r="J610" i="23" s="1"/>
  <c r="J611" i="23" s="1"/>
  <c r="J613" i="23" s="1"/>
  <c r="J614" i="23" s="1"/>
  <c r="J615" i="23" s="1"/>
  <c r="J616" i="23" s="1"/>
  <c r="J617" i="23" s="1"/>
  <c r="J618" i="23" s="1"/>
  <c r="J494" i="23"/>
  <c r="G143" i="23"/>
  <c r="M10" i="23"/>
  <c r="W10" i="23" s="1"/>
  <c r="AK118" i="23"/>
  <c r="K150" i="23"/>
  <c r="P148" i="23" l="1"/>
  <c r="P147" i="23"/>
  <c r="P149" i="23" s="1"/>
  <c r="P150" i="23" s="1"/>
  <c r="P151" i="23" s="1"/>
  <c r="P152" i="23" s="1"/>
  <c r="P153" i="23" s="1"/>
  <c r="P154" i="23" s="1"/>
  <c r="P155" i="23" s="1"/>
  <c r="P156" i="23" s="1"/>
  <c r="P157" i="23" s="1"/>
  <c r="P158" i="23" s="1"/>
  <c r="P159" i="23" s="1"/>
  <c r="P160" i="23" s="1"/>
  <c r="P161" i="23" s="1"/>
  <c r="P162" i="23" s="1"/>
  <c r="P163" i="23" s="1"/>
  <c r="P164" i="23" s="1"/>
  <c r="P165" i="23" s="1"/>
  <c r="P166" i="23" s="1"/>
  <c r="P167" i="23" s="1"/>
  <c r="P168" i="23" s="1"/>
  <c r="P169" i="23" s="1"/>
  <c r="P170" i="23" s="1"/>
  <c r="P171" i="23" s="1"/>
  <c r="P172" i="23" s="1"/>
  <c r="P173" i="23" s="1"/>
  <c r="P174" i="23" s="1"/>
  <c r="P175" i="23" s="1"/>
  <c r="P176" i="23" s="1"/>
  <c r="P177" i="23" s="1"/>
  <c r="P178" i="23" s="1"/>
  <c r="P179" i="23" s="1"/>
  <c r="P180" i="23" s="1"/>
  <c r="P181" i="23" s="1"/>
  <c r="P182" i="23" s="1"/>
  <c r="P183" i="23" s="1"/>
  <c r="P184" i="23" s="1"/>
  <c r="P185" i="23" s="1"/>
  <c r="P186" i="23" s="1"/>
  <c r="P187" i="23" s="1"/>
  <c r="P188" i="23" s="1"/>
  <c r="P189" i="23" s="1"/>
  <c r="P190" i="23" s="1"/>
  <c r="P191" i="23" s="1"/>
  <c r="P192" i="23" s="1"/>
  <c r="P193" i="23" s="1"/>
  <c r="P194" i="23" s="1"/>
  <c r="P195" i="23" s="1"/>
  <c r="P196" i="23" s="1"/>
  <c r="P197" i="23" s="1"/>
  <c r="P198" i="23" s="1"/>
  <c r="P199" i="23" s="1"/>
  <c r="P200" i="23" s="1"/>
  <c r="P201" i="23" s="1"/>
  <c r="P202" i="23" s="1"/>
  <c r="P203" i="23" s="1"/>
  <c r="P204" i="23" s="1"/>
  <c r="P205" i="23" s="1"/>
  <c r="P206" i="23" s="1"/>
  <c r="P207" i="23" s="1"/>
  <c r="P208" i="23" s="1"/>
  <c r="P209" i="23" s="1"/>
  <c r="P210" i="23" s="1"/>
  <c r="P211" i="23" s="1"/>
  <c r="P212" i="23" s="1"/>
  <c r="P213" i="23" s="1"/>
  <c r="P214" i="23" s="1"/>
  <c r="P215" i="23" s="1"/>
  <c r="P216" i="23" s="1"/>
  <c r="P217" i="23" s="1"/>
  <c r="P218" i="23" s="1"/>
  <c r="P219" i="23" s="1"/>
  <c r="P220" i="23" s="1"/>
  <c r="P221" i="23" s="1"/>
  <c r="P222" i="23" s="1"/>
  <c r="P223" i="23" s="1"/>
  <c r="P224" i="23" s="1"/>
  <c r="P225" i="23" s="1"/>
  <c r="P226" i="23" s="1"/>
  <c r="P227" i="23" s="1"/>
  <c r="P228" i="23" s="1"/>
  <c r="P229" i="23" s="1"/>
  <c r="P230" i="23" s="1"/>
  <c r="P231" i="23" s="1"/>
  <c r="P232" i="23" s="1"/>
  <c r="P233" i="23" s="1"/>
  <c r="P234" i="23" s="1"/>
  <c r="P235" i="23" s="1"/>
  <c r="P236" i="23" s="1"/>
  <c r="P237" i="23" s="1"/>
  <c r="P238" i="23" s="1"/>
  <c r="P239" i="23" s="1"/>
  <c r="P240" i="23" s="1"/>
  <c r="P241" i="23" s="1"/>
  <c r="P242" i="23" s="1"/>
  <c r="P243" i="23" s="1"/>
  <c r="P244" i="23" s="1"/>
  <c r="P245" i="23" s="1"/>
  <c r="P246" i="23" s="1"/>
  <c r="P247" i="23" s="1"/>
  <c r="P248" i="23" s="1"/>
  <c r="P249" i="23" s="1"/>
  <c r="P250" i="23" s="1"/>
  <c r="P251" i="23" s="1"/>
  <c r="P252" i="23" s="1"/>
  <c r="P253" i="23" s="1"/>
  <c r="P254" i="23" s="1"/>
  <c r="P255" i="23" s="1"/>
  <c r="P256" i="23" s="1"/>
  <c r="P257" i="23" s="1"/>
  <c r="P258" i="23" s="1"/>
  <c r="P259" i="23" s="1"/>
  <c r="P260" i="23" s="1"/>
  <c r="P261" i="23" s="1"/>
  <c r="P262" i="23" s="1"/>
  <c r="P263" i="23" s="1"/>
  <c r="P264" i="23" s="1"/>
  <c r="P265" i="23" s="1"/>
  <c r="P266" i="23" s="1"/>
  <c r="P267" i="23" s="1"/>
  <c r="P268" i="23" s="1"/>
  <c r="P269" i="23" s="1"/>
  <c r="P270" i="23" s="1"/>
  <c r="P271" i="23" s="1"/>
  <c r="P272" i="23" s="1"/>
  <c r="P273" i="23" s="1"/>
  <c r="P274" i="23" s="1"/>
  <c r="P275" i="23" s="1"/>
  <c r="P276" i="23" s="1"/>
  <c r="P277" i="23" s="1"/>
  <c r="P278" i="23" s="1"/>
  <c r="P279" i="23" s="1"/>
  <c r="P280" i="23" s="1"/>
  <c r="P281" i="23" s="1"/>
  <c r="P282" i="23" s="1"/>
  <c r="P283" i="23" s="1"/>
  <c r="P284" i="23" s="1"/>
  <c r="P285" i="23" s="1"/>
  <c r="P286" i="23" s="1"/>
  <c r="P287" i="23" s="1"/>
  <c r="P288" i="23" s="1"/>
  <c r="P289" i="23" s="1"/>
  <c r="P290" i="23" s="1"/>
  <c r="P291" i="23" s="1"/>
  <c r="P292" i="23" s="1"/>
  <c r="P293" i="23" s="1"/>
  <c r="P294" i="23" s="1"/>
  <c r="P295" i="23" s="1"/>
  <c r="P296" i="23" s="1"/>
  <c r="P297" i="23" s="1"/>
  <c r="P298" i="23" s="1"/>
  <c r="P299" i="23" s="1"/>
  <c r="P300" i="23" s="1"/>
  <c r="P301" i="23" s="1"/>
  <c r="P302" i="23" s="1"/>
  <c r="P303" i="23" s="1"/>
  <c r="P304" i="23" s="1"/>
  <c r="P305" i="23" s="1"/>
  <c r="P306" i="23" s="1"/>
  <c r="P307" i="23" s="1"/>
  <c r="P308" i="23" s="1"/>
  <c r="P309" i="23" s="1"/>
  <c r="P310" i="23" s="1"/>
  <c r="P311" i="23" s="1"/>
  <c r="P312" i="23" s="1"/>
  <c r="P313" i="23" s="1"/>
  <c r="P314" i="23" s="1"/>
  <c r="P315" i="23" s="1"/>
  <c r="P316" i="23" s="1"/>
  <c r="P317" i="23" s="1"/>
  <c r="P318" i="23" s="1"/>
  <c r="P319" i="23" s="1"/>
  <c r="P320" i="23" s="1"/>
  <c r="P321" i="23" s="1"/>
  <c r="P322" i="23" s="1"/>
  <c r="P323" i="23" s="1"/>
  <c r="P324" i="23" s="1"/>
  <c r="P325" i="23" s="1"/>
  <c r="P326" i="23" s="1"/>
  <c r="P327" i="23" s="1"/>
  <c r="P328" i="23" s="1"/>
  <c r="P329" i="23" s="1"/>
  <c r="P330" i="23" s="1"/>
  <c r="P331" i="23" s="1"/>
  <c r="P332" i="23" s="1"/>
  <c r="P333" i="23" s="1"/>
  <c r="P334" i="23" s="1"/>
  <c r="P335" i="23" s="1"/>
  <c r="P336" i="23" s="1"/>
  <c r="P337" i="23" s="1"/>
  <c r="P338" i="23" s="1"/>
  <c r="P339" i="23" s="1"/>
  <c r="P340" i="23" s="1"/>
  <c r="P341" i="23" s="1"/>
  <c r="P342" i="23" s="1"/>
  <c r="P343" i="23" s="1"/>
  <c r="P344" i="23" s="1"/>
  <c r="P345" i="23" s="1"/>
  <c r="P346" i="23" s="1"/>
  <c r="P347" i="23" s="1"/>
  <c r="P348" i="23" s="1"/>
  <c r="P349" i="23" s="1"/>
  <c r="P350" i="23" s="1"/>
  <c r="P351" i="23" s="1"/>
  <c r="P352" i="23" s="1"/>
  <c r="P353" i="23" s="1"/>
  <c r="P354" i="23" s="1"/>
  <c r="P355" i="23" s="1"/>
  <c r="P356" i="23" s="1"/>
  <c r="P357" i="23" s="1"/>
  <c r="P358" i="23" s="1"/>
  <c r="P359" i="23" s="1"/>
  <c r="P360" i="23" s="1"/>
  <c r="P361" i="23" s="1"/>
  <c r="P362" i="23" s="1"/>
  <c r="P363" i="23" s="1"/>
  <c r="P364" i="23" s="1"/>
  <c r="P365" i="23" s="1"/>
  <c r="P366" i="23" s="1"/>
  <c r="P367" i="23" s="1"/>
  <c r="P368" i="23" s="1"/>
  <c r="P369" i="23" s="1"/>
  <c r="P370" i="23" s="1"/>
  <c r="P371" i="23" s="1"/>
  <c r="P372" i="23" s="1"/>
  <c r="P373" i="23" s="1"/>
  <c r="P374" i="23" s="1"/>
  <c r="P375" i="23" s="1"/>
  <c r="P376" i="23" s="1"/>
  <c r="P377" i="23" s="1"/>
  <c r="P378" i="23" s="1"/>
  <c r="P379" i="23" s="1"/>
  <c r="P380" i="23" s="1"/>
  <c r="P381" i="23" s="1"/>
  <c r="P382" i="23" s="1"/>
  <c r="P383" i="23" s="1"/>
  <c r="P384" i="23" s="1"/>
  <c r="P385" i="23" s="1"/>
  <c r="P386" i="23" s="1"/>
  <c r="P387" i="23" s="1"/>
  <c r="P388" i="23" s="1"/>
  <c r="P389" i="23" s="1"/>
  <c r="P390" i="23" s="1"/>
  <c r="P391" i="23" s="1"/>
  <c r="P392" i="23" s="1"/>
  <c r="P393" i="23" s="1"/>
  <c r="P394" i="23" s="1"/>
  <c r="P395" i="23" s="1"/>
  <c r="P396" i="23" s="1"/>
  <c r="P397" i="23" s="1"/>
  <c r="P398" i="23" s="1"/>
  <c r="P399" i="23" s="1"/>
  <c r="L148" i="23"/>
  <c r="L147" i="23"/>
  <c r="L149" i="23" s="1"/>
  <c r="L150" i="23" s="1"/>
  <c r="L151" i="23" s="1"/>
  <c r="L152" i="23" s="1"/>
  <c r="L153" i="23" s="1"/>
  <c r="L154" i="23" s="1"/>
  <c r="L155" i="23" s="1"/>
  <c r="L156" i="23" s="1"/>
  <c r="L157" i="23" s="1"/>
  <c r="L158" i="23" s="1"/>
  <c r="L159" i="23" s="1"/>
  <c r="L160" i="23" s="1"/>
  <c r="L161" i="23" s="1"/>
  <c r="L162" i="23" s="1"/>
  <c r="L163" i="23" s="1"/>
  <c r="L164" i="23" s="1"/>
  <c r="L165" i="23" s="1"/>
  <c r="L166" i="23" s="1"/>
  <c r="L167" i="23" s="1"/>
  <c r="L168" i="23" s="1"/>
  <c r="L169" i="23" s="1"/>
  <c r="L170" i="23" s="1"/>
  <c r="L171" i="23" s="1"/>
  <c r="L172" i="23" s="1"/>
  <c r="L173" i="23" s="1"/>
  <c r="L174" i="23" s="1"/>
  <c r="L175" i="23" s="1"/>
  <c r="L176" i="23" s="1"/>
  <c r="L177" i="23" s="1"/>
  <c r="L178" i="23" s="1"/>
  <c r="L179" i="23" s="1"/>
  <c r="L180" i="23" s="1"/>
  <c r="L181" i="23" s="1"/>
  <c r="L182" i="23" s="1"/>
  <c r="L183" i="23" s="1"/>
  <c r="L184" i="23" s="1"/>
  <c r="L185" i="23" s="1"/>
  <c r="L186" i="23" s="1"/>
  <c r="L187" i="23" s="1"/>
  <c r="L188" i="23" s="1"/>
  <c r="L189" i="23" s="1"/>
  <c r="L190" i="23" s="1"/>
  <c r="L191" i="23" s="1"/>
  <c r="L192" i="23" s="1"/>
  <c r="L193" i="23" s="1"/>
  <c r="L194" i="23" s="1"/>
  <c r="L195" i="23" s="1"/>
  <c r="L196" i="23" s="1"/>
  <c r="L197" i="23" s="1"/>
  <c r="L198" i="23" s="1"/>
  <c r="L199" i="23" s="1"/>
  <c r="L200" i="23" s="1"/>
  <c r="L201" i="23" s="1"/>
  <c r="L202" i="23" s="1"/>
  <c r="L203" i="23" s="1"/>
  <c r="L204" i="23" s="1"/>
  <c r="L205" i="23" s="1"/>
  <c r="L206" i="23" s="1"/>
  <c r="L207" i="23" s="1"/>
  <c r="L208" i="23" s="1"/>
  <c r="L209" i="23" s="1"/>
  <c r="L210" i="23" s="1"/>
  <c r="L211" i="23" s="1"/>
  <c r="L212" i="23" s="1"/>
  <c r="L213" i="23" s="1"/>
  <c r="L214" i="23" s="1"/>
  <c r="L215" i="23" s="1"/>
  <c r="L216" i="23" s="1"/>
  <c r="L217" i="23" s="1"/>
  <c r="L218" i="23" s="1"/>
  <c r="L219" i="23" s="1"/>
  <c r="L220" i="23" s="1"/>
  <c r="L221" i="23" s="1"/>
  <c r="L222" i="23" s="1"/>
  <c r="L223" i="23" s="1"/>
  <c r="L224" i="23" s="1"/>
  <c r="L225" i="23" s="1"/>
  <c r="L226" i="23" s="1"/>
  <c r="L227" i="23" s="1"/>
  <c r="L228" i="23" s="1"/>
  <c r="L229" i="23" s="1"/>
  <c r="L230" i="23" s="1"/>
  <c r="L231" i="23" s="1"/>
  <c r="L232" i="23" s="1"/>
  <c r="L233" i="23" s="1"/>
  <c r="L234" i="23" s="1"/>
  <c r="L235" i="23" s="1"/>
  <c r="L236" i="23" s="1"/>
  <c r="L237" i="23" s="1"/>
  <c r="L238" i="23" s="1"/>
  <c r="L239" i="23" s="1"/>
  <c r="L240" i="23" s="1"/>
  <c r="L241" i="23" s="1"/>
  <c r="L242" i="23" s="1"/>
  <c r="L243" i="23" s="1"/>
  <c r="L244" i="23" s="1"/>
  <c r="L245" i="23" s="1"/>
  <c r="L246" i="23" s="1"/>
  <c r="L247" i="23" s="1"/>
  <c r="L248" i="23" s="1"/>
  <c r="L249" i="23" s="1"/>
  <c r="L250" i="23" s="1"/>
  <c r="L251" i="23" s="1"/>
  <c r="L252" i="23" s="1"/>
  <c r="L253" i="23" s="1"/>
  <c r="L254" i="23" s="1"/>
  <c r="L255" i="23" s="1"/>
  <c r="L256" i="23" s="1"/>
  <c r="L257" i="23" s="1"/>
  <c r="L258" i="23" s="1"/>
  <c r="L259" i="23" s="1"/>
  <c r="L260" i="23" s="1"/>
  <c r="L261" i="23" s="1"/>
  <c r="L262" i="23" s="1"/>
  <c r="L263" i="23" s="1"/>
  <c r="L264" i="23" s="1"/>
  <c r="L265" i="23" s="1"/>
  <c r="L266" i="23" s="1"/>
  <c r="L267" i="23" s="1"/>
  <c r="L268" i="23" s="1"/>
  <c r="L269" i="23" s="1"/>
  <c r="L270" i="23" s="1"/>
  <c r="L271" i="23" s="1"/>
  <c r="L272" i="23" s="1"/>
  <c r="L273" i="23" s="1"/>
  <c r="L274" i="23" s="1"/>
  <c r="L275" i="23" s="1"/>
  <c r="L276" i="23" s="1"/>
  <c r="L277" i="23" s="1"/>
  <c r="L278" i="23" s="1"/>
  <c r="L279" i="23" s="1"/>
  <c r="L280" i="23" s="1"/>
  <c r="L281" i="23" s="1"/>
  <c r="L282" i="23" s="1"/>
  <c r="L283" i="23" s="1"/>
  <c r="L284" i="23" s="1"/>
  <c r="L285" i="23" s="1"/>
  <c r="L286" i="23" s="1"/>
  <c r="L287" i="23" s="1"/>
  <c r="L288" i="23" s="1"/>
  <c r="L289" i="23" s="1"/>
  <c r="L290" i="23" s="1"/>
  <c r="L291" i="23" s="1"/>
  <c r="L292" i="23" s="1"/>
  <c r="L293" i="23" s="1"/>
  <c r="L294" i="23" s="1"/>
  <c r="L295" i="23" s="1"/>
  <c r="L296" i="23" s="1"/>
  <c r="L297" i="23" s="1"/>
  <c r="L298" i="23" s="1"/>
  <c r="L299" i="23" s="1"/>
  <c r="L300" i="23" s="1"/>
  <c r="L301" i="23" s="1"/>
  <c r="L302" i="23" s="1"/>
  <c r="L303" i="23" s="1"/>
  <c r="L304" i="23" s="1"/>
  <c r="L305" i="23" s="1"/>
  <c r="L306" i="23" s="1"/>
  <c r="L307" i="23" s="1"/>
  <c r="L308" i="23" s="1"/>
  <c r="L309" i="23" s="1"/>
  <c r="L310" i="23" s="1"/>
  <c r="L311" i="23" s="1"/>
  <c r="L312" i="23" s="1"/>
  <c r="L313" i="23" s="1"/>
  <c r="L314" i="23" s="1"/>
  <c r="L315" i="23" s="1"/>
  <c r="L316" i="23" s="1"/>
  <c r="L317" i="23" s="1"/>
  <c r="L318" i="23" s="1"/>
  <c r="L319" i="23" s="1"/>
  <c r="L320" i="23" s="1"/>
  <c r="L321" i="23" s="1"/>
  <c r="L322" i="23" s="1"/>
  <c r="L323" i="23" s="1"/>
  <c r="L324" i="23" s="1"/>
  <c r="L325" i="23" s="1"/>
  <c r="L326" i="23" s="1"/>
  <c r="L327" i="23" s="1"/>
  <c r="L328" i="23" s="1"/>
  <c r="L329" i="23" s="1"/>
  <c r="L330" i="23" s="1"/>
  <c r="L331" i="23" s="1"/>
  <c r="L332" i="23" s="1"/>
  <c r="L333" i="23" s="1"/>
  <c r="L334" i="23" s="1"/>
  <c r="L335" i="23" s="1"/>
  <c r="L336" i="23" s="1"/>
  <c r="L337" i="23" s="1"/>
  <c r="L338" i="23" s="1"/>
  <c r="L339" i="23" s="1"/>
  <c r="L340" i="23" s="1"/>
  <c r="L341" i="23" s="1"/>
  <c r="L342" i="23" s="1"/>
  <c r="L343" i="23" s="1"/>
  <c r="L344" i="23" s="1"/>
  <c r="L345" i="23" s="1"/>
  <c r="L346" i="23" s="1"/>
  <c r="L347" i="23" s="1"/>
  <c r="L348" i="23" s="1"/>
  <c r="L349" i="23" s="1"/>
  <c r="L350" i="23" s="1"/>
  <c r="L351" i="23" s="1"/>
  <c r="L352" i="23" s="1"/>
  <c r="L353" i="23" s="1"/>
  <c r="L354" i="23" s="1"/>
  <c r="L355" i="23" s="1"/>
  <c r="L356" i="23" s="1"/>
  <c r="L357" i="23" s="1"/>
  <c r="L358" i="23" s="1"/>
  <c r="L359" i="23" s="1"/>
  <c r="L360" i="23" s="1"/>
  <c r="L361" i="23" s="1"/>
  <c r="L362" i="23" s="1"/>
  <c r="L363" i="23" s="1"/>
  <c r="L364" i="23" s="1"/>
  <c r="L365" i="23" s="1"/>
  <c r="L366" i="23" s="1"/>
  <c r="L367" i="23" s="1"/>
  <c r="L368" i="23" s="1"/>
  <c r="L369" i="23" s="1"/>
  <c r="L370" i="23" s="1"/>
  <c r="L371" i="23" s="1"/>
  <c r="L372" i="23" s="1"/>
  <c r="L373" i="23" s="1"/>
  <c r="L374" i="23" s="1"/>
  <c r="L375" i="23" s="1"/>
  <c r="L376" i="23" s="1"/>
  <c r="L377" i="23" s="1"/>
  <c r="L378" i="23" s="1"/>
  <c r="L379" i="23" s="1"/>
  <c r="L380" i="23" s="1"/>
  <c r="L381" i="23" s="1"/>
  <c r="L382" i="23" s="1"/>
  <c r="L383" i="23" s="1"/>
  <c r="L384" i="23" s="1"/>
  <c r="L385" i="23" s="1"/>
  <c r="L386" i="23" s="1"/>
  <c r="L387" i="23" s="1"/>
  <c r="L388" i="23" s="1"/>
  <c r="G144" i="23"/>
  <c r="M11" i="23"/>
  <c r="W11" i="23" s="1"/>
  <c r="K151" i="23"/>
  <c r="AC23" i="23"/>
  <c r="AD23" i="23" s="1"/>
  <c r="AC35" i="23"/>
  <c r="AE10" i="23"/>
  <c r="AC10" i="23" s="1"/>
  <c r="AD10" i="23" s="1"/>
  <c r="Y10" i="23"/>
  <c r="O11" i="23"/>
  <c r="M148" i="23"/>
  <c r="M147" i="23"/>
  <c r="M149" i="23" s="1"/>
  <c r="M150" i="23" s="1"/>
  <c r="M151" i="23" s="1"/>
  <c r="M152" i="23" s="1"/>
  <c r="M153" i="23" s="1"/>
  <c r="M154" i="23" s="1"/>
  <c r="M155" i="23" s="1"/>
  <c r="M156" i="23" s="1"/>
  <c r="M157" i="23" s="1"/>
  <c r="M158" i="23" s="1"/>
  <c r="M159" i="23" s="1"/>
  <c r="M160" i="23" s="1"/>
  <c r="M161" i="23" s="1"/>
  <c r="M162" i="23" s="1"/>
  <c r="M163" i="23" s="1"/>
  <c r="M164" i="23" s="1"/>
  <c r="M165" i="23" s="1"/>
  <c r="M166" i="23" s="1"/>
  <c r="M167" i="23" s="1"/>
  <c r="M168" i="23" s="1"/>
  <c r="M169" i="23" s="1"/>
  <c r="M170" i="23" s="1"/>
  <c r="M171" i="23" s="1"/>
  <c r="M172" i="23" s="1"/>
  <c r="M173" i="23" s="1"/>
  <c r="M174" i="23" s="1"/>
  <c r="M175" i="23" s="1"/>
  <c r="M176" i="23" s="1"/>
  <c r="M177" i="23" s="1"/>
  <c r="M178" i="23" s="1"/>
  <c r="M179" i="23" s="1"/>
  <c r="M180" i="23" s="1"/>
  <c r="M181" i="23" s="1"/>
  <c r="M182" i="23" s="1"/>
  <c r="M183" i="23" s="1"/>
  <c r="M184" i="23" s="1"/>
  <c r="M185" i="23" s="1"/>
  <c r="M186" i="23" s="1"/>
  <c r="M187" i="23" s="1"/>
  <c r="M188" i="23" s="1"/>
  <c r="M189" i="23" s="1"/>
  <c r="M190" i="23" s="1"/>
  <c r="M191" i="23" s="1"/>
  <c r="M192" i="23" s="1"/>
  <c r="M193" i="23" s="1"/>
  <c r="M194" i="23" s="1"/>
  <c r="M195" i="23" s="1"/>
  <c r="M196" i="23" s="1"/>
  <c r="M197" i="23" s="1"/>
  <c r="M198" i="23" s="1"/>
  <c r="M199" i="23" s="1"/>
  <c r="M200" i="23" s="1"/>
  <c r="M201" i="23" s="1"/>
  <c r="M202" i="23" s="1"/>
  <c r="M203" i="23" s="1"/>
  <c r="M204" i="23" s="1"/>
  <c r="M205" i="23" s="1"/>
  <c r="M206" i="23" s="1"/>
  <c r="M207" i="23" s="1"/>
  <c r="M208" i="23" s="1"/>
  <c r="M209" i="23" s="1"/>
  <c r="M210" i="23" s="1"/>
  <c r="M211" i="23" s="1"/>
  <c r="M212" i="23" s="1"/>
  <c r="M213" i="23" s="1"/>
  <c r="M214" i="23" s="1"/>
  <c r="M215" i="23" s="1"/>
  <c r="M216" i="23" s="1"/>
  <c r="M217" i="23" s="1"/>
  <c r="M218" i="23" s="1"/>
  <c r="M219" i="23" s="1"/>
  <c r="M220" i="23" s="1"/>
  <c r="M221" i="23" s="1"/>
  <c r="M222" i="23" s="1"/>
  <c r="M223" i="23" s="1"/>
  <c r="M224" i="23" s="1"/>
  <c r="M225" i="23" s="1"/>
  <c r="M226" i="23" s="1"/>
  <c r="M227" i="23" s="1"/>
  <c r="M228" i="23" s="1"/>
  <c r="M229" i="23" s="1"/>
  <c r="M230" i="23" s="1"/>
  <c r="M231" i="23" s="1"/>
  <c r="M232" i="23" s="1"/>
  <c r="M233" i="23" s="1"/>
  <c r="M234" i="23" s="1"/>
  <c r="M235" i="23" s="1"/>
  <c r="M236" i="23" s="1"/>
  <c r="M237" i="23" s="1"/>
  <c r="M238" i="23" s="1"/>
  <c r="M239" i="23" s="1"/>
  <c r="M240" i="23" s="1"/>
  <c r="M241" i="23" s="1"/>
  <c r="M242" i="23" s="1"/>
  <c r="M243" i="23" s="1"/>
  <c r="M244" i="23" s="1"/>
  <c r="M245" i="23" s="1"/>
  <c r="M246" i="23" s="1"/>
  <c r="M247" i="23" s="1"/>
  <c r="M248" i="23" s="1"/>
  <c r="M249" i="23" s="1"/>
  <c r="M250" i="23" s="1"/>
  <c r="M251" i="23" s="1"/>
  <c r="M252" i="23" s="1"/>
  <c r="M253" i="23" s="1"/>
  <c r="M254" i="23" s="1"/>
  <c r="M255" i="23" s="1"/>
  <c r="M256" i="23" s="1"/>
  <c r="M257" i="23" s="1"/>
  <c r="M258" i="23" s="1"/>
  <c r="M259" i="23" s="1"/>
  <c r="M260" i="23" s="1"/>
  <c r="M261" i="23" s="1"/>
  <c r="M262" i="23" s="1"/>
  <c r="M263" i="23" s="1"/>
  <c r="M264" i="23" s="1"/>
  <c r="M265" i="23" s="1"/>
  <c r="M266" i="23" s="1"/>
  <c r="M267" i="23" s="1"/>
  <c r="M268" i="23" s="1"/>
  <c r="M269" i="23" s="1"/>
  <c r="M270" i="23" s="1"/>
  <c r="M271" i="23" s="1"/>
  <c r="M272" i="23" s="1"/>
  <c r="M273" i="23" s="1"/>
  <c r="M274" i="23" s="1"/>
  <c r="M275" i="23" s="1"/>
  <c r="M276" i="23" s="1"/>
  <c r="M277" i="23" s="1"/>
  <c r="M278" i="23" s="1"/>
  <c r="M279" i="23" s="1"/>
  <c r="M280" i="23" s="1"/>
  <c r="M281" i="23" s="1"/>
  <c r="M282" i="23" s="1"/>
  <c r="M283" i="23" s="1"/>
  <c r="M284" i="23" s="1"/>
  <c r="M285" i="23" s="1"/>
  <c r="M286" i="23" s="1"/>
  <c r="M287" i="23" s="1"/>
  <c r="M288" i="23" s="1"/>
  <c r="M289" i="23" s="1"/>
  <c r="M290" i="23" s="1"/>
  <c r="M291" i="23" s="1"/>
  <c r="M292" i="23" s="1"/>
  <c r="M293" i="23" s="1"/>
  <c r="M294" i="23" s="1"/>
  <c r="M295" i="23" s="1"/>
  <c r="M296" i="23" s="1"/>
  <c r="M297" i="23" s="1"/>
  <c r="M298" i="23" s="1"/>
  <c r="M299" i="23" s="1"/>
  <c r="M300" i="23" s="1"/>
  <c r="M301" i="23" s="1"/>
  <c r="M302" i="23" s="1"/>
  <c r="M303" i="23" s="1"/>
  <c r="M304" i="23" s="1"/>
  <c r="M305" i="23" s="1"/>
  <c r="M306" i="23" s="1"/>
  <c r="M307" i="23" s="1"/>
  <c r="M308" i="23" s="1"/>
  <c r="M309" i="23" s="1"/>
  <c r="M310" i="23" s="1"/>
  <c r="M311" i="23" s="1"/>
  <c r="M312" i="23" s="1"/>
  <c r="M313" i="23" s="1"/>
  <c r="M314" i="23" s="1"/>
  <c r="M315" i="23" s="1"/>
  <c r="M316" i="23" s="1"/>
  <c r="M317" i="23" s="1"/>
  <c r="M318" i="23" s="1"/>
  <c r="M319" i="23" s="1"/>
  <c r="M320" i="23" s="1"/>
  <c r="M321" i="23" s="1"/>
  <c r="M322" i="23" s="1"/>
  <c r="M323" i="23" s="1"/>
  <c r="M324" i="23" s="1"/>
  <c r="M325" i="23" s="1"/>
  <c r="M326" i="23" s="1"/>
  <c r="M327" i="23" s="1"/>
  <c r="M328" i="23" s="1"/>
  <c r="M329" i="23" s="1"/>
  <c r="M330" i="23" s="1"/>
  <c r="M331" i="23" s="1"/>
  <c r="M332" i="23" s="1"/>
  <c r="M333" i="23" s="1"/>
  <c r="M334" i="23" s="1"/>
  <c r="M335" i="23" s="1"/>
  <c r="M336" i="23" s="1"/>
  <c r="M337" i="23" s="1"/>
  <c r="M338" i="23" s="1"/>
  <c r="M339" i="23" s="1"/>
  <c r="M340" i="23" s="1"/>
  <c r="M341" i="23" s="1"/>
  <c r="M342" i="23" s="1"/>
  <c r="M343" i="23" s="1"/>
  <c r="M344" i="23" s="1"/>
  <c r="M345" i="23" s="1"/>
  <c r="M346" i="23" s="1"/>
  <c r="M347" i="23" s="1"/>
  <c r="M348" i="23" s="1"/>
  <c r="M349" i="23" s="1"/>
  <c r="M350" i="23" s="1"/>
  <c r="M351" i="23" s="1"/>
  <c r="M352" i="23" s="1"/>
  <c r="M353" i="23" s="1"/>
  <c r="M354" i="23" s="1"/>
  <c r="M355" i="23" s="1"/>
  <c r="M356" i="23" s="1"/>
  <c r="M357" i="23" s="1"/>
  <c r="M358" i="23" s="1"/>
  <c r="M359" i="23" s="1"/>
  <c r="M360" i="23" s="1"/>
  <c r="M361" i="23" s="1"/>
  <c r="M362" i="23" s="1"/>
  <c r="M363" i="23" s="1"/>
  <c r="M364" i="23" s="1"/>
  <c r="M365" i="23" s="1"/>
  <c r="M366" i="23" s="1"/>
  <c r="M367" i="23" s="1"/>
  <c r="M368" i="23" s="1"/>
  <c r="M369" i="23" s="1"/>
  <c r="M370" i="23" s="1"/>
  <c r="M371" i="23" s="1"/>
  <c r="M372" i="23" s="1"/>
  <c r="M373" i="23" s="1"/>
  <c r="M374" i="23" s="1"/>
  <c r="M375" i="23" s="1"/>
  <c r="M376" i="23" s="1"/>
  <c r="M377" i="23" s="1"/>
  <c r="M378" i="23" s="1"/>
  <c r="M379" i="23" s="1"/>
  <c r="M380" i="23" s="1"/>
  <c r="M381" i="23" s="1"/>
  <c r="M382" i="23" s="1"/>
  <c r="M383" i="23" s="1"/>
  <c r="M384" i="23" s="1"/>
  <c r="M385" i="23" s="1"/>
  <c r="M386" i="23" s="1"/>
  <c r="M387" i="23" s="1"/>
  <c r="M388" i="23" s="1"/>
  <c r="N128" i="23"/>
  <c r="L390" i="23" l="1"/>
  <c r="L389" i="23"/>
  <c r="L391" i="23" s="1"/>
  <c r="L392" i="23" s="1"/>
  <c r="L393" i="23" s="1"/>
  <c r="L394" i="23" s="1"/>
  <c r="L395" i="23" s="1"/>
  <c r="L396" i="23" s="1"/>
  <c r="L397" i="23" s="1"/>
  <c r="L398" i="23" s="1"/>
  <c r="L399" i="23" s="1"/>
  <c r="P400" i="23"/>
  <c r="R9" i="23"/>
  <c r="N129" i="23"/>
  <c r="O23" i="23"/>
  <c r="AC114" i="23"/>
  <c r="AD35" i="23"/>
  <c r="K152" i="23"/>
  <c r="AC24" i="23"/>
  <c r="AD24" i="23" s="1"/>
  <c r="G145" i="23"/>
  <c r="M12" i="23"/>
  <c r="W12" i="23" s="1"/>
  <c r="M30" i="23"/>
  <c r="W30" i="23" s="1"/>
  <c r="M390" i="23"/>
  <c r="M389" i="23"/>
  <c r="M391" i="23" s="1"/>
  <c r="M392" i="23" s="1"/>
  <c r="M393" i="23" s="1"/>
  <c r="M394" i="23" s="1"/>
  <c r="M395" i="23" s="1"/>
  <c r="M396" i="23" s="1"/>
  <c r="M397" i="23" s="1"/>
  <c r="M398" i="23" s="1"/>
  <c r="M399" i="23" s="1"/>
  <c r="M400" i="23" s="1"/>
  <c r="Y11" i="23"/>
  <c r="AE11" i="23"/>
  <c r="AC11" i="23" s="1"/>
  <c r="AD11" i="23" s="1"/>
  <c r="AD114" i="23" l="1"/>
  <c r="AJ121" i="23" s="1"/>
  <c r="AJ125" i="23" s="1"/>
  <c r="N35" i="23"/>
  <c r="M401" i="23"/>
  <c r="S10" i="23"/>
  <c r="Y30" i="23"/>
  <c r="AE30" i="23"/>
  <c r="O30" i="23"/>
  <c r="G146" i="23"/>
  <c r="M13" i="23"/>
  <c r="W13" i="23" s="1"/>
  <c r="M31" i="23"/>
  <c r="W31" i="23" s="1"/>
  <c r="AJ124" i="23"/>
  <c r="AC117" i="23"/>
  <c r="AI121" i="23"/>
  <c r="L400" i="23"/>
  <c r="P9" i="23"/>
  <c r="AE12" i="23"/>
  <c r="AC12" i="23" s="1"/>
  <c r="AD12" i="23" s="1"/>
  <c r="K153" i="23"/>
  <c r="AC25" i="23"/>
  <c r="AD25" i="23" s="1"/>
  <c r="AK35" i="23"/>
  <c r="N130" i="23"/>
  <c r="O24" i="23"/>
  <c r="P401" i="23"/>
  <c r="R10" i="23"/>
  <c r="L20" i="16"/>
  <c r="L19" i="16"/>
  <c r="L18" i="16"/>
  <c r="L17" i="16"/>
  <c r="L16" i="16"/>
  <c r="L15" i="16"/>
  <c r="L14" i="16"/>
  <c r="L13" i="16"/>
  <c r="L12" i="16"/>
  <c r="L11" i="16"/>
  <c r="L10" i="16"/>
  <c r="L9" i="16"/>
  <c r="L21" i="16"/>
  <c r="AK121" i="23" l="1"/>
  <c r="AK124" i="23" s="1"/>
  <c r="AK126" i="23" s="1"/>
  <c r="N29" i="23"/>
  <c r="N27" i="23"/>
  <c r="N24" i="23"/>
  <c r="N19" i="23"/>
  <c r="N17" i="23"/>
  <c r="N15" i="23"/>
  <c r="N13" i="23"/>
  <c r="N10" i="23"/>
  <c r="N23" i="23"/>
  <c r="N21" i="23"/>
  <c r="N9" i="23"/>
  <c r="N114" i="23"/>
  <c r="N28" i="23"/>
  <c r="N26" i="23"/>
  <c r="N20" i="23"/>
  <c r="N18" i="23"/>
  <c r="N16" i="23"/>
  <c r="N14" i="23"/>
  <c r="N12" i="23"/>
  <c r="N25" i="23"/>
  <c r="N22" i="23"/>
  <c r="N11" i="23"/>
  <c r="N131" i="23"/>
  <c r="O25" i="23"/>
  <c r="P402" i="23"/>
  <c r="R11" i="23"/>
  <c r="K154" i="23"/>
  <c r="AC26" i="23"/>
  <c r="AD26" i="23" s="1"/>
  <c r="AC38" i="23"/>
  <c r="AK125" i="23"/>
  <c r="Y31" i="23"/>
  <c r="AE31" i="23"/>
  <c r="G148" i="23"/>
  <c r="M16" i="23" s="1"/>
  <c r="W16" i="23" s="1"/>
  <c r="G147" i="23"/>
  <c r="M14" i="23"/>
  <c r="W14" i="23" s="1"/>
  <c r="M32" i="23"/>
  <c r="W32" i="23" s="1"/>
  <c r="L401" i="23"/>
  <c r="P10" i="23"/>
  <c r="AE13" i="23"/>
  <c r="AC13" i="23" s="1"/>
  <c r="AD13" i="23" s="1"/>
  <c r="Y13" i="23"/>
  <c r="O13" i="23"/>
  <c r="M402" i="23"/>
  <c r="S11" i="23"/>
  <c r="B11" i="11"/>
  <c r="B12" i="11" s="1"/>
  <c r="O9" i="23" l="1"/>
  <c r="J9" i="23" s="1"/>
  <c r="N115" i="23"/>
  <c r="L402" i="23"/>
  <c r="P11" i="23"/>
  <c r="Y32" i="23"/>
  <c r="O32" i="23"/>
  <c r="AE32" i="23"/>
  <c r="G149" i="23"/>
  <c r="M15" i="23"/>
  <c r="W15" i="23" s="1"/>
  <c r="M33" i="23"/>
  <c r="W33" i="23" s="1"/>
  <c r="M403" i="23"/>
  <c r="S12" i="23"/>
  <c r="AE14" i="23"/>
  <c r="AC14" i="23" s="1"/>
  <c r="AD14" i="23" s="1"/>
  <c r="Y14" i="23"/>
  <c r="AE16" i="23"/>
  <c r="AC16" i="23" s="1"/>
  <c r="AD16" i="23" s="1"/>
  <c r="O16" i="23"/>
  <c r="AD38" i="23"/>
  <c r="N38" i="23" s="1"/>
  <c r="K155" i="23"/>
  <c r="AC27" i="23"/>
  <c r="AD27" i="23" s="1"/>
  <c r="P403" i="23"/>
  <c r="R12" i="23"/>
  <c r="N132" i="23"/>
  <c r="O26" i="23"/>
  <c r="H30" i="10"/>
  <c r="J30" i="10" s="1"/>
  <c r="H24" i="10"/>
  <c r="H23" i="10"/>
  <c r="H22" i="10"/>
  <c r="H21" i="10"/>
  <c r="H20" i="10"/>
  <c r="H19" i="10"/>
  <c r="H27" i="10"/>
  <c r="J27" i="10" s="1"/>
  <c r="AL27" i="10" l="1"/>
  <c r="AL26" i="10"/>
  <c r="AL28" i="10"/>
  <c r="AL29" i="10"/>
  <c r="AL30" i="10"/>
  <c r="N117" i="23"/>
  <c r="O10" i="23"/>
  <c r="J10" i="23" s="1"/>
  <c r="N133" i="23"/>
  <c r="O27" i="23"/>
  <c r="P404" i="23"/>
  <c r="R13" i="23"/>
  <c r="K156" i="23"/>
  <c r="AC28" i="23"/>
  <c r="AD28" i="23" s="1"/>
  <c r="AC34" i="23"/>
  <c r="AD34" i="23" s="1"/>
  <c r="N34" i="23" s="1"/>
  <c r="AK38" i="23"/>
  <c r="AE15" i="23"/>
  <c r="AC15" i="23" s="1"/>
  <c r="AD15" i="23" s="1"/>
  <c r="L403" i="23"/>
  <c r="P12" i="23"/>
  <c r="M404" i="23"/>
  <c r="S13" i="23"/>
  <c r="Y33" i="23"/>
  <c r="G150" i="23"/>
  <c r="M17" i="23"/>
  <c r="W17" i="23" s="1"/>
  <c r="J11" i="23"/>
  <c r="N116" i="16"/>
  <c r="N121" i="16"/>
  <c r="O12" i="23" l="1"/>
  <c r="O31" i="23"/>
  <c r="AE17" i="23"/>
  <c r="AC17" i="23" s="1"/>
  <c r="AD17" i="23" s="1"/>
  <c r="M405" i="23"/>
  <c r="S30" i="23"/>
  <c r="S14" i="23"/>
  <c r="L404" i="23"/>
  <c r="P13" i="23"/>
  <c r="K157" i="23"/>
  <c r="AC29" i="23"/>
  <c r="AD29" i="23" s="1"/>
  <c r="AC49" i="23"/>
  <c r="P405" i="23"/>
  <c r="R30" i="23"/>
  <c r="R14" i="23"/>
  <c r="G151" i="23"/>
  <c r="M18" i="23"/>
  <c r="W18" i="23" s="1"/>
  <c r="J12" i="23"/>
  <c r="N134" i="23"/>
  <c r="O28" i="23"/>
  <c r="L22" i="16"/>
  <c r="AE18" i="23" l="1"/>
  <c r="AC18" i="23" s="1"/>
  <c r="AD18" i="23" s="1"/>
  <c r="O18" i="23"/>
  <c r="P406" i="23"/>
  <c r="R31" i="23"/>
  <c r="R15" i="23"/>
  <c r="K158" i="23"/>
  <c r="AC30" i="23"/>
  <c r="AD30" i="23" s="1"/>
  <c r="L405" i="23"/>
  <c r="P30" i="23"/>
  <c r="P14" i="23"/>
  <c r="N135" i="23"/>
  <c r="O29" i="23"/>
  <c r="G152" i="23"/>
  <c r="M19" i="23"/>
  <c r="W19" i="23" s="1"/>
  <c r="AD49" i="23"/>
  <c r="N49" i="23" s="1"/>
  <c r="J13" i="23"/>
  <c r="M406" i="23"/>
  <c r="S31" i="23"/>
  <c r="S15" i="23"/>
  <c r="AE23" i="10"/>
  <c r="AE22" i="10"/>
  <c r="AK49" i="23" l="1"/>
  <c r="M407" i="23"/>
  <c r="S24" i="23"/>
  <c r="S32" i="23"/>
  <c r="S16" i="23"/>
  <c r="G153" i="23"/>
  <c r="M20" i="23"/>
  <c r="W20" i="23" s="1"/>
  <c r="N136" i="23"/>
  <c r="J30" i="23"/>
  <c r="K159" i="23"/>
  <c r="AC31" i="23"/>
  <c r="AD31" i="23" s="1"/>
  <c r="AE19" i="23"/>
  <c r="AC19" i="23" s="1"/>
  <c r="AD19" i="23" s="1"/>
  <c r="O19" i="23"/>
  <c r="L406" i="23"/>
  <c r="P31" i="23"/>
  <c r="P15" i="23"/>
  <c r="P407" i="23"/>
  <c r="R32" i="23"/>
  <c r="R16" i="23"/>
  <c r="L23" i="16"/>
  <c r="L407" i="23" l="1"/>
  <c r="P32" i="23"/>
  <c r="P16" i="23"/>
  <c r="AE20" i="23"/>
  <c r="AC20" i="23" s="1"/>
  <c r="AD20" i="23" s="1"/>
  <c r="O20" i="23"/>
  <c r="M408" i="23"/>
  <c r="S25" i="23"/>
  <c r="S33" i="23"/>
  <c r="S17" i="23"/>
  <c r="P408" i="23"/>
  <c r="R33" i="23"/>
  <c r="R17" i="23"/>
  <c r="K160" i="23"/>
  <c r="AC32" i="23"/>
  <c r="AD32" i="23" s="1"/>
  <c r="N137" i="23"/>
  <c r="G154" i="23"/>
  <c r="M21" i="23"/>
  <c r="B13" i="1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H12" i="10"/>
  <c r="J12" i="10" s="1"/>
  <c r="J24" i="10"/>
  <c r="J23" i="10"/>
  <c r="H13" i="10"/>
  <c r="J13" i="10" s="1"/>
  <c r="K161" i="23" l="1"/>
  <c r="AC33" i="23"/>
  <c r="AD33" i="23" s="1"/>
  <c r="J16" i="23"/>
  <c r="L408" i="23"/>
  <c r="P33" i="23"/>
  <c r="P17" i="23"/>
  <c r="G155" i="23"/>
  <c r="M37" i="23"/>
  <c r="W37" i="23" s="1"/>
  <c r="M22" i="23"/>
  <c r="W22" i="23" s="1"/>
  <c r="N138" i="23"/>
  <c r="N139" i="23" s="1"/>
  <c r="N140" i="23" s="1"/>
  <c r="P409" i="23"/>
  <c r="R18" i="23"/>
  <c r="M409" i="23"/>
  <c r="S26" i="23"/>
  <c r="S18" i="23"/>
  <c r="AL24" i="10"/>
  <c r="AG98" i="8"/>
  <c r="P410" i="23" l="1"/>
  <c r="R35" i="23"/>
  <c r="R114" i="23" s="1"/>
  <c r="R19" i="23"/>
  <c r="N141" i="23"/>
  <c r="AE22" i="23"/>
  <c r="AC22" i="23" s="1"/>
  <c r="AD22" i="23" s="1"/>
  <c r="O22" i="23"/>
  <c r="G156" i="23"/>
  <c r="G157" i="23" s="1"/>
  <c r="G158" i="23" s="1"/>
  <c r="M34" i="23"/>
  <c r="W34" i="23" s="1"/>
  <c r="M410" i="23"/>
  <c r="S27" i="23"/>
  <c r="S19" i="23"/>
  <c r="AE37" i="23"/>
  <c r="AC37" i="23" s="1"/>
  <c r="O37" i="23"/>
  <c r="L409" i="23"/>
  <c r="P18" i="23"/>
  <c r="K162" i="23"/>
  <c r="K163" i="23" s="1"/>
  <c r="AH11" i="16"/>
  <c r="AH10" i="16"/>
  <c r="J18" i="23" l="1"/>
  <c r="K164" i="23"/>
  <c r="K165" i="23" s="1"/>
  <c r="K166" i="23" s="1"/>
  <c r="K167" i="23" s="1"/>
  <c r="K168" i="23" s="1"/>
  <c r="K169" i="23" s="1"/>
  <c r="K170" i="23" s="1"/>
  <c r="K171" i="23" s="1"/>
  <c r="K172" i="23" s="1"/>
  <c r="K173" i="23" s="1"/>
  <c r="K174" i="23" s="1"/>
  <c r="K175" i="23" s="1"/>
  <c r="L410" i="23"/>
  <c r="P35" i="23"/>
  <c r="P19" i="23"/>
  <c r="AD37" i="23"/>
  <c r="N37" i="23"/>
  <c r="G159" i="23"/>
  <c r="M40" i="23"/>
  <c r="W40" i="23" s="1"/>
  <c r="N142" i="23"/>
  <c r="N143" i="23" s="1"/>
  <c r="M411" i="23"/>
  <c r="S28" i="23"/>
  <c r="S20" i="23"/>
  <c r="Y34" i="23"/>
  <c r="P411" i="23"/>
  <c r="R20" i="23"/>
  <c r="X121" i="16"/>
  <c r="M412" i="23" l="1"/>
  <c r="S21" i="23"/>
  <c r="S29" i="23"/>
  <c r="S37" i="23"/>
  <c r="N144" i="23"/>
  <c r="G160" i="23"/>
  <c r="M41" i="23"/>
  <c r="W41" i="23" s="1"/>
  <c r="P114" i="23"/>
  <c r="P412" i="23"/>
  <c r="R21" i="23"/>
  <c r="R37" i="23"/>
  <c r="AE40" i="23"/>
  <c r="AC40" i="23" s="1"/>
  <c r="R40" i="23"/>
  <c r="Y40" i="23"/>
  <c r="S40" i="23"/>
  <c r="Y15" i="23"/>
  <c r="J19" i="23"/>
  <c r="L411" i="23"/>
  <c r="P20" i="23"/>
  <c r="K176" i="23"/>
  <c r="W21" i="12"/>
  <c r="T21" i="12"/>
  <c r="J20" i="23" l="1"/>
  <c r="P413" i="23"/>
  <c r="R38" i="23"/>
  <c r="R22" i="23"/>
  <c r="G161" i="23"/>
  <c r="M42" i="23"/>
  <c r="W42" i="23" s="1"/>
  <c r="N145" i="23"/>
  <c r="K177" i="23"/>
  <c r="L412" i="23"/>
  <c r="P21" i="23"/>
  <c r="P37" i="23"/>
  <c r="P40" i="23"/>
  <c r="J40" i="23" s="1"/>
  <c r="AD40" i="23"/>
  <c r="N40" i="23"/>
  <c r="Y41" i="23"/>
  <c r="Y24" i="23" s="1"/>
  <c r="S41" i="23"/>
  <c r="AE41" i="23"/>
  <c r="AC41" i="23" s="1"/>
  <c r="R41" i="23"/>
  <c r="P41" i="23"/>
  <c r="M413" i="23"/>
  <c r="S22" i="23"/>
  <c r="M20" i="12"/>
  <c r="AE20" i="10"/>
  <c r="AE19" i="10"/>
  <c r="Y16" i="23" l="1"/>
  <c r="M414" i="23"/>
  <c r="M415" i="23" s="1"/>
  <c r="M416" i="23" s="1"/>
  <c r="M417" i="23" s="1"/>
  <c r="M418" i="23" s="1"/>
  <c r="M419" i="23" s="1"/>
  <c r="M420" i="23" s="1"/>
  <c r="M421" i="23" s="1"/>
  <c r="M422" i="23" s="1"/>
  <c r="M423" i="23" s="1"/>
  <c r="M424" i="23" s="1"/>
  <c r="M425" i="23" s="1"/>
  <c r="M426" i="23" s="1"/>
  <c r="M427" i="23" s="1"/>
  <c r="M428" i="23" s="1"/>
  <c r="M429" i="23" s="1"/>
  <c r="M430" i="23" s="1"/>
  <c r="S23" i="23"/>
  <c r="AD41" i="23"/>
  <c r="N41" i="23"/>
  <c r="AK41" i="23"/>
  <c r="AE42" i="23"/>
  <c r="AC42" i="23" s="1"/>
  <c r="R42" i="23"/>
  <c r="Y42" i="23"/>
  <c r="Y17" i="23" s="1"/>
  <c r="S42" i="23"/>
  <c r="Y25" i="23"/>
  <c r="J37" i="23"/>
  <c r="L413" i="23"/>
  <c r="P42" i="23" s="1"/>
  <c r="P38" i="23"/>
  <c r="P22" i="23"/>
  <c r="K178" i="23"/>
  <c r="N146" i="23"/>
  <c r="G162" i="23"/>
  <c r="G163" i="23" s="1"/>
  <c r="M43" i="23"/>
  <c r="W43" i="23" s="1"/>
  <c r="P414" i="23"/>
  <c r="R23" i="23"/>
  <c r="L30" i="16"/>
  <c r="L29" i="16"/>
  <c r="L28" i="16"/>
  <c r="L27" i="16"/>
  <c r="L26" i="16"/>
  <c r="L25" i="16"/>
  <c r="L24" i="16"/>
  <c r="P415" i="23" l="1"/>
  <c r="R24" i="23"/>
  <c r="R49" i="23"/>
  <c r="G164" i="23"/>
  <c r="M44" i="23"/>
  <c r="W44" i="23" s="1"/>
  <c r="N148" i="23"/>
  <c r="N147" i="23"/>
  <c r="K179" i="23"/>
  <c r="AD42" i="23"/>
  <c r="N42" i="23"/>
  <c r="M431" i="23"/>
  <c r="M432" i="23" s="1"/>
  <c r="M433" i="23" s="1"/>
  <c r="M434" i="23" s="1"/>
  <c r="M435" i="23" s="1"/>
  <c r="M436" i="23" s="1"/>
  <c r="M437" i="23" s="1"/>
  <c r="M438" i="23" s="1"/>
  <c r="M439" i="23" s="1"/>
  <c r="M440" i="23" s="1"/>
  <c r="M441" i="23" s="1"/>
  <c r="M442" i="23" s="1"/>
  <c r="M443" i="23" s="1"/>
  <c r="M444" i="23" s="1"/>
  <c r="M445" i="23" s="1"/>
  <c r="M446" i="23" s="1"/>
  <c r="M447" i="23" s="1"/>
  <c r="M448" i="23" s="1"/>
  <c r="M449" i="23" s="1"/>
  <c r="M450" i="23" s="1"/>
  <c r="M451" i="23" s="1"/>
  <c r="M452" i="23" s="1"/>
  <c r="M453" i="23" s="1"/>
  <c r="M454" i="23" s="1"/>
  <c r="M455" i="23" s="1"/>
  <c r="M456" i="23" s="1"/>
  <c r="M457" i="23" s="1"/>
  <c r="M458" i="23" s="1"/>
  <c r="M459" i="23" s="1"/>
  <c r="M460" i="23" s="1"/>
  <c r="M461" i="23" s="1"/>
  <c r="M462" i="23" s="1"/>
  <c r="M463" i="23" s="1"/>
  <c r="M464" i="23" s="1"/>
  <c r="M465" i="23" s="1"/>
  <c r="M466" i="23" s="1"/>
  <c r="M467" i="23" s="1"/>
  <c r="M468" i="23" s="1"/>
  <c r="M469" i="23" s="1"/>
  <c r="M470" i="23" s="1"/>
  <c r="M471" i="23" s="1"/>
  <c r="M472" i="23" s="1"/>
  <c r="M473" i="23" s="1"/>
  <c r="M474" i="23" s="1"/>
  <c r="M475" i="23" s="1"/>
  <c r="M476" i="23" s="1"/>
  <c r="M477" i="23" s="1"/>
  <c r="M478" i="23" s="1"/>
  <c r="M479" i="23" s="1"/>
  <c r="M480" i="23" s="1"/>
  <c r="M481" i="23" s="1"/>
  <c r="M482" i="23" s="1"/>
  <c r="M483" i="23" s="1"/>
  <c r="M484" i="23" s="1"/>
  <c r="M485" i="23" s="1"/>
  <c r="M486" i="23" s="1"/>
  <c r="M487" i="23" s="1"/>
  <c r="M488" i="23" s="1"/>
  <c r="M489" i="23" s="1"/>
  <c r="M490" i="23" s="1"/>
  <c r="M491" i="23" s="1"/>
  <c r="M492" i="23" s="1"/>
  <c r="S34" i="23"/>
  <c r="AE43" i="23"/>
  <c r="AC43" i="23" s="1"/>
  <c r="R43" i="23"/>
  <c r="Y43" i="23"/>
  <c r="Y18" i="23" s="1"/>
  <c r="S43" i="23"/>
  <c r="J22" i="23"/>
  <c r="L414" i="23"/>
  <c r="P23" i="23"/>
  <c r="M494" i="23" l="1"/>
  <c r="M493" i="23"/>
  <c r="M495" i="23" s="1"/>
  <c r="M496" i="23" s="1"/>
  <c r="M497" i="23" s="1"/>
  <c r="M498" i="23" s="1"/>
  <c r="M499" i="23" s="1"/>
  <c r="M500" i="23" s="1"/>
  <c r="M501" i="23" s="1"/>
  <c r="M502" i="23" s="1"/>
  <c r="M503" i="23" s="1"/>
  <c r="M504" i="23" s="1"/>
  <c r="M505" i="23" s="1"/>
  <c r="M506" i="23" s="1"/>
  <c r="M507" i="23" s="1"/>
  <c r="M508" i="23" s="1"/>
  <c r="M509" i="23" s="1"/>
  <c r="M510" i="23" s="1"/>
  <c r="M511" i="23" s="1"/>
  <c r="M512" i="23" s="1"/>
  <c r="M513" i="23" s="1"/>
  <c r="M514" i="23" s="1"/>
  <c r="M515" i="23" s="1"/>
  <c r="M516" i="23" s="1"/>
  <c r="M517" i="23" s="1"/>
  <c r="M518" i="23" s="1"/>
  <c r="M519" i="23" s="1"/>
  <c r="M520" i="23" s="1"/>
  <c r="M521" i="23" s="1"/>
  <c r="M522" i="23" s="1"/>
  <c r="M523" i="23" s="1"/>
  <c r="M524" i="23" s="1"/>
  <c r="M525" i="23" s="1"/>
  <c r="M526" i="23" s="1"/>
  <c r="M527" i="23" s="1"/>
  <c r="M528" i="23" s="1"/>
  <c r="M529" i="23" s="1"/>
  <c r="M530" i="23" s="1"/>
  <c r="M531" i="23" s="1"/>
  <c r="M532" i="23" s="1"/>
  <c r="M533" i="23" s="1"/>
  <c r="M534" i="23" s="1"/>
  <c r="M535" i="23" s="1"/>
  <c r="M536" i="23" s="1"/>
  <c r="M537" i="23" s="1"/>
  <c r="M538" i="23" s="1"/>
  <c r="M539" i="23" s="1"/>
  <c r="M540" i="23" s="1"/>
  <c r="M541" i="23" s="1"/>
  <c r="M542" i="23" s="1"/>
  <c r="M543" i="23" s="1"/>
  <c r="M544" i="23" s="1"/>
  <c r="M545" i="23" s="1"/>
  <c r="M546" i="23" s="1"/>
  <c r="M547" i="23" s="1"/>
  <c r="M548" i="23" s="1"/>
  <c r="M549" i="23" s="1"/>
  <c r="M550" i="23" s="1"/>
  <c r="M551" i="23" s="1"/>
  <c r="M552" i="23" s="1"/>
  <c r="M553" i="23" s="1"/>
  <c r="M554" i="23" s="1"/>
  <c r="M555" i="23" s="1"/>
  <c r="M556" i="23" s="1"/>
  <c r="M557" i="23" s="1"/>
  <c r="M558" i="23" s="1"/>
  <c r="M559" i="23" s="1"/>
  <c r="M560" i="23" s="1"/>
  <c r="M561" i="23" s="1"/>
  <c r="M562" i="23" s="1"/>
  <c r="M563" i="23" s="1"/>
  <c r="M564" i="23" s="1"/>
  <c r="M565" i="23" s="1"/>
  <c r="M566" i="23" s="1"/>
  <c r="M567" i="23" s="1"/>
  <c r="M568" i="23" s="1"/>
  <c r="M569" i="23" s="1"/>
  <c r="M570" i="23" s="1"/>
  <c r="M571" i="23" s="1"/>
  <c r="M572" i="23" s="1"/>
  <c r="M573" i="23" s="1"/>
  <c r="M574" i="23" s="1"/>
  <c r="M575" i="23" s="1"/>
  <c r="M576" i="23" s="1"/>
  <c r="M577" i="23" s="1"/>
  <c r="M578" i="23" s="1"/>
  <c r="M579" i="23" s="1"/>
  <c r="M580" i="23" s="1"/>
  <c r="M581" i="23" s="1"/>
  <c r="M582" i="23" s="1"/>
  <c r="M583" i="23" s="1"/>
  <c r="M584" i="23" s="1"/>
  <c r="M585" i="23" s="1"/>
  <c r="M586" i="23" s="1"/>
  <c r="M587" i="23" s="1"/>
  <c r="M588" i="23" s="1"/>
  <c r="M589" i="23" s="1"/>
  <c r="M590" i="23" s="1"/>
  <c r="M591" i="23" s="1"/>
  <c r="M592" i="23" s="1"/>
  <c r="M593" i="23" s="1"/>
  <c r="M594" i="23" s="1"/>
  <c r="M595" i="23" s="1"/>
  <c r="M596" i="23" s="1"/>
  <c r="M597" i="23" s="1"/>
  <c r="M598" i="23" s="1"/>
  <c r="M599" i="23" s="1"/>
  <c r="M600" i="23" s="1"/>
  <c r="M601" i="23" s="1"/>
  <c r="M602" i="23" s="1"/>
  <c r="M603" i="23" s="1"/>
  <c r="M604" i="23" s="1"/>
  <c r="M605" i="23" s="1"/>
  <c r="M606" i="23" s="1"/>
  <c r="M607" i="23" s="1"/>
  <c r="M608" i="23" s="1"/>
  <c r="M609" i="23" s="1"/>
  <c r="M610" i="23" s="1"/>
  <c r="M611" i="23" s="1"/>
  <c r="M613" i="23" s="1"/>
  <c r="M614" i="23" s="1"/>
  <c r="M615" i="23" s="1"/>
  <c r="M616" i="23" s="1"/>
  <c r="M617" i="23" s="1"/>
  <c r="M618" i="23" s="1"/>
  <c r="N149" i="23"/>
  <c r="Y44" i="23"/>
  <c r="Y27" i="23" s="1"/>
  <c r="S44" i="23"/>
  <c r="AE44" i="23"/>
  <c r="AC44" i="23" s="1"/>
  <c r="R44" i="23"/>
  <c r="Y19" i="23"/>
  <c r="P416" i="23"/>
  <c r="R25" i="23"/>
  <c r="L415" i="23"/>
  <c r="P44" i="23" s="1"/>
  <c r="P24" i="23"/>
  <c r="P49" i="23"/>
  <c r="Y26" i="23"/>
  <c r="AD43" i="23"/>
  <c r="N43" i="23"/>
  <c r="J23" i="23"/>
  <c r="P43" i="23"/>
  <c r="S35" i="23"/>
  <c r="S114" i="23" s="1"/>
  <c r="K180" i="23"/>
  <c r="K181" i="23" s="1"/>
  <c r="G165" i="23"/>
  <c r="M45" i="23"/>
  <c r="AL23" i="10"/>
  <c r="J21" i="10"/>
  <c r="J20" i="10"/>
  <c r="H14" i="10"/>
  <c r="J14" i="10" s="1"/>
  <c r="J19" i="10"/>
  <c r="H18" i="10"/>
  <c r="J18" i="10" s="1"/>
  <c r="H17" i="10"/>
  <c r="AE16" i="10"/>
  <c r="AE15" i="10"/>
  <c r="Z45" i="23" l="1"/>
  <c r="W45" i="23"/>
  <c r="J24" i="23"/>
  <c r="AD44" i="23"/>
  <c r="N44" i="23"/>
  <c r="G166" i="23"/>
  <c r="M46" i="23"/>
  <c r="K182" i="23"/>
  <c r="S38" i="23"/>
  <c r="L416" i="23"/>
  <c r="P25" i="23"/>
  <c r="P417" i="23"/>
  <c r="R26" i="23"/>
  <c r="N150" i="23"/>
  <c r="J25" i="23" l="1"/>
  <c r="N151" i="23"/>
  <c r="N152" i="23" s="1"/>
  <c r="N153" i="23" s="1"/>
  <c r="P418" i="23"/>
  <c r="R27" i="23"/>
  <c r="L417" i="23"/>
  <c r="P26" i="23"/>
  <c r="K183" i="23"/>
  <c r="K184" i="23" s="1"/>
  <c r="K185" i="23" s="1"/>
  <c r="K186" i="23" s="1"/>
  <c r="G167" i="23"/>
  <c r="M47" i="23"/>
  <c r="AE45" i="23"/>
  <c r="AC45" i="23" s="1"/>
  <c r="R45" i="23"/>
  <c r="P45" i="23"/>
  <c r="Y45" i="23"/>
  <c r="Y20" i="23" s="1"/>
  <c r="S45" i="23"/>
  <c r="W46" i="23"/>
  <c r="Z46" i="23"/>
  <c r="AD45" i="23" l="1"/>
  <c r="N45" i="23"/>
  <c r="G168" i="23"/>
  <c r="G169" i="23" s="1"/>
  <c r="G170" i="23" s="1"/>
  <c r="M48" i="23"/>
  <c r="K187" i="23"/>
  <c r="K188" i="23" s="1"/>
  <c r="L418" i="23"/>
  <c r="P27" i="23"/>
  <c r="P419" i="23"/>
  <c r="R28" i="23"/>
  <c r="Y46" i="23"/>
  <c r="S46" i="23"/>
  <c r="AE46" i="23"/>
  <c r="AC46" i="23" s="1"/>
  <c r="R46" i="23"/>
  <c r="P46" i="23"/>
  <c r="Y21" i="23"/>
  <c r="Y37" i="23"/>
  <c r="Y12" i="23" s="1"/>
  <c r="Z47" i="23"/>
  <c r="W47" i="23"/>
  <c r="J26" i="23"/>
  <c r="N154" i="23"/>
  <c r="H10" i="10"/>
  <c r="H11" i="10"/>
  <c r="H9" i="10"/>
  <c r="H8" i="10"/>
  <c r="H16" i="10"/>
  <c r="H15" i="10"/>
  <c r="AE47" i="23" l="1"/>
  <c r="AC47" i="23" s="1"/>
  <c r="R47" i="23"/>
  <c r="P47" i="23"/>
  <c r="Y47" i="23"/>
  <c r="Y22" i="23" s="1"/>
  <c r="S47" i="23"/>
  <c r="AD46" i="23"/>
  <c r="N46" i="23"/>
  <c r="J27" i="23"/>
  <c r="W48" i="23"/>
  <c r="Z48" i="23"/>
  <c r="N155" i="23"/>
  <c r="N156" i="23" s="1"/>
  <c r="P420" i="23"/>
  <c r="P421" i="23" s="1"/>
  <c r="P422" i="23" s="1"/>
  <c r="P423" i="23" s="1"/>
  <c r="P424" i="23" s="1"/>
  <c r="P425" i="23" s="1"/>
  <c r="P426" i="23" s="1"/>
  <c r="P427" i="23" s="1"/>
  <c r="P428" i="23" s="1"/>
  <c r="P429" i="23" s="1"/>
  <c r="P430" i="23" s="1"/>
  <c r="P431" i="23" s="1"/>
  <c r="P432" i="23" s="1"/>
  <c r="P433" i="23" s="1"/>
  <c r="P434" i="23" s="1"/>
  <c r="P435" i="23" s="1"/>
  <c r="P436" i="23" s="1"/>
  <c r="P437" i="23" s="1"/>
  <c r="P438" i="23" s="1"/>
  <c r="P439" i="23" s="1"/>
  <c r="P440" i="23" s="1"/>
  <c r="P441" i="23" s="1"/>
  <c r="R29" i="23"/>
  <c r="L419" i="23"/>
  <c r="P28" i="23"/>
  <c r="K189" i="23"/>
  <c r="K190" i="23" s="1"/>
  <c r="G171" i="23"/>
  <c r="M51" i="23"/>
  <c r="W51" i="23" s="1"/>
  <c r="U21" i="12"/>
  <c r="T23" i="12"/>
  <c r="P442" i="23" l="1"/>
  <c r="P443" i="23" s="1"/>
  <c r="P444" i="23" s="1"/>
  <c r="P445" i="23" s="1"/>
  <c r="P446" i="23" s="1"/>
  <c r="P447" i="23" s="1"/>
  <c r="P448" i="23" s="1"/>
  <c r="P449" i="23" s="1"/>
  <c r="P450" i="23" s="1"/>
  <c r="R76" i="23"/>
  <c r="AE51" i="23"/>
  <c r="AC51" i="23" s="1"/>
  <c r="R51" i="23"/>
  <c r="P51" i="23"/>
  <c r="Y51" i="23"/>
  <c r="S51" i="23"/>
  <c r="O51" i="23"/>
  <c r="J28" i="23"/>
  <c r="Y48" i="23"/>
  <c r="S48" i="23"/>
  <c r="S49" i="23" s="1"/>
  <c r="AE48" i="23"/>
  <c r="AC48" i="23" s="1"/>
  <c r="R48" i="23"/>
  <c r="P48" i="23"/>
  <c r="Y23" i="23"/>
  <c r="G172" i="23"/>
  <c r="M52" i="23"/>
  <c r="W52" i="23" s="1"/>
  <c r="K191" i="23"/>
  <c r="K192" i="23" s="1"/>
  <c r="L420" i="23"/>
  <c r="L421" i="23" s="1"/>
  <c r="L422" i="23" s="1"/>
  <c r="L423" i="23" s="1"/>
  <c r="L424" i="23" s="1"/>
  <c r="L425" i="23" s="1"/>
  <c r="L426" i="23" s="1"/>
  <c r="L427" i="23" s="1"/>
  <c r="L428" i="23" s="1"/>
  <c r="L429" i="23" s="1"/>
  <c r="L430" i="23" s="1"/>
  <c r="P29" i="23"/>
  <c r="N157" i="23"/>
  <c r="AD47" i="23"/>
  <c r="N47" i="23"/>
  <c r="W22" i="12"/>
  <c r="N158" i="23" l="1"/>
  <c r="N159" i="23" s="1"/>
  <c r="N160" i="23" s="1"/>
  <c r="AD48" i="23"/>
  <c r="N48" i="23"/>
  <c r="J29" i="23"/>
  <c r="Y52" i="23"/>
  <c r="S52" i="23"/>
  <c r="AE52" i="23"/>
  <c r="AC52" i="23" s="1"/>
  <c r="R52" i="23"/>
  <c r="P52" i="23"/>
  <c r="O52" i="23"/>
  <c r="L431" i="23"/>
  <c r="L432" i="23" s="1"/>
  <c r="L433" i="23" s="1"/>
  <c r="L434" i="23" s="1"/>
  <c r="L435" i="23" s="1"/>
  <c r="L436" i="23" s="1"/>
  <c r="L437" i="23" s="1"/>
  <c r="L438" i="23" s="1"/>
  <c r="L439" i="23" s="1"/>
  <c r="L440" i="23" s="1"/>
  <c r="L441" i="23" s="1"/>
  <c r="P34" i="23"/>
  <c r="K193" i="23"/>
  <c r="K194" i="23" s="1"/>
  <c r="G173" i="23"/>
  <c r="M53" i="23"/>
  <c r="W53" i="23" s="1"/>
  <c r="J51" i="23"/>
  <c r="AD51" i="23"/>
  <c r="P451" i="23"/>
  <c r="P452" i="23" s="1"/>
  <c r="P453" i="23" s="1"/>
  <c r="P454" i="23" s="1"/>
  <c r="P455" i="23" s="1"/>
  <c r="P456" i="23" s="1"/>
  <c r="P457" i="23" s="1"/>
  <c r="P458" i="23" s="1"/>
  <c r="P459" i="23" s="1"/>
  <c r="P460" i="23" s="1"/>
  <c r="P461" i="23" s="1"/>
  <c r="P462" i="23" s="1"/>
  <c r="P463" i="23" s="1"/>
  <c r="P464" i="23" s="1"/>
  <c r="P465" i="23" s="1"/>
  <c r="P466" i="23" s="1"/>
  <c r="P467" i="23" s="1"/>
  <c r="P468" i="23" s="1"/>
  <c r="P469" i="23" s="1"/>
  <c r="P470" i="23" s="1"/>
  <c r="P471" i="23" s="1"/>
  <c r="P472" i="23" s="1"/>
  <c r="P473" i="23" s="1"/>
  <c r="P474" i="23" s="1"/>
  <c r="P475" i="23" s="1"/>
  <c r="P476" i="23" s="1"/>
  <c r="P477" i="23" s="1"/>
  <c r="P478" i="23" s="1"/>
  <c r="P479" i="23" s="1"/>
  <c r="P480" i="23" s="1"/>
  <c r="P481" i="23" s="1"/>
  <c r="P482" i="23" s="1"/>
  <c r="P483" i="23" s="1"/>
  <c r="P484" i="23" s="1"/>
  <c r="P485" i="23" s="1"/>
  <c r="P486" i="23" s="1"/>
  <c r="P487" i="23" s="1"/>
  <c r="P488" i="23" s="1"/>
  <c r="P489" i="23" s="1"/>
  <c r="P490" i="23" s="1"/>
  <c r="P491" i="23" s="1"/>
  <c r="P492" i="23" s="1"/>
  <c r="R90" i="23"/>
  <c r="H32" i="11"/>
  <c r="G174" i="23" l="1"/>
  <c r="M54" i="23"/>
  <c r="W54" i="23" s="1"/>
  <c r="K195" i="23"/>
  <c r="L442" i="23"/>
  <c r="L443" i="23" s="1"/>
  <c r="L444" i="23" s="1"/>
  <c r="L445" i="23" s="1"/>
  <c r="L446" i="23" s="1"/>
  <c r="L447" i="23" s="1"/>
  <c r="L448" i="23" s="1"/>
  <c r="L449" i="23" s="1"/>
  <c r="L450" i="23" s="1"/>
  <c r="P76" i="23"/>
  <c r="AD52" i="23"/>
  <c r="N161" i="23"/>
  <c r="P494" i="23"/>
  <c r="P493" i="23"/>
  <c r="P495" i="23" s="1"/>
  <c r="P496" i="23" s="1"/>
  <c r="P497" i="23" s="1"/>
  <c r="P498" i="23" s="1"/>
  <c r="P499" i="23" s="1"/>
  <c r="P500" i="23" s="1"/>
  <c r="P501" i="23" s="1"/>
  <c r="P502" i="23" s="1"/>
  <c r="P503" i="23" s="1"/>
  <c r="P504" i="23" s="1"/>
  <c r="P505" i="23" s="1"/>
  <c r="P506" i="23" s="1"/>
  <c r="P507" i="23" s="1"/>
  <c r="P508" i="23" s="1"/>
  <c r="P509" i="23" s="1"/>
  <c r="P510" i="23" s="1"/>
  <c r="P511" i="23" s="1"/>
  <c r="P512" i="23" s="1"/>
  <c r="P513" i="23" s="1"/>
  <c r="P514" i="23" s="1"/>
  <c r="P515" i="23" s="1"/>
  <c r="P516" i="23" s="1"/>
  <c r="P517" i="23" s="1"/>
  <c r="P518" i="23" s="1"/>
  <c r="P519" i="23" s="1"/>
  <c r="P520" i="23" s="1"/>
  <c r="P521" i="23" s="1"/>
  <c r="P522" i="23" s="1"/>
  <c r="P523" i="23" s="1"/>
  <c r="P524" i="23" s="1"/>
  <c r="P525" i="23" s="1"/>
  <c r="P526" i="23" s="1"/>
  <c r="P527" i="23" s="1"/>
  <c r="P528" i="23" s="1"/>
  <c r="P529" i="23" s="1"/>
  <c r="P530" i="23" s="1"/>
  <c r="P531" i="23" s="1"/>
  <c r="P532" i="23" s="1"/>
  <c r="P533" i="23" s="1"/>
  <c r="P534" i="23" s="1"/>
  <c r="P535" i="23" s="1"/>
  <c r="P536" i="23" s="1"/>
  <c r="P537" i="23" s="1"/>
  <c r="P538" i="23" s="1"/>
  <c r="P539" i="23" s="1"/>
  <c r="P540" i="23" s="1"/>
  <c r="P541" i="23" s="1"/>
  <c r="P542" i="23" s="1"/>
  <c r="P543" i="23" s="1"/>
  <c r="P544" i="23" s="1"/>
  <c r="P545" i="23" s="1"/>
  <c r="P546" i="23" s="1"/>
  <c r="P547" i="23" s="1"/>
  <c r="P548" i="23" s="1"/>
  <c r="P549" i="23" s="1"/>
  <c r="P550" i="23" s="1"/>
  <c r="P551" i="23" s="1"/>
  <c r="P552" i="23" s="1"/>
  <c r="P553" i="23" s="1"/>
  <c r="P554" i="23" s="1"/>
  <c r="P555" i="23" s="1"/>
  <c r="P556" i="23" s="1"/>
  <c r="P557" i="23" s="1"/>
  <c r="P558" i="23" s="1"/>
  <c r="P559" i="23" s="1"/>
  <c r="P560" i="23" s="1"/>
  <c r="P561" i="23" s="1"/>
  <c r="P562" i="23" s="1"/>
  <c r="P563" i="23" s="1"/>
  <c r="P564" i="23" s="1"/>
  <c r="P565" i="23" s="1"/>
  <c r="P566" i="23" s="1"/>
  <c r="P567" i="23" s="1"/>
  <c r="P568" i="23" s="1"/>
  <c r="P569" i="23" s="1"/>
  <c r="P570" i="23" s="1"/>
  <c r="P571" i="23" s="1"/>
  <c r="P572" i="23" s="1"/>
  <c r="P573" i="23" s="1"/>
  <c r="P574" i="23" s="1"/>
  <c r="P575" i="23" s="1"/>
  <c r="P576" i="23" s="1"/>
  <c r="P577" i="23" s="1"/>
  <c r="P578" i="23" s="1"/>
  <c r="P579" i="23" s="1"/>
  <c r="P580" i="23" s="1"/>
  <c r="P581" i="23" s="1"/>
  <c r="P582" i="23" s="1"/>
  <c r="P583" i="23" s="1"/>
  <c r="P584" i="23" s="1"/>
  <c r="P585" i="23" s="1"/>
  <c r="P586" i="23" s="1"/>
  <c r="P587" i="23" s="1"/>
  <c r="P588" i="23" s="1"/>
  <c r="P589" i="23" s="1"/>
  <c r="P590" i="23" s="1"/>
  <c r="P591" i="23" s="1"/>
  <c r="P592" i="23" s="1"/>
  <c r="P593" i="23" s="1"/>
  <c r="P594" i="23" s="1"/>
  <c r="P595" i="23" s="1"/>
  <c r="P596" i="23" s="1"/>
  <c r="P597" i="23" s="1"/>
  <c r="P598" i="23" s="1"/>
  <c r="P599" i="23" s="1"/>
  <c r="P600" i="23" s="1"/>
  <c r="P601" i="23" s="1"/>
  <c r="P602" i="23" s="1"/>
  <c r="P603" i="23" s="1"/>
  <c r="P604" i="23" s="1"/>
  <c r="P605" i="23" s="1"/>
  <c r="P606" i="23" s="1"/>
  <c r="P607" i="23" s="1"/>
  <c r="P608" i="23" s="1"/>
  <c r="P609" i="23" s="1"/>
  <c r="P610" i="23" s="1"/>
  <c r="P611" i="23" s="1"/>
  <c r="P613" i="23" s="1"/>
  <c r="P614" i="23" s="1"/>
  <c r="P615" i="23" s="1"/>
  <c r="P616" i="23" s="1"/>
  <c r="P617" i="23" s="1"/>
  <c r="P618" i="23" s="1"/>
  <c r="AE53" i="23"/>
  <c r="AC53" i="23" s="1"/>
  <c r="R53" i="23"/>
  <c r="P53" i="23"/>
  <c r="Y53" i="23"/>
  <c r="S53" i="23"/>
  <c r="O53" i="23"/>
  <c r="T34" i="23"/>
  <c r="I34" i="23" s="1"/>
  <c r="X34" i="23"/>
  <c r="J52" i="23"/>
  <c r="AA34" i="23" l="1"/>
  <c r="H34" i="23" s="1"/>
  <c r="Z34" i="23" s="1"/>
  <c r="G34" i="23"/>
  <c r="J53" i="23"/>
  <c r="O76" i="23"/>
  <c r="AD53" i="23"/>
  <c r="N162" i="23"/>
  <c r="N163" i="23" s="1"/>
  <c r="N164" i="23" s="1"/>
  <c r="Y54" i="23"/>
  <c r="S54" i="23"/>
  <c r="AE54" i="23"/>
  <c r="AC54" i="23" s="1"/>
  <c r="R54" i="23"/>
  <c r="P54" i="23"/>
  <c r="O54" i="23"/>
  <c r="L451" i="23"/>
  <c r="L452" i="23" s="1"/>
  <c r="L453" i="23" s="1"/>
  <c r="L454" i="23" s="1"/>
  <c r="L455" i="23" s="1"/>
  <c r="L456" i="23" s="1"/>
  <c r="L457" i="23" s="1"/>
  <c r="L458" i="23" s="1"/>
  <c r="L459" i="23" s="1"/>
  <c r="L460" i="23" s="1"/>
  <c r="L461" i="23" s="1"/>
  <c r="L462" i="23" s="1"/>
  <c r="L463" i="23" s="1"/>
  <c r="L464" i="23" s="1"/>
  <c r="L465" i="23" s="1"/>
  <c r="L466" i="23" s="1"/>
  <c r="L467" i="23" s="1"/>
  <c r="L468" i="23" s="1"/>
  <c r="L469" i="23" s="1"/>
  <c r="L470" i="23" s="1"/>
  <c r="L471" i="23" s="1"/>
  <c r="L472" i="23" s="1"/>
  <c r="L473" i="23" s="1"/>
  <c r="L474" i="23" s="1"/>
  <c r="L475" i="23" s="1"/>
  <c r="L476" i="23" s="1"/>
  <c r="L477" i="23" s="1"/>
  <c r="L478" i="23" s="1"/>
  <c r="L479" i="23" s="1"/>
  <c r="L480" i="23" s="1"/>
  <c r="L481" i="23" s="1"/>
  <c r="L482" i="23" s="1"/>
  <c r="L483" i="23" s="1"/>
  <c r="L484" i="23" s="1"/>
  <c r="L485" i="23" s="1"/>
  <c r="L486" i="23" s="1"/>
  <c r="L487" i="23" s="1"/>
  <c r="L488" i="23" s="1"/>
  <c r="L489" i="23" s="1"/>
  <c r="L490" i="23" s="1"/>
  <c r="L491" i="23" s="1"/>
  <c r="L492" i="23" s="1"/>
  <c r="P90" i="23"/>
  <c r="K196" i="23"/>
  <c r="K197" i="23" s="1"/>
  <c r="AC90" i="23"/>
  <c r="AC76" i="23"/>
  <c r="G175" i="23"/>
  <c r="M55" i="23"/>
  <c r="W55" i="23" s="1"/>
  <c r="G176" i="23" l="1"/>
  <c r="M56" i="23"/>
  <c r="W56" i="23" s="1"/>
  <c r="AD90" i="23"/>
  <c r="N90" i="23" s="1"/>
  <c r="K198" i="23"/>
  <c r="AE55" i="23"/>
  <c r="AC55" i="23" s="1"/>
  <c r="R55" i="23"/>
  <c r="P55" i="23"/>
  <c r="Y55" i="23"/>
  <c r="S55" i="23"/>
  <c r="O55" i="23"/>
  <c r="AD76" i="23"/>
  <c r="N76" i="23" s="1"/>
  <c r="N51" i="23" s="1"/>
  <c r="J54" i="23"/>
  <c r="N165" i="23"/>
  <c r="F34" i="23"/>
  <c r="E34" i="23"/>
  <c r="L493" i="23"/>
  <c r="L495" i="23" s="1"/>
  <c r="L496" i="23" s="1"/>
  <c r="L497" i="23" s="1"/>
  <c r="L498" i="23" s="1"/>
  <c r="L499" i="23" s="1"/>
  <c r="L500" i="23" s="1"/>
  <c r="L501" i="23" s="1"/>
  <c r="L502" i="23" s="1"/>
  <c r="L503" i="23" s="1"/>
  <c r="L504" i="23" s="1"/>
  <c r="L505" i="23" s="1"/>
  <c r="L506" i="23" s="1"/>
  <c r="L507" i="23" s="1"/>
  <c r="L508" i="23" s="1"/>
  <c r="L509" i="23" s="1"/>
  <c r="L510" i="23" s="1"/>
  <c r="L511" i="23" s="1"/>
  <c r="L512" i="23" s="1"/>
  <c r="L513" i="23" s="1"/>
  <c r="L514" i="23" s="1"/>
  <c r="L515" i="23" s="1"/>
  <c r="L516" i="23" s="1"/>
  <c r="L517" i="23" s="1"/>
  <c r="L518" i="23" s="1"/>
  <c r="L519" i="23" s="1"/>
  <c r="L520" i="23" s="1"/>
  <c r="L521" i="23" s="1"/>
  <c r="L522" i="23" s="1"/>
  <c r="L523" i="23" s="1"/>
  <c r="L524" i="23" s="1"/>
  <c r="L525" i="23" s="1"/>
  <c r="L526" i="23" s="1"/>
  <c r="L527" i="23" s="1"/>
  <c r="L528" i="23" s="1"/>
  <c r="L529" i="23" s="1"/>
  <c r="L530" i="23" s="1"/>
  <c r="L531" i="23" s="1"/>
  <c r="L532" i="23" s="1"/>
  <c r="L533" i="23" s="1"/>
  <c r="L534" i="23" s="1"/>
  <c r="L535" i="23" s="1"/>
  <c r="L536" i="23" s="1"/>
  <c r="L537" i="23" s="1"/>
  <c r="L538" i="23" s="1"/>
  <c r="L539" i="23" s="1"/>
  <c r="L540" i="23" s="1"/>
  <c r="L541" i="23" s="1"/>
  <c r="L542" i="23" s="1"/>
  <c r="L543" i="23" s="1"/>
  <c r="L544" i="23" s="1"/>
  <c r="L545" i="23" s="1"/>
  <c r="L546" i="23" s="1"/>
  <c r="L547" i="23" s="1"/>
  <c r="L548" i="23" s="1"/>
  <c r="L549" i="23" s="1"/>
  <c r="L550" i="23" s="1"/>
  <c r="L551" i="23" s="1"/>
  <c r="L552" i="23" s="1"/>
  <c r="L553" i="23" s="1"/>
  <c r="L554" i="23" s="1"/>
  <c r="L555" i="23" s="1"/>
  <c r="L556" i="23" s="1"/>
  <c r="L557" i="23" s="1"/>
  <c r="L558" i="23" s="1"/>
  <c r="L559" i="23" s="1"/>
  <c r="L560" i="23" s="1"/>
  <c r="L561" i="23" s="1"/>
  <c r="L562" i="23" s="1"/>
  <c r="L563" i="23" s="1"/>
  <c r="L564" i="23" s="1"/>
  <c r="L565" i="23" s="1"/>
  <c r="L566" i="23" s="1"/>
  <c r="L567" i="23" s="1"/>
  <c r="L568" i="23" s="1"/>
  <c r="L569" i="23" s="1"/>
  <c r="L570" i="23" s="1"/>
  <c r="L571" i="23" s="1"/>
  <c r="L572" i="23" s="1"/>
  <c r="L573" i="23" s="1"/>
  <c r="L574" i="23" s="1"/>
  <c r="L575" i="23" s="1"/>
  <c r="L576" i="23" s="1"/>
  <c r="L577" i="23" s="1"/>
  <c r="L578" i="23" s="1"/>
  <c r="L579" i="23" s="1"/>
  <c r="L580" i="23" s="1"/>
  <c r="L581" i="23" s="1"/>
  <c r="L582" i="23" s="1"/>
  <c r="L583" i="23" s="1"/>
  <c r="L584" i="23" s="1"/>
  <c r="L585" i="23" s="1"/>
  <c r="L586" i="23" s="1"/>
  <c r="L587" i="23" s="1"/>
  <c r="L588" i="23" s="1"/>
  <c r="L589" i="23" s="1"/>
  <c r="L590" i="23" s="1"/>
  <c r="L591" i="23" s="1"/>
  <c r="L592" i="23" s="1"/>
  <c r="L593" i="23" s="1"/>
  <c r="L594" i="23" s="1"/>
  <c r="L595" i="23" s="1"/>
  <c r="L596" i="23" s="1"/>
  <c r="L597" i="23" s="1"/>
  <c r="L598" i="23" s="1"/>
  <c r="L599" i="23" s="1"/>
  <c r="L600" i="23" s="1"/>
  <c r="L601" i="23" s="1"/>
  <c r="L602" i="23" s="1"/>
  <c r="L603" i="23" s="1"/>
  <c r="L604" i="23" s="1"/>
  <c r="L605" i="23" s="1"/>
  <c r="L606" i="23" s="1"/>
  <c r="L607" i="23" s="1"/>
  <c r="L608" i="23" s="1"/>
  <c r="L609" i="23" s="1"/>
  <c r="L610" i="23" s="1"/>
  <c r="L611" i="23" s="1"/>
  <c r="L613" i="23" s="1"/>
  <c r="L614" i="23" s="1"/>
  <c r="L615" i="23" s="1"/>
  <c r="L616" i="23" s="1"/>
  <c r="L617" i="23" s="1"/>
  <c r="L618" i="23" s="1"/>
  <c r="L494" i="23"/>
  <c r="AD54" i="23"/>
  <c r="AE21" i="10"/>
  <c r="AK9" i="10"/>
  <c r="AE9" i="10"/>
  <c r="AA9" i="10"/>
  <c r="Z9" i="10"/>
  <c r="J8" i="10"/>
  <c r="AK76" i="23" l="1"/>
  <c r="N54" i="23"/>
  <c r="N52" i="23"/>
  <c r="N53" i="23"/>
  <c r="J55" i="23"/>
  <c r="N166" i="23"/>
  <c r="N55" i="23"/>
  <c r="AD55" i="23"/>
  <c r="K199" i="23"/>
  <c r="K200" i="23" s="1"/>
  <c r="K201" i="23" s="1"/>
  <c r="K202" i="23" s="1"/>
  <c r="AK90" i="23"/>
  <c r="AK114" i="23" s="1"/>
  <c r="N120" i="23" s="1"/>
  <c r="G177" i="23"/>
  <c r="M57" i="23"/>
  <c r="W57" i="23" s="1"/>
  <c r="Y56" i="23"/>
  <c r="S56" i="23"/>
  <c r="AE56" i="23"/>
  <c r="AC56" i="23" s="1"/>
  <c r="R56" i="23"/>
  <c r="P56" i="23"/>
  <c r="T5" i="16"/>
  <c r="T4" i="16"/>
  <c r="T3" i="16"/>
  <c r="T2" i="16"/>
  <c r="W121" i="16" s="1"/>
  <c r="N122" i="23" l="1"/>
  <c r="P122" i="23" s="1"/>
  <c r="M124" i="23"/>
  <c r="O15" i="23"/>
  <c r="J15" i="23" s="1"/>
  <c r="O34" i="23"/>
  <c r="N119" i="23"/>
  <c r="AL114" i="23" s="1"/>
  <c r="AE57" i="23"/>
  <c r="AC57" i="23" s="1"/>
  <c r="R57" i="23"/>
  <c r="P57" i="23"/>
  <c r="Y57" i="23"/>
  <c r="S57" i="23"/>
  <c r="O57" i="23"/>
  <c r="K203" i="23"/>
  <c r="N167" i="23"/>
  <c r="N168" i="23" s="1"/>
  <c r="N169" i="23" s="1"/>
  <c r="AD56" i="23"/>
  <c r="N56" i="23"/>
  <c r="G178" i="23"/>
  <c r="M58" i="23"/>
  <c r="W58" i="23" s="1"/>
  <c r="AL35" i="10"/>
  <c r="J57" i="23" l="1"/>
  <c r="G179" i="23"/>
  <c r="M59" i="23"/>
  <c r="W59" i="23" s="1"/>
  <c r="N170" i="23"/>
  <c r="Y58" i="23"/>
  <c r="S58" i="23"/>
  <c r="AE58" i="23"/>
  <c r="AC58" i="23" s="1"/>
  <c r="R58" i="23"/>
  <c r="P58" i="23"/>
  <c r="O58" i="23"/>
  <c r="K204" i="23"/>
  <c r="N57" i="23"/>
  <c r="AD57" i="23"/>
  <c r="O56" i="23"/>
  <c r="J56" i="23" s="1"/>
  <c r="O33" i="23"/>
  <c r="O14" i="23"/>
  <c r="J14" i="23" s="1"/>
  <c r="H31" i="10"/>
  <c r="I32" i="10" s="1"/>
  <c r="K35" i="16"/>
  <c r="AD58" i="23" l="1"/>
  <c r="N58" i="23"/>
  <c r="AE59" i="23"/>
  <c r="AC59" i="23" s="1"/>
  <c r="R59" i="23"/>
  <c r="P59" i="23"/>
  <c r="Y59" i="23"/>
  <c r="S59" i="23"/>
  <c r="K205" i="23"/>
  <c r="J58" i="23"/>
  <c r="N171" i="23"/>
  <c r="N172" i="23" s="1"/>
  <c r="N173" i="23" s="1"/>
  <c r="N174" i="23" s="1"/>
  <c r="N175" i="23" s="1"/>
  <c r="N176" i="23" s="1"/>
  <c r="N177" i="23" s="1"/>
  <c r="N178" i="23" s="1"/>
  <c r="N179" i="23" s="1"/>
  <c r="N180" i="23" s="1"/>
  <c r="N181" i="23" s="1"/>
  <c r="N182" i="23" s="1"/>
  <c r="N183" i="23" s="1"/>
  <c r="N184" i="23" s="1"/>
  <c r="N185" i="23" s="1"/>
  <c r="N186" i="23" s="1"/>
  <c r="N187" i="23" s="1"/>
  <c r="N188" i="23" s="1"/>
  <c r="N189" i="23" s="1"/>
  <c r="N190" i="23" s="1"/>
  <c r="N191" i="23" s="1"/>
  <c r="N192" i="23" s="1"/>
  <c r="N193" i="23" s="1"/>
  <c r="N194" i="23" s="1"/>
  <c r="N195" i="23" s="1"/>
  <c r="N196" i="23" s="1"/>
  <c r="N197" i="23" s="1"/>
  <c r="N198" i="23" s="1"/>
  <c r="N199" i="23" s="1"/>
  <c r="N200" i="23" s="1"/>
  <c r="N201" i="23" s="1"/>
  <c r="N202" i="23" s="1"/>
  <c r="N203" i="23" s="1"/>
  <c r="N204" i="23" s="1"/>
  <c r="N205" i="23" s="1"/>
  <c r="N206" i="23" s="1"/>
  <c r="N207" i="23" s="1"/>
  <c r="N208" i="23" s="1"/>
  <c r="N209" i="23" s="1"/>
  <c r="N210" i="23" s="1"/>
  <c r="N211" i="23" s="1"/>
  <c r="N212" i="23" s="1"/>
  <c r="N213" i="23" s="1"/>
  <c r="N214" i="23" s="1"/>
  <c r="N215" i="23" s="1"/>
  <c r="N216" i="23" s="1"/>
  <c r="N217" i="23" s="1"/>
  <c r="N218" i="23" s="1"/>
  <c r="N219" i="23" s="1"/>
  <c r="N220" i="23" s="1"/>
  <c r="N221" i="23" s="1"/>
  <c r="N222" i="23" s="1"/>
  <c r="N223" i="23" s="1"/>
  <c r="N224" i="23" s="1"/>
  <c r="N225" i="23" s="1"/>
  <c r="N226" i="23" s="1"/>
  <c r="N227" i="23" s="1"/>
  <c r="N228" i="23" s="1"/>
  <c r="N229" i="23" s="1"/>
  <c r="N230" i="23" s="1"/>
  <c r="N231" i="23" s="1"/>
  <c r="N232" i="23" s="1"/>
  <c r="N233" i="23" s="1"/>
  <c r="N234" i="23" s="1"/>
  <c r="N235" i="23" s="1"/>
  <c r="N236" i="23" s="1"/>
  <c r="N237" i="23" s="1"/>
  <c r="N238" i="23" s="1"/>
  <c r="N239" i="23" s="1"/>
  <c r="N240" i="23" s="1"/>
  <c r="N241" i="23" s="1"/>
  <c r="N242" i="23" s="1"/>
  <c r="N243" i="23" s="1"/>
  <c r="N244" i="23" s="1"/>
  <c r="N245" i="23" s="1"/>
  <c r="N246" i="23" s="1"/>
  <c r="N247" i="23" s="1"/>
  <c r="N248" i="23" s="1"/>
  <c r="N249" i="23" s="1"/>
  <c r="N250" i="23" s="1"/>
  <c r="N251" i="23" s="1"/>
  <c r="N252" i="23" s="1"/>
  <c r="N253" i="23" s="1"/>
  <c r="N254" i="23" s="1"/>
  <c r="N255" i="23" s="1"/>
  <c r="N256" i="23" s="1"/>
  <c r="N257" i="23" s="1"/>
  <c r="N258" i="23" s="1"/>
  <c r="N259" i="23" s="1"/>
  <c r="N260" i="23" s="1"/>
  <c r="N261" i="23" s="1"/>
  <c r="N262" i="23" s="1"/>
  <c r="N263" i="23" s="1"/>
  <c r="N264" i="23" s="1"/>
  <c r="N265" i="23" s="1"/>
  <c r="N266" i="23" s="1"/>
  <c r="N267" i="23" s="1"/>
  <c r="N268" i="23" s="1"/>
  <c r="N269" i="23" s="1"/>
  <c r="N270" i="23" s="1"/>
  <c r="N271" i="23" s="1"/>
  <c r="N272" i="23" s="1"/>
  <c r="N273" i="23" s="1"/>
  <c r="N274" i="23" s="1"/>
  <c r="N275" i="23" s="1"/>
  <c r="N276" i="23" s="1"/>
  <c r="N277" i="23" s="1"/>
  <c r="N278" i="23" s="1"/>
  <c r="N279" i="23" s="1"/>
  <c r="N280" i="23" s="1"/>
  <c r="N281" i="23" s="1"/>
  <c r="N282" i="23" s="1"/>
  <c r="N283" i="23" s="1"/>
  <c r="N284" i="23" s="1"/>
  <c r="N285" i="23" s="1"/>
  <c r="N286" i="23" s="1"/>
  <c r="N287" i="23" s="1"/>
  <c r="N288" i="23" s="1"/>
  <c r="N289" i="23" s="1"/>
  <c r="N290" i="23" s="1"/>
  <c r="N291" i="23" s="1"/>
  <c r="N292" i="23" s="1"/>
  <c r="N293" i="23" s="1"/>
  <c r="N294" i="23" s="1"/>
  <c r="N295" i="23" s="1"/>
  <c r="N296" i="23" s="1"/>
  <c r="N297" i="23" s="1"/>
  <c r="N298" i="23" s="1"/>
  <c r="N299" i="23" s="1"/>
  <c r="N300" i="23" s="1"/>
  <c r="N301" i="23" s="1"/>
  <c r="N302" i="23" s="1"/>
  <c r="N303" i="23" s="1"/>
  <c r="N304" i="23" s="1"/>
  <c r="N305" i="23" s="1"/>
  <c r="N306" i="23" s="1"/>
  <c r="N307" i="23" s="1"/>
  <c r="N308" i="23" s="1"/>
  <c r="N309" i="23" s="1"/>
  <c r="N310" i="23" s="1"/>
  <c r="N311" i="23" s="1"/>
  <c r="N312" i="23" s="1"/>
  <c r="N313" i="23" s="1"/>
  <c r="N314" i="23" s="1"/>
  <c r="N315" i="23" s="1"/>
  <c r="N316" i="23" s="1"/>
  <c r="N317" i="23" s="1"/>
  <c r="N318" i="23" s="1"/>
  <c r="N319" i="23" s="1"/>
  <c r="N320" i="23" s="1"/>
  <c r="N321" i="23" s="1"/>
  <c r="N322" i="23" s="1"/>
  <c r="N323" i="23" s="1"/>
  <c r="N324" i="23" s="1"/>
  <c r="N325" i="23" s="1"/>
  <c r="N326" i="23" s="1"/>
  <c r="N327" i="23" s="1"/>
  <c r="N328" i="23" s="1"/>
  <c r="N329" i="23" s="1"/>
  <c r="N330" i="23" s="1"/>
  <c r="N331" i="23" s="1"/>
  <c r="N332" i="23" s="1"/>
  <c r="N333" i="23" s="1"/>
  <c r="N334" i="23" s="1"/>
  <c r="N335" i="23" s="1"/>
  <c r="N336" i="23" s="1"/>
  <c r="N337" i="23" s="1"/>
  <c r="N338" i="23" s="1"/>
  <c r="N339" i="23" s="1"/>
  <c r="N340" i="23" s="1"/>
  <c r="N341" i="23" s="1"/>
  <c r="N342" i="23" s="1"/>
  <c r="N343" i="23" s="1"/>
  <c r="N344" i="23" s="1"/>
  <c r="N345" i="23" s="1"/>
  <c r="N346" i="23" s="1"/>
  <c r="N347" i="23" s="1"/>
  <c r="N348" i="23" s="1"/>
  <c r="N349" i="23" s="1"/>
  <c r="N350" i="23" s="1"/>
  <c r="N351" i="23" s="1"/>
  <c r="N352" i="23" s="1"/>
  <c r="N353" i="23" s="1"/>
  <c r="N354" i="23" s="1"/>
  <c r="N355" i="23" s="1"/>
  <c r="N356" i="23" s="1"/>
  <c r="N357" i="23" s="1"/>
  <c r="N358" i="23" s="1"/>
  <c r="N359" i="23" s="1"/>
  <c r="N360" i="23" s="1"/>
  <c r="N361" i="23" s="1"/>
  <c r="N362" i="23" s="1"/>
  <c r="N363" i="23" s="1"/>
  <c r="N364" i="23" s="1"/>
  <c r="N365" i="23" s="1"/>
  <c r="N366" i="23" s="1"/>
  <c r="N367" i="23" s="1"/>
  <c r="N368" i="23" s="1"/>
  <c r="N369" i="23" s="1"/>
  <c r="N370" i="23" s="1"/>
  <c r="N371" i="23" s="1"/>
  <c r="N372" i="23" s="1"/>
  <c r="N373" i="23" s="1"/>
  <c r="N374" i="23" s="1"/>
  <c r="N375" i="23" s="1"/>
  <c r="N376" i="23" s="1"/>
  <c r="N377" i="23" s="1"/>
  <c r="N378" i="23" s="1"/>
  <c r="N379" i="23" s="1"/>
  <c r="N380" i="23" s="1"/>
  <c r="N381" i="23" s="1"/>
  <c r="N382" i="23" s="1"/>
  <c r="N383" i="23" s="1"/>
  <c r="N384" i="23" s="1"/>
  <c r="N385" i="23" s="1"/>
  <c r="N386" i="23" s="1"/>
  <c r="N387" i="23" s="1"/>
  <c r="N388" i="23" s="1"/>
  <c r="N389" i="23" s="1"/>
  <c r="N390" i="23" s="1"/>
  <c r="N391" i="23" s="1"/>
  <c r="N392" i="23" s="1"/>
  <c r="N393" i="23" s="1"/>
  <c r="N394" i="23" s="1"/>
  <c r="N395" i="23" s="1"/>
  <c r="N396" i="23" s="1"/>
  <c r="N397" i="23" s="1"/>
  <c r="N398" i="23" s="1"/>
  <c r="N399" i="23" s="1"/>
  <c r="G180" i="23"/>
  <c r="M60" i="23"/>
  <c r="W60" i="23" s="1"/>
  <c r="V19" i="8"/>
  <c r="W19" i="8" s="1"/>
  <c r="G181" i="23" l="1"/>
  <c r="M61" i="23"/>
  <c r="W61" i="23" s="1"/>
  <c r="Y60" i="23"/>
  <c r="S60" i="23"/>
  <c r="O60" i="23"/>
  <c r="AE60" i="23"/>
  <c r="AC60" i="23" s="1"/>
  <c r="R60" i="23"/>
  <c r="P60" i="23"/>
  <c r="K206" i="23"/>
  <c r="N400" i="23"/>
  <c r="Q9" i="23"/>
  <c r="T9" i="23" s="1"/>
  <c r="N59" i="23"/>
  <c r="AD59" i="23"/>
  <c r="N401" i="23" l="1"/>
  <c r="Q10" i="23"/>
  <c r="T10" i="23" s="1"/>
  <c r="K207" i="23"/>
  <c r="J60" i="23"/>
  <c r="AE61" i="23"/>
  <c r="AC61" i="23" s="1"/>
  <c r="R61" i="23"/>
  <c r="P61" i="23"/>
  <c r="Y61" i="23"/>
  <c r="S61" i="23"/>
  <c r="O61" i="23"/>
  <c r="X9" i="23"/>
  <c r="AA9" i="23"/>
  <c r="AD60" i="23"/>
  <c r="N60" i="23"/>
  <c r="G182" i="23"/>
  <c r="M62" i="23"/>
  <c r="W62" i="23" s="1"/>
  <c r="J61" i="23" l="1"/>
  <c r="Y62" i="23"/>
  <c r="S62" i="23"/>
  <c r="O62" i="23"/>
  <c r="AE62" i="23"/>
  <c r="AC62" i="23" s="1"/>
  <c r="R62" i="23"/>
  <c r="P62" i="23"/>
  <c r="H9" i="23"/>
  <c r="Z9" i="23" s="1"/>
  <c r="N61" i="23"/>
  <c r="AD61" i="23"/>
  <c r="K208" i="23"/>
  <c r="N402" i="23"/>
  <c r="Q11" i="23"/>
  <c r="T11" i="23" s="1"/>
  <c r="G183" i="23"/>
  <c r="M63" i="23"/>
  <c r="W63" i="23" s="1"/>
  <c r="W126" i="23"/>
  <c r="I9" i="23"/>
  <c r="G9" i="23"/>
  <c r="X10" i="23"/>
  <c r="AA10" i="23"/>
  <c r="H10" i="23" s="1"/>
  <c r="Z10" i="23" s="1"/>
  <c r="AE18" i="10"/>
  <c r="AE17" i="10"/>
  <c r="AE14" i="10"/>
  <c r="AE13" i="10"/>
  <c r="AE12" i="10"/>
  <c r="E31" i="10"/>
  <c r="F9" i="23" l="1"/>
  <c r="E9" i="23"/>
  <c r="AE63" i="23"/>
  <c r="AC63" i="23" s="1"/>
  <c r="R63" i="23"/>
  <c r="P63" i="23"/>
  <c r="Y63" i="23"/>
  <c r="S63" i="23"/>
  <c r="O63" i="23"/>
  <c r="I10" i="23"/>
  <c r="G10" i="23"/>
  <c r="O21" i="23"/>
  <c r="J21" i="23" s="1"/>
  <c r="O59" i="23"/>
  <c r="J59" i="23" s="1"/>
  <c r="O17" i="23"/>
  <c r="J17" i="23" s="1"/>
  <c r="G184" i="23"/>
  <c r="M64" i="23"/>
  <c r="W64" i="23" s="1"/>
  <c r="N403" i="23"/>
  <c r="Q12" i="23"/>
  <c r="T12" i="23" s="1"/>
  <c r="J62" i="23"/>
  <c r="X11" i="23"/>
  <c r="AA11" i="23"/>
  <c r="H11" i="23" s="1"/>
  <c r="Z11" i="23" s="1"/>
  <c r="K209" i="23"/>
  <c r="K210" i="23" s="1"/>
  <c r="K211" i="23" s="1"/>
  <c r="K212" i="23" s="1"/>
  <c r="K213" i="23" s="1"/>
  <c r="K214" i="23" s="1"/>
  <c r="AD62" i="23"/>
  <c r="N62" i="23"/>
  <c r="AK35" i="10"/>
  <c r="J63" i="23" l="1"/>
  <c r="AA35" i="23"/>
  <c r="X12" i="23"/>
  <c r="AA12" i="23"/>
  <c r="H12" i="23" s="1"/>
  <c r="Z12" i="23" s="1"/>
  <c r="Y64" i="23"/>
  <c r="S64" i="23"/>
  <c r="AE64" i="23"/>
  <c r="AC64" i="23" s="1"/>
  <c r="R64" i="23"/>
  <c r="P64" i="23"/>
  <c r="O64" i="23"/>
  <c r="K215" i="23"/>
  <c r="I11" i="23"/>
  <c r="G11" i="23"/>
  <c r="N404" i="23"/>
  <c r="Q13" i="23"/>
  <c r="T13" i="23" s="1"/>
  <c r="G185" i="23"/>
  <c r="M65" i="23"/>
  <c r="W65" i="23" s="1"/>
  <c r="E10" i="23"/>
  <c r="F10" i="23"/>
  <c r="N63" i="23"/>
  <c r="AD63" i="23"/>
  <c r="J17" i="10"/>
  <c r="AL14" i="10" s="1"/>
  <c r="AE65" i="23" l="1"/>
  <c r="AC65" i="23" s="1"/>
  <c r="R65" i="23"/>
  <c r="P65" i="23"/>
  <c r="Y65" i="23"/>
  <c r="S65" i="23"/>
  <c r="O65" i="23"/>
  <c r="X13" i="23"/>
  <c r="AA13" i="23"/>
  <c r="H13" i="23" s="1"/>
  <c r="Z13" i="23" s="1"/>
  <c r="F11" i="23"/>
  <c r="E11" i="23"/>
  <c r="J64" i="23"/>
  <c r="I12" i="23"/>
  <c r="G12" i="23"/>
  <c r="G186" i="23"/>
  <c r="M66" i="23"/>
  <c r="W66" i="23" s="1"/>
  <c r="N405" i="23"/>
  <c r="Q30" i="23"/>
  <c r="T30" i="23" s="1"/>
  <c r="X30" i="23" s="1"/>
  <c r="Q14" i="23"/>
  <c r="T14" i="23" s="1"/>
  <c r="K216" i="23"/>
  <c r="AD64" i="23"/>
  <c r="N64" i="23"/>
  <c r="AL12" i="10"/>
  <c r="AL13" i="10"/>
  <c r="J65" i="23" l="1"/>
  <c r="AA30" i="23"/>
  <c r="H30" i="23" s="1"/>
  <c r="Z30" i="23" s="1"/>
  <c r="I30" i="23"/>
  <c r="G30" i="23"/>
  <c r="X14" i="23"/>
  <c r="AA14" i="23"/>
  <c r="H14" i="23" s="1"/>
  <c r="Z14" i="23" s="1"/>
  <c r="N406" i="23"/>
  <c r="Q31" i="23"/>
  <c r="T31" i="23" s="1"/>
  <c r="X31" i="23" s="1"/>
  <c r="Q15" i="23"/>
  <c r="T15" i="23" s="1"/>
  <c r="G187" i="23"/>
  <c r="M67" i="23"/>
  <c r="W67" i="23" s="1"/>
  <c r="E12" i="23"/>
  <c r="F12" i="23"/>
  <c r="I13" i="23"/>
  <c r="G13" i="23"/>
  <c r="K217" i="23"/>
  <c r="Y66" i="23"/>
  <c r="S66" i="23"/>
  <c r="AE66" i="23"/>
  <c r="AC66" i="23" s="1"/>
  <c r="R66" i="23"/>
  <c r="P66" i="23"/>
  <c r="O66" i="23"/>
  <c r="N65" i="23"/>
  <c r="AD65" i="23"/>
  <c r="Z8" i="10"/>
  <c r="AA8" i="10"/>
  <c r="AE8" i="10"/>
  <c r="AK8" i="10"/>
  <c r="AE10" i="10"/>
  <c r="Z11" i="10"/>
  <c r="AA11" i="10"/>
  <c r="AE11" i="10"/>
  <c r="AK11" i="10"/>
  <c r="L21" i="10"/>
  <c r="V21" i="10"/>
  <c r="AD66" i="23" l="1"/>
  <c r="N66" i="23"/>
  <c r="G188" i="23"/>
  <c r="M68" i="23"/>
  <c r="W68" i="23" s="1"/>
  <c r="AA31" i="23"/>
  <c r="H31" i="23" s="1"/>
  <c r="Z31" i="23" s="1"/>
  <c r="I31" i="23"/>
  <c r="G31" i="23"/>
  <c r="J66" i="23"/>
  <c r="K218" i="23"/>
  <c r="E13" i="23"/>
  <c r="F13" i="23"/>
  <c r="AE67" i="23"/>
  <c r="AC67" i="23" s="1"/>
  <c r="R67" i="23"/>
  <c r="P67" i="23"/>
  <c r="Y67" i="23"/>
  <c r="S67" i="23"/>
  <c r="O67" i="23"/>
  <c r="X15" i="23"/>
  <c r="AA15" i="23"/>
  <c r="H15" i="23" s="1"/>
  <c r="Z15" i="23" s="1"/>
  <c r="N407" i="23"/>
  <c r="Q32" i="23"/>
  <c r="T32" i="23" s="1"/>
  <c r="Q16" i="23"/>
  <c r="T16" i="23" s="1"/>
  <c r="I14" i="23"/>
  <c r="G14" i="23"/>
  <c r="F30" i="23"/>
  <c r="E30" i="23"/>
  <c r="J67" i="23" l="1"/>
  <c r="I32" i="23"/>
  <c r="X32" i="23"/>
  <c r="N67" i="23"/>
  <c r="AD67" i="23"/>
  <c r="K219" i="23"/>
  <c r="E31" i="23"/>
  <c r="F31" i="23"/>
  <c r="G189" i="23"/>
  <c r="M69" i="23"/>
  <c r="W69" i="23" s="1"/>
  <c r="E14" i="23"/>
  <c r="F14" i="23"/>
  <c r="X16" i="23"/>
  <c r="AA16" i="23"/>
  <c r="H16" i="23" s="1"/>
  <c r="Z16" i="23" s="1"/>
  <c r="N408" i="23"/>
  <c r="Q33" i="23"/>
  <c r="T33" i="23" s="1"/>
  <c r="Q17" i="23"/>
  <c r="T17" i="23" s="1"/>
  <c r="I15" i="23"/>
  <c r="G15" i="23"/>
  <c r="Y68" i="23"/>
  <c r="S68" i="23"/>
  <c r="AE68" i="23"/>
  <c r="AC68" i="23" s="1"/>
  <c r="R68" i="23"/>
  <c r="P68" i="23"/>
  <c r="O68" i="23"/>
  <c r="AD68" i="23" l="1"/>
  <c r="N68" i="23"/>
  <c r="I33" i="23"/>
  <c r="X33" i="23"/>
  <c r="AE69" i="23"/>
  <c r="AC69" i="23" s="1"/>
  <c r="R69" i="23"/>
  <c r="P69" i="23"/>
  <c r="Y69" i="23"/>
  <c r="S69" i="23"/>
  <c r="O69" i="23"/>
  <c r="AA32" i="23"/>
  <c r="H32" i="23" s="1"/>
  <c r="Z32" i="23" s="1"/>
  <c r="G32" i="23"/>
  <c r="J68" i="23"/>
  <c r="E15" i="23"/>
  <c r="F15" i="23"/>
  <c r="X17" i="23"/>
  <c r="AA17" i="23"/>
  <c r="H17" i="23" s="1"/>
  <c r="Z17" i="23" s="1"/>
  <c r="N409" i="23"/>
  <c r="Q18" i="23"/>
  <c r="T18" i="23" s="1"/>
  <c r="I16" i="23"/>
  <c r="G16" i="23"/>
  <c r="G190" i="23"/>
  <c r="M70" i="23"/>
  <c r="W70" i="23" s="1"/>
  <c r="K220" i="23"/>
  <c r="AH9" i="16"/>
  <c r="J69" i="23" l="1"/>
  <c r="Y70" i="23"/>
  <c r="S70" i="23"/>
  <c r="AE70" i="23"/>
  <c r="AC70" i="23" s="1"/>
  <c r="R70" i="23"/>
  <c r="P70" i="23"/>
  <c r="O70" i="23"/>
  <c r="E16" i="23"/>
  <c r="F16" i="23"/>
  <c r="X18" i="23"/>
  <c r="AA18" i="23"/>
  <c r="H18" i="23" s="1"/>
  <c r="Z18" i="23" s="1"/>
  <c r="AA33" i="23"/>
  <c r="H33" i="23" s="1"/>
  <c r="Z33" i="23" s="1"/>
  <c r="G33" i="23"/>
  <c r="K221" i="23"/>
  <c r="G191" i="23"/>
  <c r="M71" i="23"/>
  <c r="W71" i="23" s="1"/>
  <c r="N410" i="23"/>
  <c r="Q35" i="23"/>
  <c r="Q19" i="23"/>
  <c r="T19" i="23" s="1"/>
  <c r="I17" i="23"/>
  <c r="G17" i="23"/>
  <c r="E32" i="23"/>
  <c r="F32" i="23"/>
  <c r="N69" i="23"/>
  <c r="AD69" i="23"/>
  <c r="S9" i="12"/>
  <c r="S12" i="12"/>
  <c r="S10" i="12"/>
  <c r="S11" i="12"/>
  <c r="R10" i="12"/>
  <c r="R8" i="12"/>
  <c r="R11" i="12"/>
  <c r="S8" i="12"/>
  <c r="R12" i="12"/>
  <c r="R9" i="12"/>
  <c r="J70" i="23" l="1"/>
  <c r="Q114" i="23"/>
  <c r="T116" i="23" s="1"/>
  <c r="T35" i="23"/>
  <c r="T114" i="23" s="1"/>
  <c r="AE71" i="23"/>
  <c r="AC71" i="23" s="1"/>
  <c r="R71" i="23"/>
  <c r="P71" i="23"/>
  <c r="Y71" i="23"/>
  <c r="S71" i="23"/>
  <c r="O71" i="23"/>
  <c r="I18" i="23"/>
  <c r="G18" i="23"/>
  <c r="AD70" i="23"/>
  <c r="N70" i="23"/>
  <c r="E17" i="23"/>
  <c r="F17" i="23"/>
  <c r="X19" i="23"/>
  <c r="AA19" i="23"/>
  <c r="H19" i="23" s="1"/>
  <c r="Z19" i="23" s="1"/>
  <c r="N411" i="23"/>
  <c r="Q20" i="23"/>
  <c r="T20" i="23" s="1"/>
  <c r="G192" i="23"/>
  <c r="M78" i="23"/>
  <c r="W78" i="23" s="1"/>
  <c r="M72" i="23"/>
  <c r="W72" i="23" s="1"/>
  <c r="K222" i="23"/>
  <c r="E33" i="23"/>
  <c r="F33" i="23"/>
  <c r="J10" i="10"/>
  <c r="J11" i="10"/>
  <c r="J16" i="10"/>
  <c r="J71" i="23" l="1"/>
  <c r="AL16" i="10"/>
  <c r="AL18" i="10"/>
  <c r="K223" i="23"/>
  <c r="AC95" i="23"/>
  <c r="Y78" i="23"/>
  <c r="S78" i="23"/>
  <c r="AE78" i="23"/>
  <c r="AC78" i="23" s="1"/>
  <c r="R78" i="23"/>
  <c r="P78" i="23"/>
  <c r="O78" i="23"/>
  <c r="X20" i="23"/>
  <c r="AA20" i="23"/>
  <c r="H20" i="23" s="1"/>
  <c r="Z20" i="23" s="1"/>
  <c r="Y72" i="23"/>
  <c r="S72" i="23"/>
  <c r="AE72" i="23"/>
  <c r="AC72" i="23" s="1"/>
  <c r="R72" i="23"/>
  <c r="P72" i="23"/>
  <c r="O72" i="23"/>
  <c r="G193" i="23"/>
  <c r="M79" i="23"/>
  <c r="W79" i="23" s="1"/>
  <c r="M73" i="23"/>
  <c r="W73" i="23" s="1"/>
  <c r="N412" i="23"/>
  <c r="Q21" i="23"/>
  <c r="T21" i="23" s="1"/>
  <c r="Q37" i="23"/>
  <c r="T37" i="23" s="1"/>
  <c r="Q40" i="23"/>
  <c r="T40" i="23" s="1"/>
  <c r="I19" i="23"/>
  <c r="G19" i="23"/>
  <c r="E18" i="23"/>
  <c r="F18" i="23"/>
  <c r="N71" i="23"/>
  <c r="AD71" i="23"/>
  <c r="AL11" i="10"/>
  <c r="AL21" i="10"/>
  <c r="J9" i="10"/>
  <c r="M21" i="10"/>
  <c r="W21" i="10"/>
  <c r="A616" i="16"/>
  <c r="A617" i="16" s="1"/>
  <c r="A596" i="16"/>
  <c r="A597" i="16" s="1"/>
  <c r="A598" i="16" s="1"/>
  <c r="A599" i="16" s="1"/>
  <c r="A600" i="16" s="1"/>
  <c r="A589" i="16"/>
  <c r="A590" i="16" s="1"/>
  <c r="A591" i="16" s="1"/>
  <c r="A592" i="16" s="1"/>
  <c r="A584" i="16"/>
  <c r="A585" i="16" s="1"/>
  <c r="A578" i="16"/>
  <c r="A579" i="16" s="1"/>
  <c r="A580" i="16" s="1"/>
  <c r="A573" i="16"/>
  <c r="A574" i="16" s="1"/>
  <c r="C541" i="16"/>
  <c r="C540" i="16"/>
  <c r="A527" i="16"/>
  <c r="A528" i="16" s="1"/>
  <c r="A529" i="16" s="1"/>
  <c r="A530" i="16" s="1"/>
  <c r="A531" i="16" s="1"/>
  <c r="A532" i="16" s="1"/>
  <c r="A533" i="16" s="1"/>
  <c r="A534" i="16" s="1"/>
  <c r="A535" i="16" s="1"/>
  <c r="A536" i="16" s="1"/>
  <c r="A537" i="16" s="1"/>
  <c r="A538" i="16" s="1"/>
  <c r="A539" i="16" s="1"/>
  <c r="A540" i="16" s="1"/>
  <c r="A544" i="16" s="1"/>
  <c r="A545" i="16" s="1"/>
  <c r="A548" i="16" s="1"/>
  <c r="A549" i="16" s="1"/>
  <c r="A550" i="16" s="1"/>
  <c r="A552" i="16" s="1"/>
  <c r="A555" i="16" s="1"/>
  <c r="A556" i="16" s="1"/>
  <c r="A557" i="16" s="1"/>
  <c r="A558" i="16" s="1"/>
  <c r="A559" i="16" s="1"/>
  <c r="A560" i="16" s="1"/>
  <c r="A561" i="16" s="1"/>
  <c r="A562" i="16" s="1"/>
  <c r="A563" i="16" s="1"/>
  <c r="A564" i="16" s="1"/>
  <c r="A565" i="16" s="1"/>
  <c r="A566" i="16" s="1"/>
  <c r="A567" i="16" s="1"/>
  <c r="A568" i="16" s="1"/>
  <c r="A569" i="16" s="1"/>
  <c r="A570" i="16" s="1"/>
  <c r="C525" i="16"/>
  <c r="C524" i="16"/>
  <c r="A514" i="16"/>
  <c r="A515" i="16" s="1"/>
  <c r="A516" i="16" s="1"/>
  <c r="A517" i="16" s="1"/>
  <c r="A518" i="16" s="1"/>
  <c r="A519" i="16" s="1"/>
  <c r="A521" i="16" s="1"/>
  <c r="A508" i="16"/>
  <c r="A509" i="16" s="1"/>
  <c r="A510" i="16" s="1"/>
  <c r="A493" i="16"/>
  <c r="A495" i="16" s="1"/>
  <c r="A496" i="16" s="1"/>
  <c r="A497" i="16" s="1"/>
  <c r="A498" i="16" s="1"/>
  <c r="A499" i="16" s="1"/>
  <c r="A500" i="16" s="1"/>
  <c r="A501" i="16" s="1"/>
  <c r="A502" i="16" s="1"/>
  <c r="A503" i="16" s="1"/>
  <c r="A504" i="16" s="1"/>
  <c r="C464" i="16"/>
  <c r="A461" i="16"/>
  <c r="A462" i="16" s="1"/>
  <c r="A463" i="16" s="1"/>
  <c r="A464" i="16" s="1"/>
  <c r="A467" i="16" s="1"/>
  <c r="A468" i="16" s="1"/>
  <c r="A419" i="16"/>
  <c r="A420" i="16" s="1"/>
  <c r="A421" i="16" s="1"/>
  <c r="A422" i="16" s="1"/>
  <c r="A423" i="16" s="1"/>
  <c r="A424" i="16" s="1"/>
  <c r="A425" i="16" s="1"/>
  <c r="A426" i="16" s="1"/>
  <c r="A427" i="16" s="1"/>
  <c r="A428" i="16" s="1"/>
  <c r="A429" i="16" s="1"/>
  <c r="A430" i="16" s="1"/>
  <c r="A431" i="16" s="1"/>
  <c r="A432" i="16" s="1"/>
  <c r="A433" i="16" s="1"/>
  <c r="A434" i="16" s="1"/>
  <c r="A435" i="16" s="1"/>
  <c r="A436" i="16" s="1"/>
  <c r="A437" i="16" s="1"/>
  <c r="A438" i="16" s="1"/>
  <c r="A439" i="16" s="1"/>
  <c r="A440" i="16" s="1"/>
  <c r="A441" i="16" s="1"/>
  <c r="A442" i="16" s="1"/>
  <c r="A443" i="16" s="1"/>
  <c r="A444" i="16" s="1"/>
  <c r="A445" i="16" s="1"/>
  <c r="A446" i="16" s="1"/>
  <c r="A447" i="16" s="1"/>
  <c r="A448" i="16" s="1"/>
  <c r="A449" i="16" s="1"/>
  <c r="A450" i="16" s="1"/>
  <c r="A451" i="16" s="1"/>
  <c r="D375" i="16"/>
  <c r="D352" i="16"/>
  <c r="D351" i="16"/>
  <c r="A337" i="16"/>
  <c r="A338" i="16" s="1"/>
  <c r="A339" i="16" s="1"/>
  <c r="A340" i="16" s="1"/>
  <c r="A341" i="16" s="1"/>
  <c r="A342" i="16" s="1"/>
  <c r="A343" i="16" s="1"/>
  <c r="A344" i="16" s="1"/>
  <c r="A346" i="16" s="1"/>
  <c r="A347" i="16" s="1"/>
  <c r="A348" i="16" s="1"/>
  <c r="A349" i="16" s="1"/>
  <c r="A350" i="16" s="1"/>
  <c r="A351" i="16" s="1"/>
  <c r="A352" i="16" s="1"/>
  <c r="A353" i="16" s="1"/>
  <c r="A354" i="16" s="1"/>
  <c r="A355" i="16" s="1"/>
  <c r="A356" i="16" s="1"/>
  <c r="A357" i="16" s="1"/>
  <c r="A358" i="16" s="1"/>
  <c r="A359" i="16" s="1"/>
  <c r="A360" i="16" s="1"/>
  <c r="A361" i="16" s="1"/>
  <c r="A362" i="16" s="1"/>
  <c r="A363" i="16" s="1"/>
  <c r="A364" i="16" s="1"/>
  <c r="A365" i="16" s="1"/>
  <c r="A366" i="16" s="1"/>
  <c r="A367" i="16" s="1"/>
  <c r="A368" i="16" s="1"/>
  <c r="A369" i="16" s="1"/>
  <c r="A370" i="16" s="1"/>
  <c r="A371" i="16" s="1"/>
  <c r="A373" i="16" s="1"/>
  <c r="A374" i="16" s="1"/>
  <c r="A375" i="16" s="1"/>
  <c r="A376" i="16" s="1"/>
  <c r="A377" i="16" s="1"/>
  <c r="A378" i="16" s="1"/>
  <c r="A379" i="16" s="1"/>
  <c r="A380" i="16" s="1"/>
  <c r="A381" i="16" s="1"/>
  <c r="A382" i="16" s="1"/>
  <c r="A383" i="16" s="1"/>
  <c r="A384" i="16" s="1"/>
  <c r="A385" i="16" s="1"/>
  <c r="A386" i="16" s="1"/>
  <c r="A387" i="16" s="1"/>
  <c r="A388" i="16" s="1"/>
  <c r="A389" i="16" s="1"/>
  <c r="A390" i="16" s="1"/>
  <c r="A391" i="16" s="1"/>
  <c r="A392" i="16" s="1"/>
  <c r="A393" i="16" s="1"/>
  <c r="A394" i="16" s="1"/>
  <c r="A395" i="16" s="1"/>
  <c r="A397" i="16" s="1"/>
  <c r="A398" i="16" s="1"/>
  <c r="A399" i="16" s="1"/>
  <c r="A400" i="16" s="1"/>
  <c r="A401" i="16" s="1"/>
  <c r="C315" i="16"/>
  <c r="C312" i="16"/>
  <c r="C304" i="16"/>
  <c r="C300" i="16"/>
  <c r="C297" i="16"/>
  <c r="C258" i="16"/>
  <c r="C257" i="16"/>
  <c r="C256" i="16"/>
  <c r="C249" i="16"/>
  <c r="C248" i="16"/>
  <c r="C244" i="16"/>
  <c r="C237" i="16"/>
  <c r="C235" i="16"/>
  <c r="C233" i="16"/>
  <c r="C232" i="16"/>
  <c r="C230" i="16"/>
  <c r="A222" i="16"/>
  <c r="A223" i="16" s="1"/>
  <c r="A224" i="16" s="1"/>
  <c r="A225" i="16" s="1"/>
  <c r="A227" i="16" s="1"/>
  <c r="A228" i="16" s="1"/>
  <c r="A229" i="16" s="1"/>
  <c r="A230" i="16" s="1"/>
  <c r="A231" i="16" s="1"/>
  <c r="A232" i="16" s="1"/>
  <c r="A233" i="16" s="1"/>
  <c r="A234" i="16" s="1"/>
  <c r="A235" i="16" s="1"/>
  <c r="A236" i="16" s="1"/>
  <c r="A238" i="16" s="1"/>
  <c r="A239" i="16" s="1"/>
  <c r="A240" i="16" s="1"/>
  <c r="A241" i="16" s="1"/>
  <c r="A242" i="16" s="1"/>
  <c r="A243" i="16" s="1"/>
  <c r="A244" i="16" s="1"/>
  <c r="A246" i="16" s="1"/>
  <c r="A250" i="16" s="1"/>
  <c r="A251" i="16" s="1"/>
  <c r="A253" i="16" s="1"/>
  <c r="A254" i="16" s="1"/>
  <c r="A255" i="16" s="1"/>
  <c r="A256" i="16" s="1"/>
  <c r="A214" i="16"/>
  <c r="A215" i="16" s="1"/>
  <c r="A216" i="16" s="1"/>
  <c r="C200" i="16"/>
  <c r="C196" i="16"/>
  <c r="C195" i="16"/>
  <c r="C193" i="16"/>
  <c r="C191" i="16"/>
  <c r="C189" i="16"/>
  <c r="C184" i="16"/>
  <c r="C180" i="16"/>
  <c r="C167" i="16"/>
  <c r="C162" i="16"/>
  <c r="C158" i="16"/>
  <c r="C152" i="16"/>
  <c r="C145" i="16"/>
  <c r="C142" i="16"/>
  <c r="C141" i="16"/>
  <c r="C132" i="16"/>
  <c r="A129" i="16"/>
  <c r="A130" i="16" s="1"/>
  <c r="A131" i="16" s="1"/>
  <c r="A132" i="16" s="1"/>
  <c r="A133" i="16" s="1"/>
  <c r="A134" i="16" s="1"/>
  <c r="A135" i="16" s="1"/>
  <c r="A136" i="16" s="1"/>
  <c r="A137" i="16" s="1"/>
  <c r="J127" i="16"/>
  <c r="J128" i="16" s="1"/>
  <c r="J129" i="16" s="1"/>
  <c r="J130" i="16" s="1"/>
  <c r="J131" i="16" s="1"/>
  <c r="J132" i="16" s="1"/>
  <c r="J133" i="16" s="1"/>
  <c r="J134" i="16" s="1"/>
  <c r="J135" i="16" s="1"/>
  <c r="J136" i="16" s="1"/>
  <c r="J137" i="16" s="1"/>
  <c r="J138" i="16" s="1"/>
  <c r="J139" i="16" s="1"/>
  <c r="J140" i="16" s="1"/>
  <c r="J141" i="16" s="1"/>
  <c r="J142" i="16" s="1"/>
  <c r="J143" i="16" s="1"/>
  <c r="J144" i="16" s="1"/>
  <c r="J145" i="16" s="1"/>
  <c r="J146" i="16" s="1"/>
  <c r="G117" i="16"/>
  <c r="Z114" i="16"/>
  <c r="Y114" i="16"/>
  <c r="U114" i="16"/>
  <c r="V113" i="16"/>
  <c r="A109" i="16"/>
  <c r="A110" i="16" s="1"/>
  <c r="A111" i="16" s="1"/>
  <c r="A112" i="16" s="1"/>
  <c r="W107" i="16"/>
  <c r="V106" i="16"/>
  <c r="A102" i="16"/>
  <c r="A103" i="16" s="1"/>
  <c r="A104" i="16" s="1"/>
  <c r="A105" i="16" s="1"/>
  <c r="W100" i="16"/>
  <c r="AH99" i="16"/>
  <c r="V99" i="16"/>
  <c r="AH95" i="16"/>
  <c r="V95" i="16"/>
  <c r="AI94" i="16"/>
  <c r="AJ94" i="16" s="1"/>
  <c r="AI93" i="16"/>
  <c r="AJ93" i="16" s="1"/>
  <c r="AI92" i="16"/>
  <c r="AJ92" i="16" s="1"/>
  <c r="V90" i="16"/>
  <c r="A79" i="16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V76" i="16"/>
  <c r="A52" i="16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W50" i="16"/>
  <c r="V49" i="16"/>
  <c r="AJ41" i="16"/>
  <c r="A41" i="16"/>
  <c r="A42" i="16" s="1"/>
  <c r="A43" i="16" s="1"/>
  <c r="A44" i="16" s="1"/>
  <c r="A45" i="16" s="1"/>
  <c r="A46" i="16" s="1"/>
  <c r="A47" i="16" s="1"/>
  <c r="A48" i="16" s="1"/>
  <c r="AI38" i="16"/>
  <c r="AJ38" i="16" s="1"/>
  <c r="V38" i="16"/>
  <c r="C37" i="16"/>
  <c r="A37" i="16"/>
  <c r="AG35" i="16"/>
  <c r="AF35" i="16"/>
  <c r="V35" i="16"/>
  <c r="L33" i="16"/>
  <c r="L32" i="16"/>
  <c r="L31" i="16"/>
  <c r="A10" i="16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G2" i="16"/>
  <c r="K127" i="16"/>
  <c r="K128" i="16" s="1"/>
  <c r="K129" i="16" s="1"/>
  <c r="K130" i="16" s="1"/>
  <c r="K131" i="16" s="1"/>
  <c r="K132" i="16" s="1"/>
  <c r="K133" i="16" s="1"/>
  <c r="K134" i="16" s="1"/>
  <c r="K135" i="16" s="1"/>
  <c r="K136" i="16" s="1"/>
  <c r="K137" i="16" s="1"/>
  <c r="K138" i="16" s="1"/>
  <c r="K139" i="16" s="1"/>
  <c r="K140" i="16" s="1"/>
  <c r="K141" i="16" s="1"/>
  <c r="K142" i="16" s="1"/>
  <c r="K143" i="16" s="1"/>
  <c r="K144" i="16" s="1"/>
  <c r="K145" i="16" s="1"/>
  <c r="K146" i="16" s="1"/>
  <c r="M3" i="16"/>
  <c r="B3" i="16"/>
  <c r="A4" i="10" s="1"/>
  <c r="M2" i="16"/>
  <c r="X37" i="23" l="1"/>
  <c r="AA37" i="23"/>
  <c r="H37" i="23" s="1"/>
  <c r="Z37" i="23" s="1"/>
  <c r="N413" i="23"/>
  <c r="Q38" i="23"/>
  <c r="T38" i="23" s="1"/>
  <c r="Q22" i="23"/>
  <c r="T22" i="23" s="1"/>
  <c r="Q41" i="23"/>
  <c r="T41" i="23" s="1"/>
  <c r="AE79" i="23"/>
  <c r="AC79" i="23" s="1"/>
  <c r="R79" i="23"/>
  <c r="P79" i="23"/>
  <c r="Y79" i="23"/>
  <c r="S79" i="23"/>
  <c r="O79" i="23"/>
  <c r="J72" i="23"/>
  <c r="I20" i="23"/>
  <c r="G20" i="23"/>
  <c r="AD78" i="23"/>
  <c r="N78" i="23"/>
  <c r="AI95" i="23"/>
  <c r="AJ95" i="23" s="1"/>
  <c r="E19" i="23"/>
  <c r="F19" i="23"/>
  <c r="X40" i="23"/>
  <c r="I40" i="23"/>
  <c r="X21" i="23"/>
  <c r="AA21" i="23"/>
  <c r="H21" i="23" s="1"/>
  <c r="Z21" i="23" s="1"/>
  <c r="AE73" i="23"/>
  <c r="AC73" i="23" s="1"/>
  <c r="R73" i="23"/>
  <c r="P73" i="23"/>
  <c r="Y73" i="23"/>
  <c r="S73" i="23"/>
  <c r="O73" i="23"/>
  <c r="G194" i="23"/>
  <c r="M80" i="23"/>
  <c r="W80" i="23" s="1"/>
  <c r="M74" i="23"/>
  <c r="W74" i="23" s="1"/>
  <c r="AD72" i="23"/>
  <c r="N72" i="23"/>
  <c r="O90" i="23"/>
  <c r="O114" i="23" s="1"/>
  <c r="J78" i="23"/>
  <c r="K224" i="23"/>
  <c r="AL10" i="10"/>
  <c r="AL9" i="10"/>
  <c r="V114" i="16"/>
  <c r="W115" i="16" s="1"/>
  <c r="AG115" i="16"/>
  <c r="AI35" i="16"/>
  <c r="D3" i="16" s="1"/>
  <c r="P21" i="10"/>
  <c r="Q21" i="10"/>
  <c r="AI12" i="16"/>
  <c r="AG116" i="16"/>
  <c r="AI2" i="16"/>
  <c r="AI3" i="16" s="1"/>
  <c r="AI9" i="16"/>
  <c r="AI14" i="16"/>
  <c r="AI16" i="16"/>
  <c r="AI17" i="16"/>
  <c r="AI18" i="16"/>
  <c r="AI19" i="16"/>
  <c r="AI20" i="16"/>
  <c r="AI21" i="16"/>
  <c r="AI22" i="16"/>
  <c r="G127" i="16"/>
  <c r="G128" i="16" s="1"/>
  <c r="G129" i="16" s="1"/>
  <c r="G130" i="16" s="1"/>
  <c r="G131" i="16" s="1"/>
  <c r="G132" i="16" s="1"/>
  <c r="G133" i="16" s="1"/>
  <c r="G134" i="16" s="1"/>
  <c r="G135" i="16" s="1"/>
  <c r="G136" i="16" s="1"/>
  <c r="G137" i="16" s="1"/>
  <c r="G138" i="16" s="1"/>
  <c r="G139" i="16" s="1"/>
  <c r="G140" i="16" s="1"/>
  <c r="G141" i="16" s="1"/>
  <c r="W90" i="16"/>
  <c r="W76" i="16"/>
  <c r="K148" i="16"/>
  <c r="K147" i="16"/>
  <c r="AI10" i="16"/>
  <c r="W35" i="16"/>
  <c r="W38" i="16"/>
  <c r="AI113" i="16"/>
  <c r="AJ113" i="16" s="1"/>
  <c r="AI106" i="16"/>
  <c r="AJ106" i="16" s="1"/>
  <c r="AI90" i="16"/>
  <c r="AJ90" i="16" s="1"/>
  <c r="AI76" i="16"/>
  <c r="AJ76" i="16" s="1"/>
  <c r="AI49" i="16"/>
  <c r="AJ49" i="16" s="1"/>
  <c r="AI32" i="16"/>
  <c r="N32" i="16" s="1"/>
  <c r="AI31" i="16"/>
  <c r="N31" i="16" s="1"/>
  <c r="AI30" i="16"/>
  <c r="N30" i="16" s="1"/>
  <c r="AI28" i="16"/>
  <c r="AI26" i="16"/>
  <c r="AI24" i="16"/>
  <c r="AI11" i="16"/>
  <c r="AI13" i="16"/>
  <c r="AI15" i="16"/>
  <c r="AI23" i="16"/>
  <c r="AI25" i="16"/>
  <c r="AI27" i="16"/>
  <c r="AI29" i="16"/>
  <c r="AI33" i="16"/>
  <c r="N33" i="16" s="1"/>
  <c r="AF114" i="16"/>
  <c r="AE35" i="16" s="1"/>
  <c r="AE114" i="16" s="1"/>
  <c r="W49" i="16"/>
  <c r="A140" i="16"/>
  <c r="A143" i="16" s="1"/>
  <c r="A144" i="16" s="1"/>
  <c r="A146" i="16" s="1"/>
  <c r="A138" i="16"/>
  <c r="J148" i="16"/>
  <c r="J147" i="16"/>
  <c r="J149" i="16" s="1"/>
  <c r="J150" i="16" s="1"/>
  <c r="J151" i="16" s="1"/>
  <c r="J152" i="16" s="1"/>
  <c r="J153" i="16" s="1"/>
  <c r="J154" i="16" s="1"/>
  <c r="J155" i="16" s="1"/>
  <c r="J156" i="16" s="1"/>
  <c r="J157" i="16" s="1"/>
  <c r="J158" i="16" s="1"/>
  <c r="J159" i="16" s="1"/>
  <c r="J160" i="16" s="1"/>
  <c r="J161" i="16" s="1"/>
  <c r="J162" i="16" s="1"/>
  <c r="J163" i="16" s="1"/>
  <c r="J164" i="16" s="1"/>
  <c r="J165" i="16" s="1"/>
  <c r="J166" i="16" s="1"/>
  <c r="J167" i="16" s="1"/>
  <c r="J168" i="16" s="1"/>
  <c r="J169" i="16" s="1"/>
  <c r="J170" i="16" s="1"/>
  <c r="J171" i="16" s="1"/>
  <c r="J172" i="16" s="1"/>
  <c r="J173" i="16" s="1"/>
  <c r="J174" i="16" s="1"/>
  <c r="J175" i="16" s="1"/>
  <c r="J176" i="16" s="1"/>
  <c r="J177" i="16" s="1"/>
  <c r="J178" i="16" s="1"/>
  <c r="J179" i="16" s="1"/>
  <c r="J180" i="16" s="1"/>
  <c r="J181" i="16" s="1"/>
  <c r="J182" i="16" s="1"/>
  <c r="J183" i="16" s="1"/>
  <c r="J184" i="16" s="1"/>
  <c r="J185" i="16" s="1"/>
  <c r="J186" i="16" s="1"/>
  <c r="J187" i="16" s="1"/>
  <c r="J188" i="16" s="1"/>
  <c r="J189" i="16" s="1"/>
  <c r="J190" i="16" s="1"/>
  <c r="J191" i="16" s="1"/>
  <c r="J192" i="16" s="1"/>
  <c r="J193" i="16" s="1"/>
  <c r="J194" i="16" s="1"/>
  <c r="J195" i="16" s="1"/>
  <c r="J196" i="16" s="1"/>
  <c r="J197" i="16" s="1"/>
  <c r="J198" i="16" s="1"/>
  <c r="J199" i="16" s="1"/>
  <c r="J200" i="16" s="1"/>
  <c r="J201" i="16" s="1"/>
  <c r="J202" i="16" s="1"/>
  <c r="J203" i="16" s="1"/>
  <c r="J204" i="16" s="1"/>
  <c r="J205" i="16" s="1"/>
  <c r="J206" i="16" s="1"/>
  <c r="J207" i="16" s="1"/>
  <c r="J208" i="16" s="1"/>
  <c r="J209" i="16" s="1"/>
  <c r="J210" i="16" s="1"/>
  <c r="J211" i="16" s="1"/>
  <c r="J212" i="16" s="1"/>
  <c r="J213" i="16" s="1"/>
  <c r="J214" i="16" s="1"/>
  <c r="J215" i="16" s="1"/>
  <c r="J216" i="16" s="1"/>
  <c r="J217" i="16" s="1"/>
  <c r="J218" i="16" s="1"/>
  <c r="J219" i="16" s="1"/>
  <c r="J220" i="16" s="1"/>
  <c r="J221" i="16" s="1"/>
  <c r="J222" i="16" s="1"/>
  <c r="J223" i="16" s="1"/>
  <c r="J224" i="16" s="1"/>
  <c r="J225" i="16" s="1"/>
  <c r="J226" i="16" s="1"/>
  <c r="J227" i="16" s="1"/>
  <c r="J228" i="16" s="1"/>
  <c r="J229" i="16" s="1"/>
  <c r="J230" i="16" s="1"/>
  <c r="J231" i="16" s="1"/>
  <c r="J232" i="16" s="1"/>
  <c r="J233" i="16" s="1"/>
  <c r="J234" i="16" s="1"/>
  <c r="J235" i="16" s="1"/>
  <c r="J236" i="16" s="1"/>
  <c r="J237" i="16" s="1"/>
  <c r="J238" i="16" s="1"/>
  <c r="J239" i="16" s="1"/>
  <c r="J240" i="16" s="1"/>
  <c r="J241" i="16" s="1"/>
  <c r="J242" i="16" s="1"/>
  <c r="J243" i="16" s="1"/>
  <c r="J244" i="16" s="1"/>
  <c r="J245" i="16" s="1"/>
  <c r="J246" i="16" s="1"/>
  <c r="J247" i="16" s="1"/>
  <c r="J248" i="16" s="1"/>
  <c r="J249" i="16" s="1"/>
  <c r="J250" i="16" s="1"/>
  <c r="J251" i="16" s="1"/>
  <c r="J252" i="16" s="1"/>
  <c r="J253" i="16" s="1"/>
  <c r="J254" i="16" s="1"/>
  <c r="J255" i="16" s="1"/>
  <c r="J256" i="16" s="1"/>
  <c r="J257" i="16" s="1"/>
  <c r="J258" i="16" s="1"/>
  <c r="J259" i="16" s="1"/>
  <c r="J260" i="16" s="1"/>
  <c r="J261" i="16" s="1"/>
  <c r="J262" i="16" s="1"/>
  <c r="J263" i="16" s="1"/>
  <c r="J264" i="16" s="1"/>
  <c r="J265" i="16" s="1"/>
  <c r="J266" i="16" s="1"/>
  <c r="J267" i="16" s="1"/>
  <c r="J268" i="16" s="1"/>
  <c r="J269" i="16" s="1"/>
  <c r="J270" i="16" s="1"/>
  <c r="J271" i="16" s="1"/>
  <c r="J272" i="16" s="1"/>
  <c r="J273" i="16" s="1"/>
  <c r="J274" i="16" s="1"/>
  <c r="J275" i="16" s="1"/>
  <c r="J276" i="16" s="1"/>
  <c r="J277" i="16" s="1"/>
  <c r="J278" i="16" s="1"/>
  <c r="J279" i="16" s="1"/>
  <c r="J280" i="16" s="1"/>
  <c r="J281" i="16" s="1"/>
  <c r="J282" i="16" s="1"/>
  <c r="J283" i="16" s="1"/>
  <c r="J284" i="16" s="1"/>
  <c r="J285" i="16" s="1"/>
  <c r="J286" i="16" s="1"/>
  <c r="J287" i="16" s="1"/>
  <c r="J288" i="16" s="1"/>
  <c r="J289" i="16" s="1"/>
  <c r="J290" i="16" s="1"/>
  <c r="J291" i="16" s="1"/>
  <c r="J292" i="16" s="1"/>
  <c r="J293" i="16" s="1"/>
  <c r="J294" i="16" s="1"/>
  <c r="J295" i="16" s="1"/>
  <c r="J296" i="16" s="1"/>
  <c r="J297" i="16" s="1"/>
  <c r="J298" i="16" s="1"/>
  <c r="J299" i="16" s="1"/>
  <c r="J300" i="16" s="1"/>
  <c r="J301" i="16" s="1"/>
  <c r="J302" i="16" s="1"/>
  <c r="J303" i="16" s="1"/>
  <c r="J304" i="16" s="1"/>
  <c r="J305" i="16" s="1"/>
  <c r="J306" i="16" s="1"/>
  <c r="J307" i="16" s="1"/>
  <c r="J308" i="16" s="1"/>
  <c r="J309" i="16" s="1"/>
  <c r="J310" i="16" s="1"/>
  <c r="J311" i="16" s="1"/>
  <c r="J312" i="16" s="1"/>
  <c r="J313" i="16" s="1"/>
  <c r="J314" i="16" s="1"/>
  <c r="J315" i="16" s="1"/>
  <c r="J316" i="16" s="1"/>
  <c r="J317" i="16" s="1"/>
  <c r="J318" i="16" s="1"/>
  <c r="J319" i="16" s="1"/>
  <c r="J320" i="16" s="1"/>
  <c r="J321" i="16" s="1"/>
  <c r="J322" i="16" s="1"/>
  <c r="J323" i="16" s="1"/>
  <c r="J324" i="16" s="1"/>
  <c r="J325" i="16" s="1"/>
  <c r="J326" i="16" s="1"/>
  <c r="J327" i="16" s="1"/>
  <c r="J328" i="16" s="1"/>
  <c r="J329" i="16" s="1"/>
  <c r="J330" i="16" s="1"/>
  <c r="J331" i="16" s="1"/>
  <c r="J332" i="16" s="1"/>
  <c r="J333" i="16" s="1"/>
  <c r="J334" i="16" s="1"/>
  <c r="J335" i="16" s="1"/>
  <c r="J336" i="16" s="1"/>
  <c r="J337" i="16" s="1"/>
  <c r="J338" i="16" s="1"/>
  <c r="J339" i="16" s="1"/>
  <c r="J340" i="16" s="1"/>
  <c r="J341" i="16" s="1"/>
  <c r="J342" i="16" s="1"/>
  <c r="J343" i="16" s="1"/>
  <c r="J344" i="16" s="1"/>
  <c r="J345" i="16" s="1"/>
  <c r="J346" i="16" s="1"/>
  <c r="J347" i="16" s="1"/>
  <c r="J348" i="16" s="1"/>
  <c r="J349" i="16" s="1"/>
  <c r="J350" i="16" s="1"/>
  <c r="J351" i="16" s="1"/>
  <c r="J352" i="16" s="1"/>
  <c r="J353" i="16" s="1"/>
  <c r="J354" i="16" s="1"/>
  <c r="J355" i="16" s="1"/>
  <c r="J356" i="16" s="1"/>
  <c r="J357" i="16" s="1"/>
  <c r="J358" i="16" s="1"/>
  <c r="J359" i="16" s="1"/>
  <c r="J360" i="16" s="1"/>
  <c r="J361" i="16" s="1"/>
  <c r="J362" i="16" s="1"/>
  <c r="J363" i="16" s="1"/>
  <c r="J364" i="16" s="1"/>
  <c r="J365" i="16" s="1"/>
  <c r="J366" i="16" s="1"/>
  <c r="J367" i="16" s="1"/>
  <c r="J368" i="16" s="1"/>
  <c r="J369" i="16" s="1"/>
  <c r="J370" i="16" s="1"/>
  <c r="J371" i="16" s="1"/>
  <c r="J372" i="16" s="1"/>
  <c r="J373" i="16" s="1"/>
  <c r="J374" i="16" s="1"/>
  <c r="J375" i="16" s="1"/>
  <c r="J376" i="16" s="1"/>
  <c r="J377" i="16" s="1"/>
  <c r="J378" i="16" s="1"/>
  <c r="J379" i="16" s="1"/>
  <c r="J380" i="16" s="1"/>
  <c r="J381" i="16" s="1"/>
  <c r="J382" i="16" s="1"/>
  <c r="J383" i="16" s="1"/>
  <c r="J384" i="16" s="1"/>
  <c r="J385" i="16" s="1"/>
  <c r="J386" i="16" s="1"/>
  <c r="J387" i="16" s="1"/>
  <c r="J388" i="16" s="1"/>
  <c r="AG114" i="16"/>
  <c r="R126" i="16"/>
  <c r="A484" i="16"/>
  <c r="A485" i="16" s="1"/>
  <c r="A486" i="16" s="1"/>
  <c r="A469" i="16"/>
  <c r="A470" i="16" s="1"/>
  <c r="A602" i="16"/>
  <c r="A603" i="16" s="1"/>
  <c r="A604" i="16" s="1"/>
  <c r="A605" i="16" s="1"/>
  <c r="A606" i="16" s="1"/>
  <c r="A607" i="16" s="1"/>
  <c r="A601" i="16"/>
  <c r="J73" i="23" l="1"/>
  <c r="J79" i="23"/>
  <c r="G142" i="16"/>
  <c r="M10" i="16" s="1"/>
  <c r="W10" i="16" s="1"/>
  <c r="M9" i="16"/>
  <c r="W9" i="16" s="1"/>
  <c r="Y74" i="23"/>
  <c r="S74" i="23"/>
  <c r="AE74" i="23"/>
  <c r="AC74" i="23" s="1"/>
  <c r="R74" i="23"/>
  <c r="P74" i="23"/>
  <c r="O74" i="23"/>
  <c r="G195" i="23"/>
  <c r="M81" i="23"/>
  <c r="W81" i="23" s="1"/>
  <c r="E20" i="23"/>
  <c r="F20" i="23"/>
  <c r="I41" i="23"/>
  <c r="X41" i="23"/>
  <c r="K225" i="23"/>
  <c r="Y80" i="23"/>
  <c r="S80" i="23"/>
  <c r="AE80" i="23"/>
  <c r="AC80" i="23" s="1"/>
  <c r="R80" i="23"/>
  <c r="P80" i="23"/>
  <c r="O80" i="23"/>
  <c r="N73" i="23"/>
  <c r="AD73" i="23"/>
  <c r="I21" i="23"/>
  <c r="G21" i="23"/>
  <c r="X49" i="23"/>
  <c r="G40" i="23"/>
  <c r="AA40" i="23"/>
  <c r="N79" i="23"/>
  <c r="AD79" i="23"/>
  <c r="X22" i="23"/>
  <c r="AA22" i="23"/>
  <c r="H22" i="23" s="1"/>
  <c r="Z22" i="23" s="1"/>
  <c r="N414" i="23"/>
  <c r="Q23" i="23"/>
  <c r="T23" i="23" s="1"/>
  <c r="Q42" i="23"/>
  <c r="T42" i="23" s="1"/>
  <c r="X38" i="23"/>
  <c r="I37" i="23"/>
  <c r="G37" i="23"/>
  <c r="G143" i="16"/>
  <c r="M11" i="16" s="1"/>
  <c r="W11" i="16" s="1"/>
  <c r="W28" i="16"/>
  <c r="A148" i="16"/>
  <c r="A147" i="16"/>
  <c r="A149" i="16" s="1"/>
  <c r="A150" i="16" s="1"/>
  <c r="A151" i="16" s="1"/>
  <c r="A153" i="16" s="1"/>
  <c r="A154" i="16" s="1"/>
  <c r="A155" i="16" s="1"/>
  <c r="A156" i="16" s="1"/>
  <c r="A157" i="16" s="1"/>
  <c r="A159" i="16" s="1"/>
  <c r="A160" i="16" s="1"/>
  <c r="A161" i="16" s="1"/>
  <c r="A162" i="16" s="1"/>
  <c r="A163" i="16" s="1"/>
  <c r="A164" i="16" s="1"/>
  <c r="A165" i="16" s="1"/>
  <c r="A166" i="16" s="1"/>
  <c r="A167" i="16" s="1"/>
  <c r="A168" i="16" s="1"/>
  <c r="A169" i="16" s="1"/>
  <c r="A170" i="16" s="1"/>
  <c r="A171" i="16" s="1"/>
  <c r="A172" i="16" s="1"/>
  <c r="A173" i="16" s="1"/>
  <c r="A174" i="16" s="1"/>
  <c r="A175" i="16" s="1"/>
  <c r="A176" i="16" s="1"/>
  <c r="A177" i="16" s="1"/>
  <c r="A178" i="16" s="1"/>
  <c r="A179" i="16" s="1"/>
  <c r="A180" i="16" s="1"/>
  <c r="A181" i="16" s="1"/>
  <c r="A182" i="16" s="1"/>
  <c r="A184" i="16" s="1"/>
  <c r="A186" i="16" s="1"/>
  <c r="A188" i="16" s="1"/>
  <c r="A189" i="16" s="1"/>
  <c r="A190" i="16" s="1"/>
  <c r="A191" i="16" s="1"/>
  <c r="A192" i="16" s="1"/>
  <c r="A193" i="16" s="1"/>
  <c r="A194" i="16" s="1"/>
  <c r="A195" i="16" s="1"/>
  <c r="A196" i="16" s="1"/>
  <c r="A197" i="16" s="1"/>
  <c r="A198" i="16" s="1"/>
  <c r="W114" i="16"/>
  <c r="J390" i="16"/>
  <c r="J389" i="16"/>
  <c r="J391" i="16" s="1"/>
  <c r="J392" i="16" s="1"/>
  <c r="J393" i="16" s="1"/>
  <c r="J394" i="16" s="1"/>
  <c r="J395" i="16" s="1"/>
  <c r="J396" i="16" s="1"/>
  <c r="J397" i="16" s="1"/>
  <c r="J398" i="16" s="1"/>
  <c r="J399" i="16" s="1"/>
  <c r="J400" i="16" s="1"/>
  <c r="J401" i="16" s="1"/>
  <c r="J402" i="16" s="1"/>
  <c r="J403" i="16" s="1"/>
  <c r="J404" i="16" s="1"/>
  <c r="J405" i="16" s="1"/>
  <c r="J406" i="16" s="1"/>
  <c r="J407" i="16" s="1"/>
  <c r="J408" i="16" s="1"/>
  <c r="J409" i="16" s="1"/>
  <c r="J410" i="16" s="1"/>
  <c r="J411" i="16" s="1"/>
  <c r="J412" i="16" s="1"/>
  <c r="J413" i="16" s="1"/>
  <c r="J414" i="16" s="1"/>
  <c r="J415" i="16" s="1"/>
  <c r="J416" i="16" s="1"/>
  <c r="J417" i="16" s="1"/>
  <c r="J418" i="16" s="1"/>
  <c r="J419" i="16" s="1"/>
  <c r="J420" i="16" s="1"/>
  <c r="J421" i="16" s="1"/>
  <c r="J422" i="16" s="1"/>
  <c r="J423" i="16" s="1"/>
  <c r="J424" i="16" s="1"/>
  <c r="J425" i="16" s="1"/>
  <c r="J426" i="16" s="1"/>
  <c r="J427" i="16" s="1"/>
  <c r="J428" i="16" s="1"/>
  <c r="J429" i="16" s="1"/>
  <c r="J430" i="16" s="1"/>
  <c r="J431" i="16" s="1"/>
  <c r="J432" i="16" s="1"/>
  <c r="J433" i="16" s="1"/>
  <c r="J434" i="16" s="1"/>
  <c r="J435" i="16" s="1"/>
  <c r="J436" i="16" s="1"/>
  <c r="J437" i="16" s="1"/>
  <c r="J438" i="16" s="1"/>
  <c r="J439" i="16" s="1"/>
  <c r="J440" i="16" s="1"/>
  <c r="J441" i="16" s="1"/>
  <c r="J442" i="16" s="1"/>
  <c r="J443" i="16" s="1"/>
  <c r="J444" i="16" s="1"/>
  <c r="J445" i="16" s="1"/>
  <c r="J446" i="16" s="1"/>
  <c r="J447" i="16" s="1"/>
  <c r="J448" i="16" s="1"/>
  <c r="J449" i="16" s="1"/>
  <c r="J450" i="16" s="1"/>
  <c r="J451" i="16" s="1"/>
  <c r="J452" i="16" s="1"/>
  <c r="J453" i="16" s="1"/>
  <c r="J454" i="16" s="1"/>
  <c r="J455" i="16" s="1"/>
  <c r="J456" i="16" s="1"/>
  <c r="J457" i="16" s="1"/>
  <c r="J458" i="16" s="1"/>
  <c r="J459" i="16" s="1"/>
  <c r="J460" i="16" s="1"/>
  <c r="J461" i="16" s="1"/>
  <c r="J462" i="16" s="1"/>
  <c r="J463" i="16" s="1"/>
  <c r="J464" i="16" s="1"/>
  <c r="J465" i="16" s="1"/>
  <c r="J466" i="16" s="1"/>
  <c r="J467" i="16" s="1"/>
  <c r="J468" i="16" s="1"/>
  <c r="J469" i="16" s="1"/>
  <c r="J470" i="16" s="1"/>
  <c r="J471" i="16" s="1"/>
  <c r="J472" i="16" s="1"/>
  <c r="J473" i="16" s="1"/>
  <c r="J474" i="16" s="1"/>
  <c r="J475" i="16" s="1"/>
  <c r="J476" i="16" s="1"/>
  <c r="J477" i="16" s="1"/>
  <c r="J478" i="16" s="1"/>
  <c r="J479" i="16" s="1"/>
  <c r="J480" i="16" s="1"/>
  <c r="J481" i="16" s="1"/>
  <c r="J482" i="16" s="1"/>
  <c r="J483" i="16" s="1"/>
  <c r="J484" i="16" s="1"/>
  <c r="J485" i="16" s="1"/>
  <c r="J486" i="16" s="1"/>
  <c r="J487" i="16" s="1"/>
  <c r="J488" i="16" s="1"/>
  <c r="J489" i="16" s="1"/>
  <c r="J490" i="16" s="1"/>
  <c r="J491" i="16" s="1"/>
  <c r="J492" i="16" s="1"/>
  <c r="AI118" i="16"/>
  <c r="AJ35" i="16"/>
  <c r="AE99" i="16"/>
  <c r="AE95" i="16"/>
  <c r="AE90" i="16"/>
  <c r="AE76" i="16"/>
  <c r="AE113" i="16"/>
  <c r="AE106" i="16"/>
  <c r="AE38" i="16"/>
  <c r="AE49" i="16"/>
  <c r="K149" i="16"/>
  <c r="G144" i="16"/>
  <c r="M12" i="16" s="1"/>
  <c r="W12" i="16" s="1"/>
  <c r="W29" i="16"/>
  <c r="J80" i="23" l="1"/>
  <c r="X42" i="23"/>
  <c r="I42" i="23"/>
  <c r="N415" i="23"/>
  <c r="Q24" i="23"/>
  <c r="T24" i="23" s="1"/>
  <c r="Q49" i="23"/>
  <c r="T49" i="23" s="1"/>
  <c r="I49" i="23" s="1"/>
  <c r="Q43" i="23"/>
  <c r="T43" i="23" s="1"/>
  <c r="I22" i="23"/>
  <c r="G22" i="23"/>
  <c r="E40" i="23"/>
  <c r="F40" i="23"/>
  <c r="F21" i="23"/>
  <c r="E21" i="23"/>
  <c r="K226" i="23"/>
  <c r="K227" i="23" s="1"/>
  <c r="AC106" i="23"/>
  <c r="AE81" i="23"/>
  <c r="AC81" i="23" s="1"/>
  <c r="R81" i="23"/>
  <c r="P81" i="23"/>
  <c r="Y81" i="23"/>
  <c r="S81" i="23"/>
  <c r="O81" i="23"/>
  <c r="J74" i="23"/>
  <c r="E37" i="23"/>
  <c r="F37" i="23"/>
  <c r="X23" i="23"/>
  <c r="AA23" i="23"/>
  <c r="H23" i="23" s="1"/>
  <c r="Z23" i="23" s="1"/>
  <c r="AA49" i="23"/>
  <c r="H40" i="23"/>
  <c r="Z40" i="23" s="1"/>
  <c r="AD80" i="23"/>
  <c r="N80" i="23"/>
  <c r="AA41" i="23"/>
  <c r="H41" i="23" s="1"/>
  <c r="Z41" i="23" s="1"/>
  <c r="G41" i="23"/>
  <c r="G196" i="23"/>
  <c r="G197" i="23" s="1"/>
  <c r="M82" i="23"/>
  <c r="W82" i="23" s="1"/>
  <c r="AD74" i="23"/>
  <c r="N74" i="23"/>
  <c r="Y28" i="16"/>
  <c r="AE28" i="16"/>
  <c r="G145" i="16"/>
  <c r="M13" i="16" s="1"/>
  <c r="W13" i="16" s="1"/>
  <c r="M30" i="16"/>
  <c r="W30" i="16" s="1"/>
  <c r="AJ114" i="16"/>
  <c r="AJ118" i="16"/>
  <c r="AK118" i="16" s="1"/>
  <c r="N35" i="16"/>
  <c r="M127" i="16"/>
  <c r="M128" i="16" s="1"/>
  <c r="M129" i="16" s="1"/>
  <c r="M130" i="16" s="1"/>
  <c r="M131" i="16" s="1"/>
  <c r="M132" i="16" s="1"/>
  <c r="M133" i="16" s="1"/>
  <c r="M134" i="16" s="1"/>
  <c r="M135" i="16" s="1"/>
  <c r="M136" i="16" s="1"/>
  <c r="M137" i="16" s="1"/>
  <c r="M138" i="16" s="1"/>
  <c r="M139" i="16" s="1"/>
  <c r="M140" i="16" s="1"/>
  <c r="M141" i="16" s="1"/>
  <c r="M142" i="16" s="1"/>
  <c r="M143" i="16" s="1"/>
  <c r="M144" i="16" s="1"/>
  <c r="M145" i="16" s="1"/>
  <c r="M146" i="16" s="1"/>
  <c r="W116" i="16"/>
  <c r="L127" i="16"/>
  <c r="L128" i="16" s="1"/>
  <c r="L129" i="16" s="1"/>
  <c r="L130" i="16" s="1"/>
  <c r="L131" i="16" s="1"/>
  <c r="L132" i="16" s="1"/>
  <c r="L133" i="16" s="1"/>
  <c r="L134" i="16" s="1"/>
  <c r="L135" i="16" s="1"/>
  <c r="L136" i="16" s="1"/>
  <c r="L137" i="16" s="1"/>
  <c r="L138" i="16" s="1"/>
  <c r="L139" i="16" s="1"/>
  <c r="L140" i="16" s="1"/>
  <c r="L141" i="16" s="1"/>
  <c r="L142" i="16" s="1"/>
  <c r="L143" i="16" s="1"/>
  <c r="L144" i="16" s="1"/>
  <c r="L145" i="16" s="1"/>
  <c r="L146" i="16" s="1"/>
  <c r="N127" i="16"/>
  <c r="AC116" i="16"/>
  <c r="P127" i="16"/>
  <c r="P128" i="16" s="1"/>
  <c r="P129" i="16" s="1"/>
  <c r="P130" i="16" s="1"/>
  <c r="P131" i="16" s="1"/>
  <c r="P132" i="16" s="1"/>
  <c r="P133" i="16" s="1"/>
  <c r="P134" i="16" s="1"/>
  <c r="P135" i="16" s="1"/>
  <c r="P136" i="16" s="1"/>
  <c r="P137" i="16" s="1"/>
  <c r="P138" i="16" s="1"/>
  <c r="P139" i="16" s="1"/>
  <c r="P140" i="16" s="1"/>
  <c r="P141" i="16" s="1"/>
  <c r="P142" i="16" s="1"/>
  <c r="P143" i="16" s="1"/>
  <c r="P144" i="16" s="1"/>
  <c r="P145" i="16" s="1"/>
  <c r="P146" i="16" s="1"/>
  <c r="A200" i="16"/>
  <c r="A202" i="16"/>
  <c r="A203" i="16" s="1"/>
  <c r="A204" i="16" s="1"/>
  <c r="A205" i="16" s="1"/>
  <c r="A206" i="16" s="1"/>
  <c r="A207" i="16" s="1"/>
  <c r="AE29" i="16"/>
  <c r="Y29" i="16"/>
  <c r="K150" i="16"/>
  <c r="J493" i="16"/>
  <c r="J495" i="16" s="1"/>
  <c r="J496" i="16" s="1"/>
  <c r="J497" i="16" s="1"/>
  <c r="J498" i="16" s="1"/>
  <c r="J499" i="16" s="1"/>
  <c r="J500" i="16" s="1"/>
  <c r="J501" i="16" s="1"/>
  <c r="J502" i="16" s="1"/>
  <c r="J503" i="16" s="1"/>
  <c r="J504" i="16" s="1"/>
  <c r="J505" i="16" s="1"/>
  <c r="J506" i="16" s="1"/>
  <c r="J507" i="16" s="1"/>
  <c r="J508" i="16" s="1"/>
  <c r="J509" i="16" s="1"/>
  <c r="J510" i="16" s="1"/>
  <c r="J511" i="16" s="1"/>
  <c r="J512" i="16" s="1"/>
  <c r="J513" i="16" s="1"/>
  <c r="J514" i="16" s="1"/>
  <c r="J515" i="16" s="1"/>
  <c r="J516" i="16" s="1"/>
  <c r="J517" i="16" s="1"/>
  <c r="J518" i="16" s="1"/>
  <c r="J519" i="16" s="1"/>
  <c r="J520" i="16" s="1"/>
  <c r="J521" i="16" s="1"/>
  <c r="J522" i="16" s="1"/>
  <c r="J523" i="16" s="1"/>
  <c r="J524" i="16" s="1"/>
  <c r="J525" i="16" s="1"/>
  <c r="J526" i="16" s="1"/>
  <c r="J527" i="16" s="1"/>
  <c r="J528" i="16" s="1"/>
  <c r="J529" i="16" s="1"/>
  <c r="J530" i="16" s="1"/>
  <c r="J531" i="16" s="1"/>
  <c r="J532" i="16" s="1"/>
  <c r="J533" i="16" s="1"/>
  <c r="J534" i="16" s="1"/>
  <c r="J535" i="16" s="1"/>
  <c r="J536" i="16" s="1"/>
  <c r="J537" i="16" s="1"/>
  <c r="J538" i="16" s="1"/>
  <c r="J539" i="16" s="1"/>
  <c r="J540" i="16" s="1"/>
  <c r="J541" i="16" s="1"/>
  <c r="J542" i="16" s="1"/>
  <c r="J543" i="16" s="1"/>
  <c r="J544" i="16" s="1"/>
  <c r="J545" i="16" s="1"/>
  <c r="J546" i="16" s="1"/>
  <c r="J547" i="16" s="1"/>
  <c r="J548" i="16" s="1"/>
  <c r="J549" i="16" s="1"/>
  <c r="J550" i="16" s="1"/>
  <c r="J551" i="16" s="1"/>
  <c r="J552" i="16" s="1"/>
  <c r="J553" i="16" s="1"/>
  <c r="J554" i="16" s="1"/>
  <c r="J555" i="16" s="1"/>
  <c r="J556" i="16" s="1"/>
  <c r="J557" i="16" s="1"/>
  <c r="J558" i="16" s="1"/>
  <c r="J559" i="16" s="1"/>
  <c r="J560" i="16" s="1"/>
  <c r="J561" i="16" s="1"/>
  <c r="J562" i="16" s="1"/>
  <c r="J563" i="16" s="1"/>
  <c r="J564" i="16" s="1"/>
  <c r="J565" i="16" s="1"/>
  <c r="J566" i="16" s="1"/>
  <c r="J567" i="16" s="1"/>
  <c r="J568" i="16" s="1"/>
  <c r="J569" i="16" s="1"/>
  <c r="J570" i="16" s="1"/>
  <c r="J571" i="16" s="1"/>
  <c r="J572" i="16" s="1"/>
  <c r="J573" i="16" s="1"/>
  <c r="J574" i="16" s="1"/>
  <c r="J575" i="16" s="1"/>
  <c r="J576" i="16" s="1"/>
  <c r="J577" i="16" s="1"/>
  <c r="J578" i="16" s="1"/>
  <c r="J579" i="16" s="1"/>
  <c r="J580" i="16" s="1"/>
  <c r="J581" i="16" s="1"/>
  <c r="J582" i="16" s="1"/>
  <c r="J583" i="16" s="1"/>
  <c r="J584" i="16" s="1"/>
  <c r="J585" i="16" s="1"/>
  <c r="J586" i="16" s="1"/>
  <c r="J587" i="16" s="1"/>
  <c r="J588" i="16" s="1"/>
  <c r="J589" i="16" s="1"/>
  <c r="J590" i="16" s="1"/>
  <c r="J591" i="16" s="1"/>
  <c r="J592" i="16" s="1"/>
  <c r="J593" i="16" s="1"/>
  <c r="J594" i="16" s="1"/>
  <c r="J595" i="16" s="1"/>
  <c r="J596" i="16" s="1"/>
  <c r="J597" i="16" s="1"/>
  <c r="J598" i="16" s="1"/>
  <c r="J599" i="16" s="1"/>
  <c r="J600" i="16" s="1"/>
  <c r="J601" i="16" s="1"/>
  <c r="J602" i="16" s="1"/>
  <c r="J603" i="16" s="1"/>
  <c r="J604" i="16" s="1"/>
  <c r="J605" i="16" s="1"/>
  <c r="J606" i="16" s="1"/>
  <c r="J607" i="16" s="1"/>
  <c r="J608" i="16" s="1"/>
  <c r="J609" i="16" s="1"/>
  <c r="J610" i="16" s="1"/>
  <c r="J611" i="16" s="1"/>
  <c r="J613" i="16" s="1"/>
  <c r="J614" i="16" s="1"/>
  <c r="J615" i="16" s="1"/>
  <c r="J616" i="16" s="1"/>
  <c r="J617" i="16" s="1"/>
  <c r="J618" i="16" s="1"/>
  <c r="J494" i="16"/>
  <c r="J81" i="23" l="1"/>
  <c r="G198" i="23"/>
  <c r="G199" i="23" s="1"/>
  <c r="G200" i="23" s="1"/>
  <c r="G201" i="23" s="1"/>
  <c r="G202" i="23" s="1"/>
  <c r="G203" i="23" s="1"/>
  <c r="G204" i="23" s="1"/>
  <c r="M75" i="23"/>
  <c r="W75" i="23" s="1"/>
  <c r="H49" i="23"/>
  <c r="I23" i="23"/>
  <c r="G23" i="23"/>
  <c r="N81" i="23"/>
  <c r="AD81" i="23"/>
  <c r="K228" i="23"/>
  <c r="AC99" i="23"/>
  <c r="F22" i="23"/>
  <c r="E22" i="23"/>
  <c r="X43" i="23"/>
  <c r="I43" i="23"/>
  <c r="AA24" i="23"/>
  <c r="H24" i="23" s="1"/>
  <c r="Z24" i="23" s="1"/>
  <c r="X24" i="23"/>
  <c r="Y82" i="23"/>
  <c r="S82" i="23"/>
  <c r="AE82" i="23"/>
  <c r="AC82" i="23" s="1"/>
  <c r="R82" i="23"/>
  <c r="P82" i="23"/>
  <c r="O82" i="23"/>
  <c r="E41" i="23"/>
  <c r="F41" i="23"/>
  <c r="AD106" i="23"/>
  <c r="N106" i="23" s="1"/>
  <c r="N416" i="23"/>
  <c r="Q25" i="23"/>
  <c r="T25" i="23" s="1"/>
  <c r="Q44" i="23"/>
  <c r="T44" i="23" s="1"/>
  <c r="AA42" i="23"/>
  <c r="H42" i="23" s="1"/>
  <c r="Z42" i="23" s="1"/>
  <c r="G42" i="23"/>
  <c r="N10" i="16"/>
  <c r="N21" i="16"/>
  <c r="N19" i="16"/>
  <c r="N22" i="16"/>
  <c r="N20" i="16"/>
  <c r="N14" i="16"/>
  <c r="N15" i="16"/>
  <c r="N11" i="16"/>
  <c r="N16" i="16"/>
  <c r="N12" i="16"/>
  <c r="N17" i="16"/>
  <c r="N13" i="16"/>
  <c r="N18" i="16"/>
  <c r="N26" i="16"/>
  <c r="N29" i="16"/>
  <c r="N28" i="16"/>
  <c r="N27" i="16"/>
  <c r="N25" i="16"/>
  <c r="N23" i="16"/>
  <c r="N24" i="16"/>
  <c r="N9" i="16"/>
  <c r="L148" i="16"/>
  <c r="L147" i="16"/>
  <c r="L149" i="16" s="1"/>
  <c r="L150" i="16" s="1"/>
  <c r="L151" i="16" s="1"/>
  <c r="L152" i="16" s="1"/>
  <c r="L153" i="16" s="1"/>
  <c r="L154" i="16" s="1"/>
  <c r="L155" i="16" s="1"/>
  <c r="L156" i="16" s="1"/>
  <c r="L157" i="16" s="1"/>
  <c r="L158" i="16" s="1"/>
  <c r="L159" i="16" s="1"/>
  <c r="L160" i="16" s="1"/>
  <c r="L161" i="16" s="1"/>
  <c r="L162" i="16" s="1"/>
  <c r="L163" i="16" s="1"/>
  <c r="L164" i="16" s="1"/>
  <c r="L165" i="16" s="1"/>
  <c r="L166" i="16" s="1"/>
  <c r="L167" i="16" s="1"/>
  <c r="L168" i="16" s="1"/>
  <c r="L169" i="16" s="1"/>
  <c r="L170" i="16" s="1"/>
  <c r="L171" i="16" s="1"/>
  <c r="L172" i="16" s="1"/>
  <c r="L173" i="16" s="1"/>
  <c r="L174" i="16" s="1"/>
  <c r="L175" i="16" s="1"/>
  <c r="L176" i="16" s="1"/>
  <c r="L177" i="16" s="1"/>
  <c r="L178" i="16" s="1"/>
  <c r="L179" i="16" s="1"/>
  <c r="L180" i="16" s="1"/>
  <c r="L181" i="16" s="1"/>
  <c r="L182" i="16" s="1"/>
  <c r="L183" i="16" s="1"/>
  <c r="L184" i="16" s="1"/>
  <c r="L185" i="16" s="1"/>
  <c r="L186" i="16" s="1"/>
  <c r="L187" i="16" s="1"/>
  <c r="L188" i="16" s="1"/>
  <c r="L189" i="16" s="1"/>
  <c r="L190" i="16" s="1"/>
  <c r="L191" i="16" s="1"/>
  <c r="L192" i="16" s="1"/>
  <c r="L193" i="16" s="1"/>
  <c r="L194" i="16" s="1"/>
  <c r="L195" i="16" s="1"/>
  <c r="L196" i="16" s="1"/>
  <c r="L197" i="16" s="1"/>
  <c r="L198" i="16" s="1"/>
  <c r="L199" i="16" s="1"/>
  <c r="L200" i="16" s="1"/>
  <c r="L201" i="16" s="1"/>
  <c r="L202" i="16" s="1"/>
  <c r="L203" i="16" s="1"/>
  <c r="L204" i="16" s="1"/>
  <c r="L205" i="16" s="1"/>
  <c r="L206" i="16" s="1"/>
  <c r="L207" i="16" s="1"/>
  <c r="L208" i="16" s="1"/>
  <c r="L209" i="16" s="1"/>
  <c r="L210" i="16" s="1"/>
  <c r="L211" i="16" s="1"/>
  <c r="L212" i="16" s="1"/>
  <c r="L213" i="16" s="1"/>
  <c r="L214" i="16" s="1"/>
  <c r="L215" i="16" s="1"/>
  <c r="L216" i="16" s="1"/>
  <c r="L217" i="16" s="1"/>
  <c r="L218" i="16" s="1"/>
  <c r="L219" i="16" s="1"/>
  <c r="L220" i="16" s="1"/>
  <c r="L221" i="16" s="1"/>
  <c r="L222" i="16" s="1"/>
  <c r="L223" i="16" s="1"/>
  <c r="L224" i="16" s="1"/>
  <c r="L225" i="16" s="1"/>
  <c r="L226" i="16" s="1"/>
  <c r="L227" i="16" s="1"/>
  <c r="L228" i="16" s="1"/>
  <c r="L229" i="16" s="1"/>
  <c r="L230" i="16" s="1"/>
  <c r="L231" i="16" s="1"/>
  <c r="L232" i="16" s="1"/>
  <c r="L233" i="16" s="1"/>
  <c r="L234" i="16" s="1"/>
  <c r="L235" i="16" s="1"/>
  <c r="L236" i="16" s="1"/>
  <c r="L237" i="16" s="1"/>
  <c r="L238" i="16" s="1"/>
  <c r="L239" i="16" s="1"/>
  <c r="L240" i="16" s="1"/>
  <c r="L241" i="16" s="1"/>
  <c r="L242" i="16" s="1"/>
  <c r="L243" i="16" s="1"/>
  <c r="L244" i="16" s="1"/>
  <c r="L245" i="16" s="1"/>
  <c r="L246" i="16" s="1"/>
  <c r="L247" i="16" s="1"/>
  <c r="L248" i="16" s="1"/>
  <c r="L249" i="16" s="1"/>
  <c r="L250" i="16" s="1"/>
  <c r="L251" i="16" s="1"/>
  <c r="L252" i="16" s="1"/>
  <c r="L253" i="16" s="1"/>
  <c r="L254" i="16" s="1"/>
  <c r="L255" i="16" s="1"/>
  <c r="L256" i="16" s="1"/>
  <c r="L257" i="16" s="1"/>
  <c r="L258" i="16" s="1"/>
  <c r="L259" i="16" s="1"/>
  <c r="L260" i="16" s="1"/>
  <c r="L261" i="16" s="1"/>
  <c r="L262" i="16" s="1"/>
  <c r="L263" i="16" s="1"/>
  <c r="L264" i="16" s="1"/>
  <c r="L265" i="16" s="1"/>
  <c r="L266" i="16" s="1"/>
  <c r="L267" i="16" s="1"/>
  <c r="L268" i="16" s="1"/>
  <c r="L269" i="16" s="1"/>
  <c r="L270" i="16" s="1"/>
  <c r="L271" i="16" s="1"/>
  <c r="L272" i="16" s="1"/>
  <c r="L273" i="16" s="1"/>
  <c r="L274" i="16" s="1"/>
  <c r="L275" i="16" s="1"/>
  <c r="L276" i="16" s="1"/>
  <c r="L277" i="16" s="1"/>
  <c r="L278" i="16" s="1"/>
  <c r="L279" i="16" s="1"/>
  <c r="L280" i="16" s="1"/>
  <c r="L281" i="16" s="1"/>
  <c r="L282" i="16" s="1"/>
  <c r="L283" i="16" s="1"/>
  <c r="L284" i="16" s="1"/>
  <c r="L285" i="16" s="1"/>
  <c r="L286" i="16" s="1"/>
  <c r="L287" i="16" s="1"/>
  <c r="L288" i="16" s="1"/>
  <c r="L289" i="16" s="1"/>
  <c r="L290" i="16" s="1"/>
  <c r="L291" i="16" s="1"/>
  <c r="L292" i="16" s="1"/>
  <c r="L293" i="16" s="1"/>
  <c r="L294" i="16" s="1"/>
  <c r="L295" i="16" s="1"/>
  <c r="L296" i="16" s="1"/>
  <c r="L297" i="16" s="1"/>
  <c r="L298" i="16" s="1"/>
  <c r="L299" i="16" s="1"/>
  <c r="L300" i="16" s="1"/>
  <c r="L301" i="16" s="1"/>
  <c r="L302" i="16" s="1"/>
  <c r="L303" i="16" s="1"/>
  <c r="L304" i="16" s="1"/>
  <c r="L305" i="16" s="1"/>
  <c r="L306" i="16" s="1"/>
  <c r="L307" i="16" s="1"/>
  <c r="L308" i="16" s="1"/>
  <c r="L309" i="16" s="1"/>
  <c r="L310" i="16" s="1"/>
  <c r="L311" i="16" s="1"/>
  <c r="L312" i="16" s="1"/>
  <c r="L313" i="16" s="1"/>
  <c r="L314" i="16" s="1"/>
  <c r="L315" i="16" s="1"/>
  <c r="L316" i="16" s="1"/>
  <c r="L317" i="16" s="1"/>
  <c r="L318" i="16" s="1"/>
  <c r="L319" i="16" s="1"/>
  <c r="L320" i="16" s="1"/>
  <c r="L321" i="16" s="1"/>
  <c r="L322" i="16" s="1"/>
  <c r="L323" i="16" s="1"/>
  <c r="L324" i="16" s="1"/>
  <c r="L325" i="16" s="1"/>
  <c r="L326" i="16" s="1"/>
  <c r="L327" i="16" s="1"/>
  <c r="L328" i="16" s="1"/>
  <c r="L329" i="16" s="1"/>
  <c r="L330" i="16" s="1"/>
  <c r="L331" i="16" s="1"/>
  <c r="L332" i="16" s="1"/>
  <c r="L333" i="16" s="1"/>
  <c r="L334" i="16" s="1"/>
  <c r="L335" i="16" s="1"/>
  <c r="L336" i="16" s="1"/>
  <c r="L337" i="16" s="1"/>
  <c r="L338" i="16" s="1"/>
  <c r="L339" i="16" s="1"/>
  <c r="L340" i="16" s="1"/>
  <c r="L341" i="16" s="1"/>
  <c r="L342" i="16" s="1"/>
  <c r="L343" i="16" s="1"/>
  <c r="L344" i="16" s="1"/>
  <c r="L345" i="16" s="1"/>
  <c r="L346" i="16" s="1"/>
  <c r="L347" i="16" s="1"/>
  <c r="L348" i="16" s="1"/>
  <c r="L349" i="16" s="1"/>
  <c r="L350" i="16" s="1"/>
  <c r="L351" i="16" s="1"/>
  <c r="L352" i="16" s="1"/>
  <c r="L353" i="16" s="1"/>
  <c r="L354" i="16" s="1"/>
  <c r="L355" i="16" s="1"/>
  <c r="L356" i="16" s="1"/>
  <c r="L357" i="16" s="1"/>
  <c r="L358" i="16" s="1"/>
  <c r="L359" i="16" s="1"/>
  <c r="L360" i="16" s="1"/>
  <c r="L361" i="16" s="1"/>
  <c r="L362" i="16" s="1"/>
  <c r="L363" i="16" s="1"/>
  <c r="L364" i="16" s="1"/>
  <c r="L365" i="16" s="1"/>
  <c r="L366" i="16" s="1"/>
  <c r="L367" i="16" s="1"/>
  <c r="L368" i="16" s="1"/>
  <c r="L369" i="16" s="1"/>
  <c r="L370" i="16" s="1"/>
  <c r="L371" i="16" s="1"/>
  <c r="L372" i="16" s="1"/>
  <c r="L373" i="16" s="1"/>
  <c r="L374" i="16" s="1"/>
  <c r="L375" i="16" s="1"/>
  <c r="L376" i="16" s="1"/>
  <c r="L377" i="16" s="1"/>
  <c r="L378" i="16" s="1"/>
  <c r="L379" i="16" s="1"/>
  <c r="L380" i="16" s="1"/>
  <c r="L381" i="16" s="1"/>
  <c r="L382" i="16" s="1"/>
  <c r="L383" i="16" s="1"/>
  <c r="L384" i="16" s="1"/>
  <c r="L385" i="16" s="1"/>
  <c r="L386" i="16" s="1"/>
  <c r="L387" i="16" s="1"/>
  <c r="L388" i="16" s="1"/>
  <c r="M148" i="16"/>
  <c r="M147" i="16"/>
  <c r="M149" i="16" s="1"/>
  <c r="M150" i="16" s="1"/>
  <c r="M151" i="16" s="1"/>
  <c r="M152" i="16" s="1"/>
  <c r="M153" i="16" s="1"/>
  <c r="M154" i="16" s="1"/>
  <c r="M155" i="16" s="1"/>
  <c r="M156" i="16" s="1"/>
  <c r="M157" i="16" s="1"/>
  <c r="M158" i="16" s="1"/>
  <c r="M159" i="16" s="1"/>
  <c r="M160" i="16" s="1"/>
  <c r="M161" i="16" s="1"/>
  <c r="M162" i="16" s="1"/>
  <c r="M163" i="16" s="1"/>
  <c r="M164" i="16" s="1"/>
  <c r="M165" i="16" s="1"/>
  <c r="M166" i="16" s="1"/>
  <c r="M167" i="16" s="1"/>
  <c r="M168" i="16" s="1"/>
  <c r="M169" i="16" s="1"/>
  <c r="M170" i="16" s="1"/>
  <c r="M171" i="16" s="1"/>
  <c r="M172" i="16" s="1"/>
  <c r="M173" i="16" s="1"/>
  <c r="M174" i="16" s="1"/>
  <c r="M175" i="16" s="1"/>
  <c r="M176" i="16" s="1"/>
  <c r="M177" i="16" s="1"/>
  <c r="M178" i="16" s="1"/>
  <c r="M179" i="16" s="1"/>
  <c r="M180" i="16" s="1"/>
  <c r="M181" i="16" s="1"/>
  <c r="M182" i="16" s="1"/>
  <c r="M183" i="16" s="1"/>
  <c r="M184" i="16" s="1"/>
  <c r="M185" i="16" s="1"/>
  <c r="M186" i="16" s="1"/>
  <c r="M187" i="16" s="1"/>
  <c r="M188" i="16" s="1"/>
  <c r="M189" i="16" s="1"/>
  <c r="M190" i="16" s="1"/>
  <c r="M191" i="16" s="1"/>
  <c r="M192" i="16" s="1"/>
  <c r="M193" i="16" s="1"/>
  <c r="M194" i="16" s="1"/>
  <c r="M195" i="16" s="1"/>
  <c r="M196" i="16" s="1"/>
  <c r="M197" i="16" s="1"/>
  <c r="M198" i="16" s="1"/>
  <c r="M199" i="16" s="1"/>
  <c r="M200" i="16" s="1"/>
  <c r="M201" i="16" s="1"/>
  <c r="M202" i="16" s="1"/>
  <c r="M203" i="16" s="1"/>
  <c r="M204" i="16" s="1"/>
  <c r="M205" i="16" s="1"/>
  <c r="M206" i="16" s="1"/>
  <c r="M207" i="16" s="1"/>
  <c r="M208" i="16" s="1"/>
  <c r="M209" i="16" s="1"/>
  <c r="M210" i="16" s="1"/>
  <c r="M211" i="16" s="1"/>
  <c r="M212" i="16" s="1"/>
  <c r="M213" i="16" s="1"/>
  <c r="M214" i="16" s="1"/>
  <c r="M215" i="16" s="1"/>
  <c r="M216" i="16" s="1"/>
  <c r="M217" i="16" s="1"/>
  <c r="M218" i="16" s="1"/>
  <c r="M219" i="16" s="1"/>
  <c r="M220" i="16" s="1"/>
  <c r="M221" i="16" s="1"/>
  <c r="M222" i="16" s="1"/>
  <c r="M223" i="16" s="1"/>
  <c r="M224" i="16" s="1"/>
  <c r="M225" i="16" s="1"/>
  <c r="M226" i="16" s="1"/>
  <c r="M227" i="16" s="1"/>
  <c r="M228" i="16" s="1"/>
  <c r="M229" i="16" s="1"/>
  <c r="M230" i="16" s="1"/>
  <c r="M231" i="16" s="1"/>
  <c r="M232" i="16" s="1"/>
  <c r="M233" i="16" s="1"/>
  <c r="M234" i="16" s="1"/>
  <c r="M235" i="16" s="1"/>
  <c r="M236" i="16" s="1"/>
  <c r="M237" i="16" s="1"/>
  <c r="M238" i="16" s="1"/>
  <c r="M239" i="16" s="1"/>
  <c r="M240" i="16" s="1"/>
  <c r="M241" i="16" s="1"/>
  <c r="M242" i="16" s="1"/>
  <c r="M243" i="16" s="1"/>
  <c r="M244" i="16" s="1"/>
  <c r="M245" i="16" s="1"/>
  <c r="M246" i="16" s="1"/>
  <c r="M247" i="16" s="1"/>
  <c r="M248" i="16" s="1"/>
  <c r="M249" i="16" s="1"/>
  <c r="M250" i="16" s="1"/>
  <c r="M251" i="16" s="1"/>
  <c r="M252" i="16" s="1"/>
  <c r="M253" i="16" s="1"/>
  <c r="M254" i="16" s="1"/>
  <c r="M255" i="16" s="1"/>
  <c r="M256" i="16" s="1"/>
  <c r="M257" i="16" s="1"/>
  <c r="M258" i="16" s="1"/>
  <c r="M259" i="16" s="1"/>
  <c r="M260" i="16" s="1"/>
  <c r="M261" i="16" s="1"/>
  <c r="M262" i="16" s="1"/>
  <c r="M263" i="16" s="1"/>
  <c r="M264" i="16" s="1"/>
  <c r="M265" i="16" s="1"/>
  <c r="M266" i="16" s="1"/>
  <c r="M267" i="16" s="1"/>
  <c r="M268" i="16" s="1"/>
  <c r="M269" i="16" s="1"/>
  <c r="M270" i="16" s="1"/>
  <c r="M271" i="16" s="1"/>
  <c r="M272" i="16" s="1"/>
  <c r="M273" i="16" s="1"/>
  <c r="M274" i="16" s="1"/>
  <c r="M275" i="16" s="1"/>
  <c r="M276" i="16" s="1"/>
  <c r="M277" i="16" s="1"/>
  <c r="M278" i="16" s="1"/>
  <c r="M279" i="16" s="1"/>
  <c r="M280" i="16" s="1"/>
  <c r="M281" i="16" s="1"/>
  <c r="M282" i="16" s="1"/>
  <c r="M283" i="16" s="1"/>
  <c r="M284" i="16" s="1"/>
  <c r="M285" i="16" s="1"/>
  <c r="M286" i="16" s="1"/>
  <c r="M287" i="16" s="1"/>
  <c r="M288" i="16" s="1"/>
  <c r="M289" i="16" s="1"/>
  <c r="M290" i="16" s="1"/>
  <c r="M291" i="16" s="1"/>
  <c r="M292" i="16" s="1"/>
  <c r="M293" i="16" s="1"/>
  <c r="M294" i="16" s="1"/>
  <c r="M295" i="16" s="1"/>
  <c r="M296" i="16" s="1"/>
  <c r="M297" i="16" s="1"/>
  <c r="M298" i="16" s="1"/>
  <c r="M299" i="16" s="1"/>
  <c r="M300" i="16" s="1"/>
  <c r="M301" i="16" s="1"/>
  <c r="M302" i="16" s="1"/>
  <c r="M303" i="16" s="1"/>
  <c r="M304" i="16" s="1"/>
  <c r="M305" i="16" s="1"/>
  <c r="M306" i="16" s="1"/>
  <c r="M307" i="16" s="1"/>
  <c r="M308" i="16" s="1"/>
  <c r="M309" i="16" s="1"/>
  <c r="M310" i="16" s="1"/>
  <c r="M311" i="16" s="1"/>
  <c r="M312" i="16" s="1"/>
  <c r="M313" i="16" s="1"/>
  <c r="M314" i="16" s="1"/>
  <c r="M315" i="16" s="1"/>
  <c r="M316" i="16" s="1"/>
  <c r="M317" i="16" s="1"/>
  <c r="M318" i="16" s="1"/>
  <c r="M319" i="16" s="1"/>
  <c r="M320" i="16" s="1"/>
  <c r="M321" i="16" s="1"/>
  <c r="M322" i="16" s="1"/>
  <c r="M323" i="16" s="1"/>
  <c r="M324" i="16" s="1"/>
  <c r="M325" i="16" s="1"/>
  <c r="M326" i="16" s="1"/>
  <c r="M327" i="16" s="1"/>
  <c r="M328" i="16" s="1"/>
  <c r="M329" i="16" s="1"/>
  <c r="M330" i="16" s="1"/>
  <c r="M331" i="16" s="1"/>
  <c r="M332" i="16" s="1"/>
  <c r="M333" i="16" s="1"/>
  <c r="M334" i="16" s="1"/>
  <c r="M335" i="16" s="1"/>
  <c r="M336" i="16" s="1"/>
  <c r="M337" i="16" s="1"/>
  <c r="M338" i="16" s="1"/>
  <c r="M339" i="16" s="1"/>
  <c r="M340" i="16" s="1"/>
  <c r="M341" i="16" s="1"/>
  <c r="M342" i="16" s="1"/>
  <c r="M343" i="16" s="1"/>
  <c r="M344" i="16" s="1"/>
  <c r="M345" i="16" s="1"/>
  <c r="M346" i="16" s="1"/>
  <c r="M347" i="16" s="1"/>
  <c r="M348" i="16" s="1"/>
  <c r="M349" i="16" s="1"/>
  <c r="M350" i="16" s="1"/>
  <c r="M351" i="16" s="1"/>
  <c r="M352" i="16" s="1"/>
  <c r="M353" i="16" s="1"/>
  <c r="M354" i="16" s="1"/>
  <c r="M355" i="16" s="1"/>
  <c r="M356" i="16" s="1"/>
  <c r="M357" i="16" s="1"/>
  <c r="M358" i="16" s="1"/>
  <c r="M359" i="16" s="1"/>
  <c r="M360" i="16" s="1"/>
  <c r="M361" i="16" s="1"/>
  <c r="M362" i="16" s="1"/>
  <c r="M363" i="16" s="1"/>
  <c r="M364" i="16" s="1"/>
  <c r="M365" i="16" s="1"/>
  <c r="M366" i="16" s="1"/>
  <c r="M367" i="16" s="1"/>
  <c r="M368" i="16" s="1"/>
  <c r="M369" i="16" s="1"/>
  <c r="M370" i="16" s="1"/>
  <c r="M371" i="16" s="1"/>
  <c r="M372" i="16" s="1"/>
  <c r="M373" i="16" s="1"/>
  <c r="M374" i="16" s="1"/>
  <c r="M375" i="16" s="1"/>
  <c r="M376" i="16" s="1"/>
  <c r="M377" i="16" s="1"/>
  <c r="M378" i="16" s="1"/>
  <c r="M379" i="16" s="1"/>
  <c r="M380" i="16" s="1"/>
  <c r="M381" i="16" s="1"/>
  <c r="M382" i="16" s="1"/>
  <c r="M383" i="16" s="1"/>
  <c r="M384" i="16" s="1"/>
  <c r="M385" i="16" s="1"/>
  <c r="M386" i="16" s="1"/>
  <c r="M387" i="16" s="1"/>
  <c r="M388" i="16" s="1"/>
  <c r="Y30" i="16"/>
  <c r="AE30" i="16"/>
  <c r="G146" i="16"/>
  <c r="M14" i="16" s="1"/>
  <c r="W14" i="16" s="1"/>
  <c r="M31" i="16"/>
  <c r="W31" i="16" s="1"/>
  <c r="N120" i="16"/>
  <c r="K151" i="16"/>
  <c r="AC35" i="16"/>
  <c r="P148" i="16"/>
  <c r="P147" i="16"/>
  <c r="P149" i="16" s="1"/>
  <c r="P150" i="16" s="1"/>
  <c r="P151" i="16" s="1"/>
  <c r="P152" i="16" s="1"/>
  <c r="P153" i="16" s="1"/>
  <c r="P154" i="16" s="1"/>
  <c r="P155" i="16" s="1"/>
  <c r="P156" i="16" s="1"/>
  <c r="P157" i="16" s="1"/>
  <c r="P158" i="16" s="1"/>
  <c r="P159" i="16" s="1"/>
  <c r="P160" i="16" s="1"/>
  <c r="P161" i="16" s="1"/>
  <c r="P162" i="16" s="1"/>
  <c r="P163" i="16" s="1"/>
  <c r="P164" i="16" s="1"/>
  <c r="P165" i="16" s="1"/>
  <c r="P166" i="16" s="1"/>
  <c r="P167" i="16" s="1"/>
  <c r="P168" i="16" s="1"/>
  <c r="P169" i="16" s="1"/>
  <c r="P170" i="16" s="1"/>
  <c r="P171" i="16" s="1"/>
  <c r="P172" i="16" s="1"/>
  <c r="P173" i="16" s="1"/>
  <c r="P174" i="16" s="1"/>
  <c r="P175" i="16" s="1"/>
  <c r="P176" i="16" s="1"/>
  <c r="P177" i="16" s="1"/>
  <c r="P178" i="16" s="1"/>
  <c r="P179" i="16" s="1"/>
  <c r="P180" i="16" s="1"/>
  <c r="P181" i="16" s="1"/>
  <c r="P182" i="16" s="1"/>
  <c r="P183" i="16" s="1"/>
  <c r="P184" i="16" s="1"/>
  <c r="P185" i="16" s="1"/>
  <c r="P186" i="16" s="1"/>
  <c r="P187" i="16" s="1"/>
  <c r="P188" i="16" s="1"/>
  <c r="P189" i="16" s="1"/>
  <c r="P190" i="16" s="1"/>
  <c r="P191" i="16" s="1"/>
  <c r="P192" i="16" s="1"/>
  <c r="P193" i="16" s="1"/>
  <c r="P194" i="16" s="1"/>
  <c r="P195" i="16" s="1"/>
  <c r="P196" i="16" s="1"/>
  <c r="P197" i="16" s="1"/>
  <c r="P198" i="16" s="1"/>
  <c r="P199" i="16" s="1"/>
  <c r="P200" i="16" s="1"/>
  <c r="P201" i="16" s="1"/>
  <c r="P202" i="16" s="1"/>
  <c r="P203" i="16" s="1"/>
  <c r="P204" i="16" s="1"/>
  <c r="P205" i="16" s="1"/>
  <c r="P206" i="16" s="1"/>
  <c r="P207" i="16" s="1"/>
  <c r="P208" i="16" s="1"/>
  <c r="P209" i="16" s="1"/>
  <c r="P210" i="16" s="1"/>
  <c r="P211" i="16" s="1"/>
  <c r="P212" i="16" s="1"/>
  <c r="P213" i="16" s="1"/>
  <c r="P214" i="16" s="1"/>
  <c r="P215" i="16" s="1"/>
  <c r="P216" i="16" s="1"/>
  <c r="P217" i="16" s="1"/>
  <c r="P218" i="16" s="1"/>
  <c r="P219" i="16" s="1"/>
  <c r="P220" i="16" s="1"/>
  <c r="P221" i="16" s="1"/>
  <c r="P222" i="16" s="1"/>
  <c r="P223" i="16" s="1"/>
  <c r="P224" i="16" s="1"/>
  <c r="P225" i="16" s="1"/>
  <c r="P226" i="16" s="1"/>
  <c r="P227" i="16" s="1"/>
  <c r="P228" i="16" s="1"/>
  <c r="P229" i="16" s="1"/>
  <c r="P230" i="16" s="1"/>
  <c r="P231" i="16" s="1"/>
  <c r="P232" i="16" s="1"/>
  <c r="P233" i="16" s="1"/>
  <c r="P234" i="16" s="1"/>
  <c r="P235" i="16" s="1"/>
  <c r="P236" i="16" s="1"/>
  <c r="P237" i="16" s="1"/>
  <c r="P238" i="16" s="1"/>
  <c r="P239" i="16" s="1"/>
  <c r="P240" i="16" s="1"/>
  <c r="P241" i="16" s="1"/>
  <c r="P242" i="16" s="1"/>
  <c r="P243" i="16" s="1"/>
  <c r="P244" i="16" s="1"/>
  <c r="P245" i="16" s="1"/>
  <c r="P246" i="16" s="1"/>
  <c r="P247" i="16" s="1"/>
  <c r="P248" i="16" s="1"/>
  <c r="P249" i="16" s="1"/>
  <c r="P250" i="16" s="1"/>
  <c r="P251" i="16" s="1"/>
  <c r="P252" i="16" s="1"/>
  <c r="P253" i="16" s="1"/>
  <c r="P254" i="16" s="1"/>
  <c r="P255" i="16" s="1"/>
  <c r="P256" i="16" s="1"/>
  <c r="P257" i="16" s="1"/>
  <c r="P258" i="16" s="1"/>
  <c r="P259" i="16" s="1"/>
  <c r="P260" i="16" s="1"/>
  <c r="P261" i="16" s="1"/>
  <c r="P262" i="16" s="1"/>
  <c r="P263" i="16" s="1"/>
  <c r="P264" i="16" s="1"/>
  <c r="P265" i="16" s="1"/>
  <c r="P266" i="16" s="1"/>
  <c r="P267" i="16" s="1"/>
  <c r="P268" i="16" s="1"/>
  <c r="P269" i="16" s="1"/>
  <c r="P270" i="16" s="1"/>
  <c r="P271" i="16" s="1"/>
  <c r="P272" i="16" s="1"/>
  <c r="P273" i="16" s="1"/>
  <c r="P274" i="16" s="1"/>
  <c r="P275" i="16" s="1"/>
  <c r="P276" i="16" s="1"/>
  <c r="P277" i="16" s="1"/>
  <c r="P278" i="16" s="1"/>
  <c r="P279" i="16" s="1"/>
  <c r="P280" i="16" s="1"/>
  <c r="P281" i="16" s="1"/>
  <c r="P282" i="16" s="1"/>
  <c r="P283" i="16" s="1"/>
  <c r="P284" i="16" s="1"/>
  <c r="P285" i="16" s="1"/>
  <c r="P286" i="16" s="1"/>
  <c r="P287" i="16" s="1"/>
  <c r="P288" i="16" s="1"/>
  <c r="P289" i="16" s="1"/>
  <c r="P290" i="16" s="1"/>
  <c r="P291" i="16" s="1"/>
  <c r="P292" i="16" s="1"/>
  <c r="P293" i="16" s="1"/>
  <c r="P294" i="16" s="1"/>
  <c r="P295" i="16" s="1"/>
  <c r="P296" i="16" s="1"/>
  <c r="P297" i="16" s="1"/>
  <c r="P298" i="16" s="1"/>
  <c r="P299" i="16" s="1"/>
  <c r="P300" i="16" s="1"/>
  <c r="P301" i="16" s="1"/>
  <c r="P302" i="16" s="1"/>
  <c r="P303" i="16" s="1"/>
  <c r="P304" i="16" s="1"/>
  <c r="P305" i="16" s="1"/>
  <c r="P306" i="16" s="1"/>
  <c r="P307" i="16" s="1"/>
  <c r="P308" i="16" s="1"/>
  <c r="P309" i="16" s="1"/>
  <c r="P310" i="16" s="1"/>
  <c r="P311" i="16" s="1"/>
  <c r="P312" i="16" s="1"/>
  <c r="P313" i="16" s="1"/>
  <c r="P314" i="16" s="1"/>
  <c r="P315" i="16" s="1"/>
  <c r="P316" i="16" s="1"/>
  <c r="P317" i="16" s="1"/>
  <c r="P318" i="16" s="1"/>
  <c r="P319" i="16" s="1"/>
  <c r="P320" i="16" s="1"/>
  <c r="P321" i="16" s="1"/>
  <c r="P322" i="16" s="1"/>
  <c r="P323" i="16" s="1"/>
  <c r="P324" i="16" s="1"/>
  <c r="P325" i="16" s="1"/>
  <c r="P326" i="16" s="1"/>
  <c r="P327" i="16" s="1"/>
  <c r="P328" i="16" s="1"/>
  <c r="P329" i="16" s="1"/>
  <c r="P330" i="16" s="1"/>
  <c r="P331" i="16" s="1"/>
  <c r="P332" i="16" s="1"/>
  <c r="P333" i="16" s="1"/>
  <c r="P334" i="16" s="1"/>
  <c r="P335" i="16" s="1"/>
  <c r="P336" i="16" s="1"/>
  <c r="P337" i="16" s="1"/>
  <c r="P338" i="16" s="1"/>
  <c r="P339" i="16" s="1"/>
  <c r="P340" i="16" s="1"/>
  <c r="P341" i="16" s="1"/>
  <c r="P342" i="16" s="1"/>
  <c r="P343" i="16" s="1"/>
  <c r="P344" i="16" s="1"/>
  <c r="P345" i="16" s="1"/>
  <c r="P346" i="16" s="1"/>
  <c r="P347" i="16" s="1"/>
  <c r="P348" i="16" s="1"/>
  <c r="P349" i="16" s="1"/>
  <c r="P350" i="16" s="1"/>
  <c r="P351" i="16" s="1"/>
  <c r="P352" i="16" s="1"/>
  <c r="P353" i="16" s="1"/>
  <c r="P354" i="16" s="1"/>
  <c r="P355" i="16" s="1"/>
  <c r="P356" i="16" s="1"/>
  <c r="P357" i="16" s="1"/>
  <c r="P358" i="16" s="1"/>
  <c r="P359" i="16" s="1"/>
  <c r="P360" i="16" s="1"/>
  <c r="P361" i="16" s="1"/>
  <c r="P362" i="16" s="1"/>
  <c r="P363" i="16" s="1"/>
  <c r="P364" i="16" s="1"/>
  <c r="P365" i="16" s="1"/>
  <c r="P366" i="16" s="1"/>
  <c r="P367" i="16" s="1"/>
  <c r="P368" i="16" s="1"/>
  <c r="P369" i="16" s="1"/>
  <c r="P370" i="16" s="1"/>
  <c r="P371" i="16" s="1"/>
  <c r="P372" i="16" s="1"/>
  <c r="P373" i="16" s="1"/>
  <c r="P374" i="16" s="1"/>
  <c r="P375" i="16" s="1"/>
  <c r="P376" i="16" s="1"/>
  <c r="P377" i="16" s="1"/>
  <c r="P378" i="16" s="1"/>
  <c r="P379" i="16" s="1"/>
  <c r="P380" i="16" s="1"/>
  <c r="P381" i="16" s="1"/>
  <c r="P382" i="16" s="1"/>
  <c r="P383" i="16" s="1"/>
  <c r="P384" i="16" s="1"/>
  <c r="P385" i="16" s="1"/>
  <c r="P386" i="16" s="1"/>
  <c r="P387" i="16" s="1"/>
  <c r="P388" i="16" s="1"/>
  <c r="P389" i="16" s="1"/>
  <c r="P390" i="16" s="1"/>
  <c r="P391" i="16" s="1"/>
  <c r="P392" i="16" s="1"/>
  <c r="P393" i="16" s="1"/>
  <c r="P394" i="16" s="1"/>
  <c r="P395" i="16" s="1"/>
  <c r="P396" i="16" s="1"/>
  <c r="P397" i="16" s="1"/>
  <c r="P398" i="16" s="1"/>
  <c r="P399" i="16" s="1"/>
  <c r="N128" i="16"/>
  <c r="O30" i="16"/>
  <c r="N114" i="16"/>
  <c r="AK106" i="23" l="1"/>
  <c r="F42" i="23"/>
  <c r="E42" i="23"/>
  <c r="I44" i="23"/>
  <c r="X44" i="23"/>
  <c r="N417" i="23"/>
  <c r="Q26" i="23"/>
  <c r="T26" i="23" s="1"/>
  <c r="Q45" i="23"/>
  <c r="T45" i="23" s="1"/>
  <c r="X45" i="23" s="1"/>
  <c r="Q51" i="23"/>
  <c r="T51" i="23" s="1"/>
  <c r="X51" i="23" s="1"/>
  <c r="AD82" i="23"/>
  <c r="N82" i="23"/>
  <c r="AA43" i="23"/>
  <c r="H43" i="23" s="1"/>
  <c r="Z43" i="23" s="1"/>
  <c r="G43" i="23"/>
  <c r="K229" i="23"/>
  <c r="K230" i="23" s="1"/>
  <c r="K231" i="23" s="1"/>
  <c r="K232" i="23" s="1"/>
  <c r="K233" i="23" s="1"/>
  <c r="K234" i="23" s="1"/>
  <c r="K235" i="23" s="1"/>
  <c r="K236" i="23" s="1"/>
  <c r="AE75" i="23"/>
  <c r="AC75" i="23" s="1"/>
  <c r="R75" i="23"/>
  <c r="P75" i="23"/>
  <c r="Y75" i="23"/>
  <c r="S75" i="23"/>
  <c r="S76" i="23" s="1"/>
  <c r="O75" i="23"/>
  <c r="X25" i="23"/>
  <c r="AA25" i="23"/>
  <c r="H25" i="23" s="1"/>
  <c r="Z25" i="23" s="1"/>
  <c r="J82" i="23"/>
  <c r="I24" i="23"/>
  <c r="G24" i="23"/>
  <c r="AI99" i="23"/>
  <c r="AJ99" i="23" s="1"/>
  <c r="E23" i="23"/>
  <c r="F23" i="23"/>
  <c r="G205" i="23"/>
  <c r="M92" i="23"/>
  <c r="W92" i="23" s="1"/>
  <c r="P400" i="16"/>
  <c r="AC114" i="16"/>
  <c r="AD35" i="16"/>
  <c r="AD114" i="16" s="1"/>
  <c r="AJ121" i="16" s="1"/>
  <c r="K152" i="16"/>
  <c r="Y31" i="16"/>
  <c r="AE31" i="16"/>
  <c r="G148" i="16"/>
  <c r="M16" i="16" s="1"/>
  <c r="W16" i="16" s="1"/>
  <c r="G147" i="16"/>
  <c r="M15" i="16" s="1"/>
  <c r="W15" i="16" s="1"/>
  <c r="M32" i="16"/>
  <c r="W32" i="16" s="1"/>
  <c r="L390" i="16"/>
  <c r="L389" i="16"/>
  <c r="L391" i="16" s="1"/>
  <c r="L392" i="16" s="1"/>
  <c r="L393" i="16" s="1"/>
  <c r="L394" i="16" s="1"/>
  <c r="L395" i="16" s="1"/>
  <c r="L396" i="16" s="1"/>
  <c r="L397" i="16" s="1"/>
  <c r="L398" i="16" s="1"/>
  <c r="L399" i="16" s="1"/>
  <c r="N115" i="16"/>
  <c r="M390" i="16"/>
  <c r="M389" i="16"/>
  <c r="M391" i="16" s="1"/>
  <c r="M392" i="16" s="1"/>
  <c r="M393" i="16" s="1"/>
  <c r="M394" i="16" s="1"/>
  <c r="M395" i="16" s="1"/>
  <c r="M396" i="16" s="1"/>
  <c r="M397" i="16" s="1"/>
  <c r="M398" i="16" s="1"/>
  <c r="M399" i="16" s="1"/>
  <c r="M400" i="16" s="1"/>
  <c r="N129" i="16"/>
  <c r="N122" i="16"/>
  <c r="J75" i="23" l="1"/>
  <c r="S92" i="23"/>
  <c r="R92" i="23"/>
  <c r="P92" i="23"/>
  <c r="O92" i="23"/>
  <c r="F24" i="23"/>
  <c r="E24" i="23"/>
  <c r="I25" i="23"/>
  <c r="G25" i="23"/>
  <c r="K237" i="23"/>
  <c r="K238" i="23" s="1"/>
  <c r="K239" i="23" s="1"/>
  <c r="K240" i="23" s="1"/>
  <c r="X76" i="23"/>
  <c r="AA51" i="23"/>
  <c r="I51" i="23"/>
  <c r="G51" i="23"/>
  <c r="X26" i="23"/>
  <c r="AA26" i="23"/>
  <c r="H26" i="23" s="1"/>
  <c r="Z26" i="23" s="1"/>
  <c r="AA44" i="23"/>
  <c r="H44" i="23" s="1"/>
  <c r="Z44" i="23" s="1"/>
  <c r="G44" i="23"/>
  <c r="G206" i="23"/>
  <c r="G207" i="23" s="1"/>
  <c r="G208" i="23" s="1"/>
  <c r="G209" i="23" s="1"/>
  <c r="G210" i="23" s="1"/>
  <c r="G211" i="23" s="1"/>
  <c r="G212" i="23" s="1"/>
  <c r="G213" i="23" s="1"/>
  <c r="G214" i="23" s="1"/>
  <c r="G215" i="23" s="1"/>
  <c r="G216" i="23" s="1"/>
  <c r="G217" i="23" s="1"/>
  <c r="G218" i="23" s="1"/>
  <c r="G219" i="23" s="1"/>
  <c r="G220" i="23" s="1"/>
  <c r="G221" i="23" s="1"/>
  <c r="G222" i="23" s="1"/>
  <c r="G223" i="23" s="1"/>
  <c r="M93" i="23"/>
  <c r="W93" i="23" s="1"/>
  <c r="N75" i="23"/>
  <c r="AD75" i="23"/>
  <c r="E43" i="23"/>
  <c r="F43" i="23"/>
  <c r="AA45" i="23"/>
  <c r="G45" i="23"/>
  <c r="N418" i="23"/>
  <c r="Q27" i="23"/>
  <c r="T27" i="23" s="1"/>
  <c r="Q46" i="23"/>
  <c r="T46" i="23" s="1"/>
  <c r="X46" i="23" s="1"/>
  <c r="Q52" i="23"/>
  <c r="T52" i="23" s="1"/>
  <c r="X52" i="23" s="1"/>
  <c r="M124" i="16"/>
  <c r="N117" i="16"/>
  <c r="L400" i="16"/>
  <c r="G149" i="16"/>
  <c r="M17" i="16" s="1"/>
  <c r="W17" i="16" s="1"/>
  <c r="M33" i="16"/>
  <c r="W33" i="16" s="1"/>
  <c r="AJ125" i="16"/>
  <c r="AJ124" i="16"/>
  <c r="N130" i="16"/>
  <c r="K153" i="16"/>
  <c r="AK35" i="16"/>
  <c r="M401" i="16"/>
  <c r="Y32" i="16"/>
  <c r="O32" i="16"/>
  <c r="AE32" i="16"/>
  <c r="AI121" i="16"/>
  <c r="AK121" i="16" s="1"/>
  <c r="AC117" i="16"/>
  <c r="P401" i="16"/>
  <c r="J92" i="23" l="1"/>
  <c r="AA46" i="23"/>
  <c r="G46" i="23"/>
  <c r="N419" i="23"/>
  <c r="Q28" i="23"/>
  <c r="T28" i="23" s="1"/>
  <c r="Q47" i="23"/>
  <c r="T47" i="23" s="1"/>
  <c r="X47" i="23" s="1"/>
  <c r="Q53" i="23"/>
  <c r="T53" i="23" s="1"/>
  <c r="X53" i="23" s="1"/>
  <c r="G224" i="23"/>
  <c r="M97" i="23"/>
  <c r="W97" i="23" s="1"/>
  <c r="I26" i="23"/>
  <c r="G26" i="23"/>
  <c r="E25" i="23"/>
  <c r="F25" i="23"/>
  <c r="AA52" i="23"/>
  <c r="H52" i="23" s="1"/>
  <c r="Z52" i="23" s="1"/>
  <c r="I52" i="23"/>
  <c r="G52" i="23"/>
  <c r="X27" i="23"/>
  <c r="AA27" i="23"/>
  <c r="H27" i="23" s="1"/>
  <c r="Z27" i="23" s="1"/>
  <c r="F45" i="23"/>
  <c r="E45" i="23"/>
  <c r="S93" i="23"/>
  <c r="R93" i="23"/>
  <c r="P93" i="23"/>
  <c r="O93" i="23"/>
  <c r="E44" i="23"/>
  <c r="F44" i="23"/>
  <c r="F51" i="23"/>
  <c r="E51" i="23"/>
  <c r="H51" i="23"/>
  <c r="Z51" i="23" s="1"/>
  <c r="AA76" i="23"/>
  <c r="K241" i="23"/>
  <c r="K242" i="23" s="1"/>
  <c r="K243" i="23" s="1"/>
  <c r="K244" i="23" s="1"/>
  <c r="K245" i="23" s="1"/>
  <c r="K246" i="23" s="1"/>
  <c r="K247" i="23" s="1"/>
  <c r="K248" i="23" s="1"/>
  <c r="K249" i="23" s="1"/>
  <c r="K250" i="23" s="1"/>
  <c r="K251" i="23" s="1"/>
  <c r="K252" i="23" s="1"/>
  <c r="K253" i="23" s="1"/>
  <c r="K254" i="23" s="1"/>
  <c r="K255" i="23" s="1"/>
  <c r="K256" i="23" s="1"/>
  <c r="K257" i="23" s="1"/>
  <c r="K258" i="23" s="1"/>
  <c r="K259" i="23" s="1"/>
  <c r="K260" i="23" s="1"/>
  <c r="K261" i="23" s="1"/>
  <c r="K262" i="23" s="1"/>
  <c r="K263" i="23" s="1"/>
  <c r="K264" i="23" s="1"/>
  <c r="K265" i="23" s="1"/>
  <c r="K266" i="23" s="1"/>
  <c r="K267" i="23" s="1"/>
  <c r="K268" i="23" s="1"/>
  <c r="K269" i="23" s="1"/>
  <c r="K270" i="23" s="1"/>
  <c r="K271" i="23" s="1"/>
  <c r="K272" i="23" s="1"/>
  <c r="K273" i="23" s="1"/>
  <c r="K274" i="23" s="1"/>
  <c r="K275" i="23" s="1"/>
  <c r="K276" i="23" s="1"/>
  <c r="K277" i="23" s="1"/>
  <c r="K278" i="23" s="1"/>
  <c r="K279" i="23" s="1"/>
  <c r="K280" i="23" s="1"/>
  <c r="K281" i="23" s="1"/>
  <c r="K282" i="23" s="1"/>
  <c r="K283" i="23" s="1"/>
  <c r="K284" i="23" s="1"/>
  <c r="K285" i="23" s="1"/>
  <c r="K286" i="23" s="1"/>
  <c r="K287" i="23" s="1"/>
  <c r="K288" i="23" s="1"/>
  <c r="K289" i="23" s="1"/>
  <c r="K290" i="23" s="1"/>
  <c r="K291" i="23" s="1"/>
  <c r="K292" i="23" s="1"/>
  <c r="K293" i="23" s="1"/>
  <c r="K294" i="23" s="1"/>
  <c r="K295" i="23" s="1"/>
  <c r="K296" i="23" s="1"/>
  <c r="K297" i="23" s="1"/>
  <c r="K298" i="23" s="1"/>
  <c r="K299" i="23" s="1"/>
  <c r="K300" i="23" s="1"/>
  <c r="K301" i="23" s="1"/>
  <c r="K302" i="23" s="1"/>
  <c r="K303" i="23" s="1"/>
  <c r="K304" i="23" s="1"/>
  <c r="K305" i="23" s="1"/>
  <c r="K306" i="23" s="1"/>
  <c r="K307" i="23" s="1"/>
  <c r="K308" i="23" s="1"/>
  <c r="K309" i="23" s="1"/>
  <c r="K310" i="23" s="1"/>
  <c r="K311" i="23" s="1"/>
  <c r="K312" i="23" s="1"/>
  <c r="K313" i="23" s="1"/>
  <c r="K314" i="23" s="1"/>
  <c r="K315" i="23" s="1"/>
  <c r="K316" i="23" s="1"/>
  <c r="K317" i="23" s="1"/>
  <c r="K318" i="23" s="1"/>
  <c r="K319" i="23" s="1"/>
  <c r="K320" i="23" s="1"/>
  <c r="K321" i="23" s="1"/>
  <c r="K322" i="23" s="1"/>
  <c r="K323" i="23" s="1"/>
  <c r="K324" i="23" s="1"/>
  <c r="K325" i="23" s="1"/>
  <c r="K326" i="23" s="1"/>
  <c r="K327" i="23" s="1"/>
  <c r="K328" i="23" s="1"/>
  <c r="K329" i="23" s="1"/>
  <c r="K330" i="23" s="1"/>
  <c r="K331" i="23" s="1"/>
  <c r="K332" i="23" s="1"/>
  <c r="K333" i="23" s="1"/>
  <c r="K334" i="23" s="1"/>
  <c r="K335" i="23" s="1"/>
  <c r="K336" i="23" s="1"/>
  <c r="K337" i="23" s="1"/>
  <c r="K338" i="23" s="1"/>
  <c r="K339" i="23" s="1"/>
  <c r="K340" i="23" s="1"/>
  <c r="K341" i="23" s="1"/>
  <c r="K342" i="23" s="1"/>
  <c r="K343" i="23" s="1"/>
  <c r="K344" i="23" s="1"/>
  <c r="K345" i="23" s="1"/>
  <c r="K346" i="23" s="1"/>
  <c r="K347" i="23" s="1"/>
  <c r="K348" i="23" s="1"/>
  <c r="K349" i="23" s="1"/>
  <c r="K350" i="23" s="1"/>
  <c r="K351" i="23" s="1"/>
  <c r="K352" i="23" s="1"/>
  <c r="K353" i="23" s="1"/>
  <c r="K354" i="23" s="1"/>
  <c r="K355" i="23" s="1"/>
  <c r="K356" i="23" s="1"/>
  <c r="K357" i="23" s="1"/>
  <c r="K358" i="23" s="1"/>
  <c r="K359" i="23" s="1"/>
  <c r="AC113" i="23"/>
  <c r="N131" i="16"/>
  <c r="O24" i="16"/>
  <c r="K154" i="16"/>
  <c r="AC38" i="16"/>
  <c r="P122" i="16"/>
  <c r="O31" i="16"/>
  <c r="P402" i="16"/>
  <c r="AK125" i="16"/>
  <c r="AK124" i="16"/>
  <c r="AK126" i="16" s="1"/>
  <c r="M402" i="16"/>
  <c r="AE24" i="16"/>
  <c r="AC24" i="16" s="1"/>
  <c r="AD24" i="16" s="1"/>
  <c r="Y33" i="16"/>
  <c r="G150" i="16"/>
  <c r="M18" i="16" s="1"/>
  <c r="W18" i="16" s="1"/>
  <c r="L401" i="16"/>
  <c r="AD113" i="23" l="1"/>
  <c r="N113" i="23" s="1"/>
  <c r="I27" i="23"/>
  <c r="G27" i="23"/>
  <c r="G225" i="23"/>
  <c r="G226" i="23" s="1"/>
  <c r="G227" i="23" s="1"/>
  <c r="G228" i="23" s="1"/>
  <c r="M98" i="23"/>
  <c r="W98" i="23" s="1"/>
  <c r="AA53" i="23"/>
  <c r="H53" i="23" s="1"/>
  <c r="Z53" i="23" s="1"/>
  <c r="I53" i="23"/>
  <c r="G53" i="23"/>
  <c r="X28" i="23"/>
  <c r="AA28" i="23"/>
  <c r="E46" i="23"/>
  <c r="F46" i="23"/>
  <c r="K360" i="23"/>
  <c r="E52" i="23"/>
  <c r="F52" i="23"/>
  <c r="F26" i="23"/>
  <c r="E26" i="23"/>
  <c r="R97" i="23"/>
  <c r="P97" i="23"/>
  <c r="W99" i="23"/>
  <c r="AE97" i="23" s="1"/>
  <c r="AC97" i="23" s="1"/>
  <c r="S97" i="23"/>
  <c r="O97" i="23"/>
  <c r="AA47" i="23"/>
  <c r="G47" i="23"/>
  <c r="N420" i="23"/>
  <c r="Q29" i="23"/>
  <c r="T29" i="23" s="1"/>
  <c r="X29" i="23" s="1"/>
  <c r="Q48" i="23"/>
  <c r="T48" i="23" s="1"/>
  <c r="X48" i="23" s="1"/>
  <c r="Q54" i="23"/>
  <c r="T54" i="23" s="1"/>
  <c r="X54" i="23" s="1"/>
  <c r="W26" i="16"/>
  <c r="O26" i="16" s="1"/>
  <c r="N132" i="16"/>
  <c r="N133" i="16" s="1"/>
  <c r="O28" i="16" s="1"/>
  <c r="O25" i="16"/>
  <c r="G151" i="16"/>
  <c r="M19" i="16" s="1"/>
  <c r="W19" i="16" s="1"/>
  <c r="AD38" i="16"/>
  <c r="N38" i="16" s="1"/>
  <c r="K155" i="16"/>
  <c r="L402" i="16"/>
  <c r="AE25" i="16"/>
  <c r="AC25" i="16" s="1"/>
  <c r="AD25" i="16" s="1"/>
  <c r="M403" i="16"/>
  <c r="P403" i="16"/>
  <c r="J97" i="23" l="1"/>
  <c r="AA54" i="23"/>
  <c r="H54" i="23" s="1"/>
  <c r="Z54" i="23" s="1"/>
  <c r="I54" i="23"/>
  <c r="G54" i="23"/>
  <c r="F47" i="23"/>
  <c r="E47" i="23"/>
  <c r="AD97" i="23"/>
  <c r="AD99" i="23" s="1"/>
  <c r="H28" i="23"/>
  <c r="Z28" i="23" s="1"/>
  <c r="F53" i="23"/>
  <c r="E53" i="23"/>
  <c r="R98" i="23"/>
  <c r="P98" i="23"/>
  <c r="AE98" i="23"/>
  <c r="AC98" i="23" s="1"/>
  <c r="S98" i="23"/>
  <c r="S99" i="23" s="1"/>
  <c r="O98" i="23"/>
  <c r="F27" i="23"/>
  <c r="E27" i="23"/>
  <c r="AK113" i="23"/>
  <c r="AA29" i="23"/>
  <c r="H29" i="23" s="1"/>
  <c r="Z29" i="23" s="1"/>
  <c r="I29" i="23"/>
  <c r="G29" i="23"/>
  <c r="X35" i="23"/>
  <c r="X114" i="23" s="1"/>
  <c r="AA48" i="23"/>
  <c r="G48" i="23"/>
  <c r="N421" i="23"/>
  <c r="Q55" i="23"/>
  <c r="T55" i="23" s="1"/>
  <c r="X55" i="23" s="1"/>
  <c r="R99" i="23"/>
  <c r="P99" i="23"/>
  <c r="K361" i="23"/>
  <c r="I28" i="23"/>
  <c r="G28" i="23"/>
  <c r="G229" i="23"/>
  <c r="G230" i="23" s="1"/>
  <c r="M101" i="23"/>
  <c r="W101" i="23" s="1"/>
  <c r="AK38" i="16"/>
  <c r="N134" i="16"/>
  <c r="O29" i="16" s="1"/>
  <c r="M404" i="16"/>
  <c r="K156" i="16"/>
  <c r="AC34" i="16"/>
  <c r="AD34" i="16" s="1"/>
  <c r="N34" i="16" s="1"/>
  <c r="AC28" i="16"/>
  <c r="AD28" i="16" s="1"/>
  <c r="P404" i="16"/>
  <c r="L403" i="16"/>
  <c r="AE26" i="16"/>
  <c r="AC26" i="16" s="1"/>
  <c r="AD26" i="16" s="1"/>
  <c r="G152" i="16"/>
  <c r="M20" i="16" s="1"/>
  <c r="W20" i="16" s="1"/>
  <c r="W27" i="16"/>
  <c r="F28" i="23" l="1"/>
  <c r="E28" i="23"/>
  <c r="G231" i="23"/>
  <c r="G232" i="23" s="1"/>
  <c r="G233" i="23" s="1"/>
  <c r="G234" i="23" s="1"/>
  <c r="G235" i="23" s="1"/>
  <c r="G236" i="23" s="1"/>
  <c r="M108" i="23"/>
  <c r="W108" i="23" s="1"/>
  <c r="K362" i="23"/>
  <c r="N422" i="23"/>
  <c r="Q56" i="23"/>
  <c r="T56" i="23" s="1"/>
  <c r="X56" i="23" s="1"/>
  <c r="F29" i="23"/>
  <c r="E29" i="23"/>
  <c r="N99" i="23"/>
  <c r="AK99" i="23"/>
  <c r="S101" i="23"/>
  <c r="R101" i="23"/>
  <c r="P101" i="23"/>
  <c r="O101" i="23"/>
  <c r="AA55" i="23"/>
  <c r="H55" i="23" s="1"/>
  <c r="Z55" i="23" s="1"/>
  <c r="I55" i="23"/>
  <c r="G55" i="23"/>
  <c r="E48" i="23"/>
  <c r="F48" i="23"/>
  <c r="AD98" i="23"/>
  <c r="N98" i="23"/>
  <c r="AA38" i="23"/>
  <c r="E54" i="23"/>
  <c r="F54" i="23"/>
  <c r="O27" i="16"/>
  <c r="G153" i="16"/>
  <c r="M21" i="16" s="1"/>
  <c r="L404" i="16"/>
  <c r="P405" i="16"/>
  <c r="R30" i="16"/>
  <c r="N135" i="16"/>
  <c r="AE27" i="16"/>
  <c r="AC27" i="16" s="1"/>
  <c r="AD27" i="16" s="1"/>
  <c r="K157" i="16"/>
  <c r="AC29" i="16"/>
  <c r="AD29" i="16" s="1"/>
  <c r="AC49" i="16"/>
  <c r="M405" i="16"/>
  <c r="S30" i="16"/>
  <c r="J101" i="23" l="1"/>
  <c r="AA56" i="23"/>
  <c r="H56" i="23" s="1"/>
  <c r="Z56" i="23" s="1"/>
  <c r="I56" i="23"/>
  <c r="G56" i="23"/>
  <c r="S108" i="23"/>
  <c r="R108" i="23"/>
  <c r="P108" i="23"/>
  <c r="O108" i="23"/>
  <c r="F55" i="23"/>
  <c r="E55" i="23"/>
  <c r="N97" i="23"/>
  <c r="N423" i="23"/>
  <c r="Q57" i="23"/>
  <c r="T57" i="23" s="1"/>
  <c r="X57" i="23" s="1"/>
  <c r="K363" i="23"/>
  <c r="AC104" i="23"/>
  <c r="G237" i="23"/>
  <c r="M102" i="23"/>
  <c r="W102" i="23" s="1"/>
  <c r="M406" i="16"/>
  <c r="S31" i="16"/>
  <c r="K158" i="16"/>
  <c r="AC30" i="16"/>
  <c r="AD30" i="16" s="1"/>
  <c r="L405" i="16"/>
  <c r="P30" i="16"/>
  <c r="AD49" i="16"/>
  <c r="N49" i="16" s="1"/>
  <c r="N136" i="16"/>
  <c r="P406" i="16"/>
  <c r="R31" i="16"/>
  <c r="G154" i="16"/>
  <c r="M22" i="16" s="1"/>
  <c r="W22" i="16" s="1"/>
  <c r="O22" i="16" s="1"/>
  <c r="J108" i="23" l="1"/>
  <c r="N104" i="23"/>
  <c r="AD104" i="23"/>
  <c r="G238" i="23"/>
  <c r="G239" i="23" s="1"/>
  <c r="G240" i="23" s="1"/>
  <c r="G241" i="23" s="1"/>
  <c r="G242" i="23" s="1"/>
  <c r="G243" i="23" s="1"/>
  <c r="G244" i="23" s="1"/>
  <c r="G245" i="23" s="1"/>
  <c r="G246" i="23" s="1"/>
  <c r="G247" i="23" s="1"/>
  <c r="G248" i="23" s="1"/>
  <c r="G249" i="23" s="1"/>
  <c r="G250" i="23" s="1"/>
  <c r="G251" i="23" s="1"/>
  <c r="G252" i="23" s="1"/>
  <c r="G253" i="23" s="1"/>
  <c r="G254" i="23" s="1"/>
  <c r="G255" i="23" s="1"/>
  <c r="G256" i="23" s="1"/>
  <c r="G257" i="23" s="1"/>
  <c r="G258" i="23" s="1"/>
  <c r="G259" i="23" s="1"/>
  <c r="G260" i="23" s="1"/>
  <c r="G261" i="23" s="1"/>
  <c r="G262" i="23" s="1"/>
  <c r="G263" i="23" s="1"/>
  <c r="G264" i="23" s="1"/>
  <c r="G265" i="23" s="1"/>
  <c r="G266" i="23" s="1"/>
  <c r="G267" i="23" s="1"/>
  <c r="G268" i="23" s="1"/>
  <c r="G269" i="23" s="1"/>
  <c r="G270" i="23" s="1"/>
  <c r="G271" i="23" s="1"/>
  <c r="G272" i="23" s="1"/>
  <c r="G273" i="23" s="1"/>
  <c r="G274" i="23" s="1"/>
  <c r="G275" i="23" s="1"/>
  <c r="G276" i="23" s="1"/>
  <c r="G277" i="23" s="1"/>
  <c r="G278" i="23" s="1"/>
  <c r="G279" i="23" s="1"/>
  <c r="G280" i="23" s="1"/>
  <c r="G281" i="23" s="1"/>
  <c r="G282" i="23" s="1"/>
  <c r="G283" i="23" s="1"/>
  <c r="G284" i="23" s="1"/>
  <c r="G285" i="23" s="1"/>
  <c r="G286" i="23" s="1"/>
  <c r="G287" i="23" s="1"/>
  <c r="G288" i="23" s="1"/>
  <c r="G289" i="23" s="1"/>
  <c r="G290" i="23" s="1"/>
  <c r="G291" i="23" s="1"/>
  <c r="G292" i="23" s="1"/>
  <c r="G293" i="23" s="1"/>
  <c r="G294" i="23" s="1"/>
  <c r="G295" i="23" s="1"/>
  <c r="G296" i="23" s="1"/>
  <c r="G297" i="23" s="1"/>
  <c r="G298" i="23" s="1"/>
  <c r="G299" i="23" s="1"/>
  <c r="G300" i="23" s="1"/>
  <c r="G301" i="23" s="1"/>
  <c r="G302" i="23" s="1"/>
  <c r="G303" i="23" s="1"/>
  <c r="G304" i="23" s="1"/>
  <c r="G305" i="23" s="1"/>
  <c r="G306" i="23" s="1"/>
  <c r="G307" i="23" s="1"/>
  <c r="G308" i="23" s="1"/>
  <c r="G309" i="23" s="1"/>
  <c r="G310" i="23" s="1"/>
  <c r="G311" i="23" s="1"/>
  <c r="G312" i="23" s="1"/>
  <c r="G313" i="23" s="1"/>
  <c r="G314" i="23" s="1"/>
  <c r="G315" i="23" s="1"/>
  <c r="G316" i="23" s="1"/>
  <c r="G317" i="23" s="1"/>
  <c r="G318" i="23" s="1"/>
  <c r="G319" i="23" s="1"/>
  <c r="G320" i="23" s="1"/>
  <c r="G321" i="23" s="1"/>
  <c r="G322" i="23" s="1"/>
  <c r="G323" i="23" s="1"/>
  <c r="G324" i="23" s="1"/>
  <c r="G325" i="23" s="1"/>
  <c r="G326" i="23" s="1"/>
  <c r="G327" i="23" s="1"/>
  <c r="G328" i="23" s="1"/>
  <c r="G329" i="23" s="1"/>
  <c r="G330" i="23" s="1"/>
  <c r="G331" i="23" s="1"/>
  <c r="G332" i="23" s="1"/>
  <c r="G333" i="23" s="1"/>
  <c r="G334" i="23" s="1"/>
  <c r="G335" i="23" s="1"/>
  <c r="G336" i="23" s="1"/>
  <c r="G337" i="23" s="1"/>
  <c r="G338" i="23" s="1"/>
  <c r="G339" i="23" s="1"/>
  <c r="G340" i="23" s="1"/>
  <c r="G341" i="23" s="1"/>
  <c r="M103" i="23"/>
  <c r="W103" i="23" s="1"/>
  <c r="K364" i="23"/>
  <c r="K365" i="23" s="1"/>
  <c r="K366" i="23" s="1"/>
  <c r="N424" i="23"/>
  <c r="Q58" i="23"/>
  <c r="T58" i="23" s="1"/>
  <c r="X58" i="23" s="1"/>
  <c r="R102" i="23"/>
  <c r="P102" i="23"/>
  <c r="S102" i="23"/>
  <c r="O102" i="23"/>
  <c r="AA57" i="23"/>
  <c r="H57" i="23" s="1"/>
  <c r="Z57" i="23" s="1"/>
  <c r="I57" i="23"/>
  <c r="G57" i="23"/>
  <c r="E56" i="23"/>
  <c r="F56" i="23"/>
  <c r="AK49" i="16"/>
  <c r="AE21" i="16"/>
  <c r="AC21" i="16" s="1"/>
  <c r="AD21" i="16" s="1"/>
  <c r="P407" i="16"/>
  <c r="R32" i="16"/>
  <c r="L406" i="16"/>
  <c r="P31" i="16"/>
  <c r="M407" i="16"/>
  <c r="S32" i="16"/>
  <c r="S24" i="16"/>
  <c r="G155" i="16"/>
  <c r="M37" i="16"/>
  <c r="W37" i="16" s="1"/>
  <c r="N137" i="16"/>
  <c r="J30" i="16"/>
  <c r="K159" i="16"/>
  <c r="AC31" i="16"/>
  <c r="AD31" i="16" s="1"/>
  <c r="G342" i="23" l="1"/>
  <c r="G343" i="23" s="1"/>
  <c r="G344" i="23" s="1"/>
  <c r="G345" i="23" s="1"/>
  <c r="G346" i="23" s="1"/>
  <c r="M105" i="23"/>
  <c r="W105" i="23" s="1"/>
  <c r="F57" i="23"/>
  <c r="E57" i="23"/>
  <c r="N425" i="23"/>
  <c r="Q59" i="23"/>
  <c r="T59" i="23" s="1"/>
  <c r="X59" i="23" s="1"/>
  <c r="K367" i="23"/>
  <c r="AA58" i="23"/>
  <c r="H58" i="23" s="1"/>
  <c r="Z58" i="23" s="1"/>
  <c r="I58" i="23"/>
  <c r="G58" i="23"/>
  <c r="Y103" i="23"/>
  <c r="S103" i="23"/>
  <c r="R103" i="23"/>
  <c r="P103" i="23"/>
  <c r="O103" i="23"/>
  <c r="N138" i="16"/>
  <c r="N139" i="16" s="1"/>
  <c r="N140" i="16" s="1"/>
  <c r="AE37" i="16"/>
  <c r="AC37" i="16" s="1"/>
  <c r="O37" i="16"/>
  <c r="L407" i="16"/>
  <c r="P32" i="16"/>
  <c r="K160" i="16"/>
  <c r="AC32" i="16"/>
  <c r="AD32" i="16" s="1"/>
  <c r="AE22" i="16"/>
  <c r="AC22" i="16" s="1"/>
  <c r="AD22" i="16" s="1"/>
  <c r="G156" i="16"/>
  <c r="G157" i="16" s="1"/>
  <c r="G158" i="16" s="1"/>
  <c r="M34" i="16"/>
  <c r="W34" i="16" s="1"/>
  <c r="M408" i="16"/>
  <c r="S33" i="16"/>
  <c r="S25" i="16"/>
  <c r="P408" i="16"/>
  <c r="R33" i="16"/>
  <c r="E58" i="23" l="1"/>
  <c r="F58" i="23"/>
  <c r="AA59" i="23"/>
  <c r="H59" i="23" s="1"/>
  <c r="Z59" i="23" s="1"/>
  <c r="I59" i="23"/>
  <c r="G59" i="23"/>
  <c r="Y105" i="23"/>
  <c r="S105" i="23"/>
  <c r="P105" i="23"/>
  <c r="O105" i="23"/>
  <c r="K368" i="23"/>
  <c r="N426" i="23"/>
  <c r="Q60" i="23"/>
  <c r="T60" i="23" s="1"/>
  <c r="X60" i="23" s="1"/>
  <c r="G347" i="23"/>
  <c r="M109" i="23"/>
  <c r="W109" i="23" s="1"/>
  <c r="S26" i="16"/>
  <c r="O23" i="16"/>
  <c r="G159" i="16"/>
  <c r="M40" i="16"/>
  <c r="W40" i="16" s="1"/>
  <c r="M409" i="16"/>
  <c r="Y34" i="16"/>
  <c r="O34" i="16"/>
  <c r="K161" i="16"/>
  <c r="AC33" i="16"/>
  <c r="AD33" i="16" s="1"/>
  <c r="L408" i="16"/>
  <c r="P33" i="16"/>
  <c r="P409" i="16"/>
  <c r="AE23" i="16"/>
  <c r="AC23" i="16" s="1"/>
  <c r="AD23" i="16" s="1"/>
  <c r="AD37" i="16"/>
  <c r="N37" i="16"/>
  <c r="N141" i="16"/>
  <c r="AA60" i="23" l="1"/>
  <c r="H60" i="23" s="1"/>
  <c r="Z60" i="23" s="1"/>
  <c r="I60" i="23"/>
  <c r="G60" i="23"/>
  <c r="F59" i="23"/>
  <c r="E59" i="23"/>
  <c r="R109" i="23"/>
  <c r="P109" i="23"/>
  <c r="S109" i="23"/>
  <c r="O109" i="23"/>
  <c r="G348" i="23"/>
  <c r="M110" i="23"/>
  <c r="W110" i="23" s="1"/>
  <c r="N427" i="23"/>
  <c r="Q61" i="23"/>
  <c r="T61" i="23" s="1"/>
  <c r="X61" i="23" s="1"/>
  <c r="K369" i="23"/>
  <c r="S27" i="16"/>
  <c r="N142" i="16"/>
  <c r="N143" i="16" s="1"/>
  <c r="K162" i="16"/>
  <c r="K163" i="16" s="1"/>
  <c r="AE40" i="16"/>
  <c r="AC40" i="16" s="1"/>
  <c r="Y40" i="16"/>
  <c r="S40" i="16"/>
  <c r="P410" i="16"/>
  <c r="R35" i="16"/>
  <c r="R114" i="16" s="1"/>
  <c r="L409" i="16"/>
  <c r="M410" i="16"/>
  <c r="G160" i="16"/>
  <c r="M41" i="16"/>
  <c r="W41" i="16" s="1"/>
  <c r="AA61" i="23" l="1"/>
  <c r="H61" i="23" s="1"/>
  <c r="Z61" i="23" s="1"/>
  <c r="I61" i="23"/>
  <c r="G61" i="23"/>
  <c r="K370" i="23"/>
  <c r="N428" i="23"/>
  <c r="Q62" i="23"/>
  <c r="T62" i="23" s="1"/>
  <c r="X62" i="23" s="1"/>
  <c r="G349" i="23"/>
  <c r="M111" i="23"/>
  <c r="W111" i="23" s="1"/>
  <c r="Y110" i="23"/>
  <c r="S110" i="23"/>
  <c r="R110" i="23"/>
  <c r="P110" i="23"/>
  <c r="O110" i="23"/>
  <c r="E60" i="23"/>
  <c r="F60" i="23"/>
  <c r="S28" i="16"/>
  <c r="M411" i="16"/>
  <c r="AD40" i="16"/>
  <c r="N40" i="16"/>
  <c r="K164" i="16"/>
  <c r="K165" i="16" s="1"/>
  <c r="K166" i="16" s="1"/>
  <c r="K167" i="16" s="1"/>
  <c r="K168" i="16" s="1"/>
  <c r="K169" i="16" s="1"/>
  <c r="K170" i="16" s="1"/>
  <c r="K171" i="16" s="1"/>
  <c r="K172" i="16" s="1"/>
  <c r="K173" i="16" s="1"/>
  <c r="K174" i="16" s="1"/>
  <c r="K175" i="16" s="1"/>
  <c r="Y41" i="16"/>
  <c r="S41" i="16"/>
  <c r="AE41" i="16"/>
  <c r="AC41" i="16" s="1"/>
  <c r="G161" i="16"/>
  <c r="M42" i="16"/>
  <c r="W42" i="16" s="1"/>
  <c r="L410" i="16"/>
  <c r="P35" i="16"/>
  <c r="P411" i="16"/>
  <c r="R21" i="16" s="1"/>
  <c r="N144" i="16"/>
  <c r="G350" i="23" l="1"/>
  <c r="G351" i="23" s="1"/>
  <c r="G352" i="23" s="1"/>
  <c r="G353" i="23" s="1"/>
  <c r="G354" i="23" s="1"/>
  <c r="G355" i="23" s="1"/>
  <c r="G356" i="23" s="1"/>
  <c r="G357" i="23" s="1"/>
  <c r="G358" i="23" s="1"/>
  <c r="G359" i="23" s="1"/>
  <c r="G360" i="23" s="1"/>
  <c r="G361" i="23" s="1"/>
  <c r="G362" i="23" s="1"/>
  <c r="G363" i="23" s="1"/>
  <c r="G364" i="23" s="1"/>
  <c r="G365" i="23" s="1"/>
  <c r="G366" i="23" s="1"/>
  <c r="G367" i="23" s="1"/>
  <c r="G368" i="23" s="1"/>
  <c r="G369" i="23" s="1"/>
  <c r="G370" i="23" s="1"/>
  <c r="G371" i="23" s="1"/>
  <c r="G372" i="23" s="1"/>
  <c r="G373" i="23" s="1"/>
  <c r="G374" i="23" s="1"/>
  <c r="G375" i="23" s="1"/>
  <c r="G376" i="23" s="1"/>
  <c r="M112" i="23"/>
  <c r="W112" i="23" s="1"/>
  <c r="N429" i="23"/>
  <c r="Q63" i="23"/>
  <c r="T63" i="23" s="1"/>
  <c r="X63" i="23" s="1"/>
  <c r="K371" i="23"/>
  <c r="K372" i="23" s="1"/>
  <c r="K373" i="23" s="1"/>
  <c r="K374" i="23" s="1"/>
  <c r="K375" i="23" s="1"/>
  <c r="K376" i="23" s="1"/>
  <c r="K377" i="23" s="1"/>
  <c r="K378" i="23" s="1"/>
  <c r="K379" i="23" s="1"/>
  <c r="K380" i="23" s="1"/>
  <c r="K381" i="23" s="1"/>
  <c r="K382" i="23" s="1"/>
  <c r="K383" i="23" s="1"/>
  <c r="K384" i="23" s="1"/>
  <c r="K385" i="23" s="1"/>
  <c r="K386" i="23" s="1"/>
  <c r="K387" i="23" s="1"/>
  <c r="K388" i="23" s="1"/>
  <c r="Y111" i="23"/>
  <c r="S111" i="23"/>
  <c r="R111" i="23"/>
  <c r="R113" i="23" s="1"/>
  <c r="P111" i="23"/>
  <c r="O111" i="23"/>
  <c r="AA62" i="23"/>
  <c r="H62" i="23" s="1"/>
  <c r="Z62" i="23" s="1"/>
  <c r="I62" i="23"/>
  <c r="G62" i="23"/>
  <c r="F61" i="23"/>
  <c r="E61" i="23"/>
  <c r="S29" i="16"/>
  <c r="S21" i="16"/>
  <c r="Y24" i="16"/>
  <c r="N145" i="16"/>
  <c r="P114" i="16"/>
  <c r="AE42" i="16"/>
  <c r="AC42" i="16" s="1"/>
  <c r="Y42" i="16"/>
  <c r="Y25" i="16" s="1"/>
  <c r="S42" i="16"/>
  <c r="AD41" i="16"/>
  <c r="N41" i="16"/>
  <c r="AK41" i="16"/>
  <c r="P412" i="16"/>
  <c r="R22" i="16" s="1"/>
  <c r="R37" i="16"/>
  <c r="R40" i="16"/>
  <c r="L411" i="16"/>
  <c r="P21" i="16" s="1"/>
  <c r="G162" i="16"/>
  <c r="G163" i="16" s="1"/>
  <c r="M43" i="16"/>
  <c r="W43" i="16" s="1"/>
  <c r="K176" i="16"/>
  <c r="M412" i="16"/>
  <c r="S22" i="16" s="1"/>
  <c r="S37" i="16"/>
  <c r="E62" i="23" l="1"/>
  <c r="F62" i="23"/>
  <c r="AA63" i="23"/>
  <c r="H63" i="23" s="1"/>
  <c r="Z63" i="23" s="1"/>
  <c r="I63" i="23"/>
  <c r="G63" i="23"/>
  <c r="P112" i="23"/>
  <c r="P113" i="23" s="1"/>
  <c r="Y112" i="23"/>
  <c r="S112" i="23"/>
  <c r="S113" i="23" s="1"/>
  <c r="O112" i="23"/>
  <c r="W113" i="23"/>
  <c r="K390" i="23"/>
  <c r="K389" i="23"/>
  <c r="K391" i="23" s="1"/>
  <c r="K392" i="23" s="1"/>
  <c r="K393" i="23" s="1"/>
  <c r="K394" i="23" s="1"/>
  <c r="K395" i="23" s="1"/>
  <c r="K396" i="23" s="1"/>
  <c r="K397" i="23" s="1"/>
  <c r="K398" i="23" s="1"/>
  <c r="K399" i="23" s="1"/>
  <c r="K400" i="23" s="1"/>
  <c r="K401" i="23" s="1"/>
  <c r="K402" i="23" s="1"/>
  <c r="K403" i="23" s="1"/>
  <c r="K404" i="23" s="1"/>
  <c r="K405" i="23" s="1"/>
  <c r="K406" i="23" s="1"/>
  <c r="K407" i="23" s="1"/>
  <c r="K408" i="23" s="1"/>
  <c r="K409" i="23" s="1"/>
  <c r="K410" i="23" s="1"/>
  <c r="K411" i="23" s="1"/>
  <c r="K412" i="23" s="1"/>
  <c r="K413" i="23" s="1"/>
  <c r="K414" i="23" s="1"/>
  <c r="K415" i="23" s="1"/>
  <c r="K416" i="23" s="1"/>
  <c r="K417" i="23" s="1"/>
  <c r="K418" i="23" s="1"/>
  <c r="K419" i="23" s="1"/>
  <c r="K420" i="23" s="1"/>
  <c r="K421" i="23" s="1"/>
  <c r="K422" i="23" s="1"/>
  <c r="K423" i="23" s="1"/>
  <c r="K424" i="23" s="1"/>
  <c r="K425" i="23" s="1"/>
  <c r="K426" i="23" s="1"/>
  <c r="K427" i="23" s="1"/>
  <c r="K428" i="23" s="1"/>
  <c r="K429" i="23" s="1"/>
  <c r="K430" i="23" s="1"/>
  <c r="K431" i="23" s="1"/>
  <c r="K432" i="23" s="1"/>
  <c r="K433" i="23" s="1"/>
  <c r="K434" i="23" s="1"/>
  <c r="K435" i="23" s="1"/>
  <c r="K436" i="23" s="1"/>
  <c r="K437" i="23" s="1"/>
  <c r="K438" i="23" s="1"/>
  <c r="K439" i="23" s="1"/>
  <c r="K440" i="23" s="1"/>
  <c r="K441" i="23" s="1"/>
  <c r="K442" i="23" s="1"/>
  <c r="K443" i="23" s="1"/>
  <c r="K444" i="23" s="1"/>
  <c r="K445" i="23" s="1"/>
  <c r="K446" i="23" s="1"/>
  <c r="K447" i="23" s="1"/>
  <c r="K448" i="23" s="1"/>
  <c r="K449" i="23" s="1"/>
  <c r="K450" i="23" s="1"/>
  <c r="K451" i="23" s="1"/>
  <c r="K452" i="23" s="1"/>
  <c r="K453" i="23" s="1"/>
  <c r="K454" i="23" s="1"/>
  <c r="K455" i="23" s="1"/>
  <c r="K456" i="23" s="1"/>
  <c r="K457" i="23" s="1"/>
  <c r="K458" i="23" s="1"/>
  <c r="K459" i="23" s="1"/>
  <c r="K460" i="23" s="1"/>
  <c r="K461" i="23" s="1"/>
  <c r="K462" i="23" s="1"/>
  <c r="K463" i="23" s="1"/>
  <c r="K464" i="23" s="1"/>
  <c r="K465" i="23" s="1"/>
  <c r="K466" i="23" s="1"/>
  <c r="K467" i="23" s="1"/>
  <c r="K468" i="23" s="1"/>
  <c r="K469" i="23" s="1"/>
  <c r="K470" i="23" s="1"/>
  <c r="K471" i="23" s="1"/>
  <c r="K472" i="23" s="1"/>
  <c r="K473" i="23" s="1"/>
  <c r="K474" i="23" s="1"/>
  <c r="K475" i="23" s="1"/>
  <c r="K476" i="23" s="1"/>
  <c r="K477" i="23" s="1"/>
  <c r="K478" i="23" s="1"/>
  <c r="K479" i="23" s="1"/>
  <c r="K480" i="23" s="1"/>
  <c r="K481" i="23" s="1"/>
  <c r="K482" i="23" s="1"/>
  <c r="K483" i="23" s="1"/>
  <c r="K484" i="23" s="1"/>
  <c r="K485" i="23" s="1"/>
  <c r="K486" i="23" s="1"/>
  <c r="K487" i="23" s="1"/>
  <c r="K488" i="23" s="1"/>
  <c r="K489" i="23" s="1"/>
  <c r="K490" i="23" s="1"/>
  <c r="K491" i="23" s="1"/>
  <c r="K492" i="23" s="1"/>
  <c r="N430" i="23"/>
  <c r="Q64" i="23"/>
  <c r="T64" i="23" s="1"/>
  <c r="X64" i="23" s="1"/>
  <c r="G377" i="23"/>
  <c r="M83" i="23"/>
  <c r="W83" i="23" s="1"/>
  <c r="M413" i="16"/>
  <c r="Y43" i="16"/>
  <c r="S43" i="16"/>
  <c r="AE43" i="16"/>
  <c r="AC43" i="16" s="1"/>
  <c r="K177" i="16"/>
  <c r="G164" i="16"/>
  <c r="M44" i="16"/>
  <c r="W44" i="16" s="1"/>
  <c r="L412" i="16"/>
  <c r="P22" i="16" s="1"/>
  <c r="P37" i="16"/>
  <c r="P40" i="16"/>
  <c r="P413" i="16"/>
  <c r="R23" i="16" s="1"/>
  <c r="R38" i="16"/>
  <c r="R41" i="16"/>
  <c r="AD42" i="16"/>
  <c r="N42" i="16"/>
  <c r="N146" i="16"/>
  <c r="K494" i="23" l="1"/>
  <c r="K493" i="23"/>
  <c r="K495" i="23" s="1"/>
  <c r="K496" i="23" s="1"/>
  <c r="K497" i="23" s="1"/>
  <c r="K498" i="23" s="1"/>
  <c r="K499" i="23" s="1"/>
  <c r="K500" i="23" s="1"/>
  <c r="K501" i="23" s="1"/>
  <c r="K502" i="23" s="1"/>
  <c r="K503" i="23" s="1"/>
  <c r="K504" i="23" s="1"/>
  <c r="K505" i="23" s="1"/>
  <c r="K506" i="23" s="1"/>
  <c r="K507" i="23" s="1"/>
  <c r="K508" i="23" s="1"/>
  <c r="K509" i="23" s="1"/>
  <c r="K510" i="23" s="1"/>
  <c r="K511" i="23" s="1"/>
  <c r="K512" i="23" s="1"/>
  <c r="K513" i="23" s="1"/>
  <c r="K514" i="23" s="1"/>
  <c r="K515" i="23" s="1"/>
  <c r="K516" i="23" s="1"/>
  <c r="K517" i="23" s="1"/>
  <c r="K518" i="23" s="1"/>
  <c r="K519" i="23" s="1"/>
  <c r="K520" i="23" s="1"/>
  <c r="K521" i="23" s="1"/>
  <c r="K522" i="23" s="1"/>
  <c r="K523" i="23" s="1"/>
  <c r="K524" i="23" s="1"/>
  <c r="K525" i="23" s="1"/>
  <c r="K526" i="23" s="1"/>
  <c r="K527" i="23" s="1"/>
  <c r="K528" i="23" s="1"/>
  <c r="K529" i="23" s="1"/>
  <c r="K530" i="23" s="1"/>
  <c r="K531" i="23" s="1"/>
  <c r="K532" i="23" s="1"/>
  <c r="K533" i="23" s="1"/>
  <c r="K534" i="23" s="1"/>
  <c r="K535" i="23" s="1"/>
  <c r="K536" i="23" s="1"/>
  <c r="K537" i="23" s="1"/>
  <c r="K538" i="23" s="1"/>
  <c r="K539" i="23" s="1"/>
  <c r="K540" i="23" s="1"/>
  <c r="K541" i="23" s="1"/>
  <c r="K542" i="23" s="1"/>
  <c r="K543" i="23" s="1"/>
  <c r="K544" i="23" s="1"/>
  <c r="K545" i="23" s="1"/>
  <c r="K546" i="23" s="1"/>
  <c r="K547" i="23" s="1"/>
  <c r="K548" i="23" s="1"/>
  <c r="K549" i="23" s="1"/>
  <c r="K550" i="23" s="1"/>
  <c r="K551" i="23" s="1"/>
  <c r="K552" i="23" s="1"/>
  <c r="K553" i="23" s="1"/>
  <c r="K554" i="23" s="1"/>
  <c r="K555" i="23" s="1"/>
  <c r="K556" i="23" s="1"/>
  <c r="K557" i="23" s="1"/>
  <c r="K558" i="23" s="1"/>
  <c r="K559" i="23" s="1"/>
  <c r="K560" i="23" s="1"/>
  <c r="K561" i="23" s="1"/>
  <c r="K562" i="23" s="1"/>
  <c r="K563" i="23" s="1"/>
  <c r="K564" i="23" s="1"/>
  <c r="K565" i="23" s="1"/>
  <c r="K566" i="23" s="1"/>
  <c r="K567" i="23" s="1"/>
  <c r="K568" i="23" s="1"/>
  <c r="K569" i="23" s="1"/>
  <c r="K570" i="23" s="1"/>
  <c r="K571" i="23" s="1"/>
  <c r="K572" i="23" s="1"/>
  <c r="K573" i="23" s="1"/>
  <c r="K574" i="23" s="1"/>
  <c r="K575" i="23" s="1"/>
  <c r="K576" i="23" s="1"/>
  <c r="K577" i="23" s="1"/>
  <c r="K578" i="23" s="1"/>
  <c r="K579" i="23" s="1"/>
  <c r="K580" i="23" s="1"/>
  <c r="K581" i="23" s="1"/>
  <c r="K582" i="23" s="1"/>
  <c r="K583" i="23" s="1"/>
  <c r="K584" i="23" s="1"/>
  <c r="K585" i="23" s="1"/>
  <c r="K586" i="23" s="1"/>
  <c r="K587" i="23" s="1"/>
  <c r="K588" i="23" s="1"/>
  <c r="K589" i="23" s="1"/>
  <c r="K590" i="23" s="1"/>
  <c r="K591" i="23" s="1"/>
  <c r="K592" i="23" s="1"/>
  <c r="K593" i="23" s="1"/>
  <c r="K594" i="23" s="1"/>
  <c r="K595" i="23" s="1"/>
  <c r="K596" i="23" s="1"/>
  <c r="K597" i="23" s="1"/>
  <c r="K598" i="23" s="1"/>
  <c r="K599" i="23" s="1"/>
  <c r="K600" i="23" s="1"/>
  <c r="K601" i="23" s="1"/>
  <c r="K602" i="23" s="1"/>
  <c r="K603" i="23" s="1"/>
  <c r="K604" i="23" s="1"/>
  <c r="K605" i="23" s="1"/>
  <c r="K606" i="23" s="1"/>
  <c r="K607" i="23" s="1"/>
  <c r="K608" i="23" s="1"/>
  <c r="K609" i="23" s="1"/>
  <c r="K610" i="23" s="1"/>
  <c r="K611" i="23" s="1"/>
  <c r="K613" i="23" s="1"/>
  <c r="K614" i="23" s="1"/>
  <c r="K615" i="23" s="1"/>
  <c r="K616" i="23" s="1"/>
  <c r="K617" i="23" s="1"/>
  <c r="K618" i="23" s="1"/>
  <c r="Y108" i="23"/>
  <c r="AE108" i="23"/>
  <c r="AC108" i="23" s="1"/>
  <c r="Y109" i="23"/>
  <c r="AE109" i="23"/>
  <c r="AC109" i="23" s="1"/>
  <c r="AE110" i="23"/>
  <c r="AC110" i="23" s="1"/>
  <c r="AE111" i="23"/>
  <c r="AC111" i="23" s="1"/>
  <c r="AE112" i="23"/>
  <c r="AC112" i="23" s="1"/>
  <c r="AE83" i="23"/>
  <c r="AC83" i="23" s="1"/>
  <c r="R83" i="23"/>
  <c r="P83" i="23"/>
  <c r="Y83" i="23"/>
  <c r="S83" i="23"/>
  <c r="O83" i="23"/>
  <c r="AA64" i="23"/>
  <c r="H64" i="23" s="1"/>
  <c r="Z64" i="23" s="1"/>
  <c r="I64" i="23"/>
  <c r="G64" i="23"/>
  <c r="G378" i="23"/>
  <c r="M84" i="23"/>
  <c r="W84" i="23" s="1"/>
  <c r="N431" i="23"/>
  <c r="Q65" i="23"/>
  <c r="T65" i="23" s="1"/>
  <c r="X65" i="23" s="1"/>
  <c r="F63" i="23"/>
  <c r="E63" i="23"/>
  <c r="Y26" i="16"/>
  <c r="J40" i="16"/>
  <c r="AE44" i="16"/>
  <c r="AC44" i="16" s="1"/>
  <c r="Y44" i="16"/>
  <c r="Y27" i="16" s="1"/>
  <c r="S44" i="16"/>
  <c r="N148" i="16"/>
  <c r="N147" i="16"/>
  <c r="P414" i="16"/>
  <c r="R24" i="16" s="1"/>
  <c r="R42" i="16"/>
  <c r="J37" i="16"/>
  <c r="L413" i="16"/>
  <c r="P23" i="16" s="1"/>
  <c r="P38" i="16"/>
  <c r="P41" i="16"/>
  <c r="G165" i="16"/>
  <c r="M45" i="16"/>
  <c r="K178" i="16"/>
  <c r="AD43" i="16"/>
  <c r="N43" i="16"/>
  <c r="M414" i="16"/>
  <c r="M415" i="16" s="1"/>
  <c r="M416" i="16" s="1"/>
  <c r="M417" i="16" s="1"/>
  <c r="M418" i="16" s="1"/>
  <c r="M419" i="16" s="1"/>
  <c r="M420" i="16" s="1"/>
  <c r="M421" i="16" s="1"/>
  <c r="M422" i="16" s="1"/>
  <c r="M423" i="16" s="1"/>
  <c r="M424" i="16" s="1"/>
  <c r="M425" i="16" s="1"/>
  <c r="M426" i="16" s="1"/>
  <c r="M427" i="16" s="1"/>
  <c r="M428" i="16" s="1"/>
  <c r="M429" i="16" s="1"/>
  <c r="M430" i="16" s="1"/>
  <c r="S23" i="16"/>
  <c r="J83" i="23" l="1"/>
  <c r="N432" i="23"/>
  <c r="Q66" i="23"/>
  <c r="T66" i="23" s="1"/>
  <c r="X66" i="23" s="1"/>
  <c r="G379" i="23"/>
  <c r="M85" i="23"/>
  <c r="W85" i="23" s="1"/>
  <c r="N83" i="23"/>
  <c r="AD83" i="23"/>
  <c r="AD111" i="23"/>
  <c r="N111" i="23"/>
  <c r="N109" i="23"/>
  <c r="AD109" i="23"/>
  <c r="AD108" i="23"/>
  <c r="N108" i="23"/>
  <c r="AA65" i="23"/>
  <c r="H65" i="23" s="1"/>
  <c r="Z65" i="23" s="1"/>
  <c r="I65" i="23"/>
  <c r="G65" i="23"/>
  <c r="Y84" i="23"/>
  <c r="S84" i="23"/>
  <c r="AE84" i="23"/>
  <c r="AC84" i="23" s="1"/>
  <c r="R84" i="23"/>
  <c r="P84" i="23"/>
  <c r="O84" i="23"/>
  <c r="E64" i="23"/>
  <c r="F64" i="23"/>
  <c r="N112" i="23"/>
  <c r="AD112" i="23"/>
  <c r="AD110" i="23"/>
  <c r="N110" i="23"/>
  <c r="W45" i="16"/>
  <c r="Z45" i="16"/>
  <c r="P415" i="16"/>
  <c r="R25" i="16" s="1"/>
  <c r="R49" i="16"/>
  <c r="R43" i="16"/>
  <c r="N149" i="16"/>
  <c r="M431" i="16"/>
  <c r="M432" i="16" s="1"/>
  <c r="M433" i="16" s="1"/>
  <c r="M434" i="16" s="1"/>
  <c r="M435" i="16" s="1"/>
  <c r="M436" i="16" s="1"/>
  <c r="M437" i="16" s="1"/>
  <c r="M438" i="16" s="1"/>
  <c r="M439" i="16" s="1"/>
  <c r="M440" i="16" s="1"/>
  <c r="M441" i="16" s="1"/>
  <c r="M442" i="16" s="1"/>
  <c r="M443" i="16" s="1"/>
  <c r="M444" i="16" s="1"/>
  <c r="M445" i="16" s="1"/>
  <c r="M446" i="16" s="1"/>
  <c r="M447" i="16" s="1"/>
  <c r="M448" i="16" s="1"/>
  <c r="M449" i="16" s="1"/>
  <c r="M450" i="16" s="1"/>
  <c r="M451" i="16" s="1"/>
  <c r="M452" i="16" s="1"/>
  <c r="M453" i="16" s="1"/>
  <c r="M454" i="16" s="1"/>
  <c r="M455" i="16" s="1"/>
  <c r="M456" i="16" s="1"/>
  <c r="M457" i="16" s="1"/>
  <c r="M458" i="16" s="1"/>
  <c r="M459" i="16" s="1"/>
  <c r="M460" i="16" s="1"/>
  <c r="M461" i="16" s="1"/>
  <c r="M462" i="16" s="1"/>
  <c r="M463" i="16" s="1"/>
  <c r="M464" i="16" s="1"/>
  <c r="M465" i="16" s="1"/>
  <c r="M466" i="16" s="1"/>
  <c r="M467" i="16" s="1"/>
  <c r="M468" i="16" s="1"/>
  <c r="M469" i="16" s="1"/>
  <c r="M470" i="16" s="1"/>
  <c r="M471" i="16" s="1"/>
  <c r="M472" i="16" s="1"/>
  <c r="M473" i="16" s="1"/>
  <c r="M474" i="16" s="1"/>
  <c r="M475" i="16" s="1"/>
  <c r="M476" i="16" s="1"/>
  <c r="M477" i="16" s="1"/>
  <c r="M478" i="16" s="1"/>
  <c r="M479" i="16" s="1"/>
  <c r="M480" i="16" s="1"/>
  <c r="M481" i="16" s="1"/>
  <c r="M482" i="16" s="1"/>
  <c r="M483" i="16" s="1"/>
  <c r="M484" i="16" s="1"/>
  <c r="M485" i="16" s="1"/>
  <c r="M486" i="16" s="1"/>
  <c r="M487" i="16" s="1"/>
  <c r="M488" i="16" s="1"/>
  <c r="M489" i="16" s="1"/>
  <c r="M490" i="16" s="1"/>
  <c r="M491" i="16" s="1"/>
  <c r="M492" i="16" s="1"/>
  <c r="S34" i="16"/>
  <c r="K179" i="16"/>
  <c r="G166" i="16"/>
  <c r="M46" i="16"/>
  <c r="J22" i="16"/>
  <c r="L414" i="16"/>
  <c r="P24" i="16" s="1"/>
  <c r="J24" i="16" s="1"/>
  <c r="P42" i="16"/>
  <c r="AD44" i="16"/>
  <c r="N44" i="16"/>
  <c r="J84" i="23" l="1"/>
  <c r="AE85" i="23"/>
  <c r="AC85" i="23" s="1"/>
  <c r="R85" i="23"/>
  <c r="P85" i="23"/>
  <c r="Y85" i="23"/>
  <c r="S85" i="23"/>
  <c r="O85" i="23"/>
  <c r="AA66" i="23"/>
  <c r="H66" i="23" s="1"/>
  <c r="Z66" i="23" s="1"/>
  <c r="I66" i="23"/>
  <c r="G66" i="23"/>
  <c r="X112" i="23"/>
  <c r="AA112" i="23" s="1"/>
  <c r="H112" i="23" s="1"/>
  <c r="Z112" i="23" s="1"/>
  <c r="T112" i="23"/>
  <c r="G112" i="23" s="1"/>
  <c r="AD84" i="23"/>
  <c r="N84" i="23"/>
  <c r="F65" i="23"/>
  <c r="E65" i="23"/>
  <c r="G380" i="23"/>
  <c r="M86" i="23"/>
  <c r="W86" i="23" s="1"/>
  <c r="N433" i="23"/>
  <c r="Q67" i="23"/>
  <c r="T67" i="23" s="1"/>
  <c r="X67" i="23" s="1"/>
  <c r="L415" i="16"/>
  <c r="P25" i="16" s="1"/>
  <c r="J25" i="16" s="1"/>
  <c r="P49" i="16"/>
  <c r="P43" i="16"/>
  <c r="G167" i="16"/>
  <c r="M47" i="16"/>
  <c r="K180" i="16"/>
  <c r="K181" i="16" s="1"/>
  <c r="M494" i="16"/>
  <c r="M493" i="16"/>
  <c r="M495" i="16" s="1"/>
  <c r="M496" i="16" s="1"/>
  <c r="M497" i="16" s="1"/>
  <c r="M498" i="16" s="1"/>
  <c r="M499" i="16" s="1"/>
  <c r="M500" i="16" s="1"/>
  <c r="M501" i="16" s="1"/>
  <c r="M502" i="16" s="1"/>
  <c r="M503" i="16" s="1"/>
  <c r="M504" i="16" s="1"/>
  <c r="M505" i="16" s="1"/>
  <c r="M506" i="16" s="1"/>
  <c r="M507" i="16" s="1"/>
  <c r="M508" i="16" s="1"/>
  <c r="M509" i="16" s="1"/>
  <c r="M510" i="16" s="1"/>
  <c r="M511" i="16" s="1"/>
  <c r="M512" i="16" s="1"/>
  <c r="M513" i="16" s="1"/>
  <c r="M514" i="16" s="1"/>
  <c r="M515" i="16" s="1"/>
  <c r="M516" i="16" s="1"/>
  <c r="M517" i="16" s="1"/>
  <c r="M518" i="16" s="1"/>
  <c r="M519" i="16" s="1"/>
  <c r="M520" i="16" s="1"/>
  <c r="M521" i="16" s="1"/>
  <c r="M522" i="16" s="1"/>
  <c r="M523" i="16" s="1"/>
  <c r="M524" i="16" s="1"/>
  <c r="M525" i="16" s="1"/>
  <c r="M526" i="16" s="1"/>
  <c r="M527" i="16" s="1"/>
  <c r="M528" i="16" s="1"/>
  <c r="M529" i="16" s="1"/>
  <c r="M530" i="16" s="1"/>
  <c r="M531" i="16" s="1"/>
  <c r="M532" i="16" s="1"/>
  <c r="M533" i="16" s="1"/>
  <c r="M534" i="16" s="1"/>
  <c r="M535" i="16" s="1"/>
  <c r="M536" i="16" s="1"/>
  <c r="M537" i="16" s="1"/>
  <c r="M538" i="16" s="1"/>
  <c r="M539" i="16" s="1"/>
  <c r="M540" i="16" s="1"/>
  <c r="M541" i="16" s="1"/>
  <c r="M542" i="16" s="1"/>
  <c r="M543" i="16" s="1"/>
  <c r="M544" i="16" s="1"/>
  <c r="M545" i="16" s="1"/>
  <c r="M546" i="16" s="1"/>
  <c r="M547" i="16" s="1"/>
  <c r="M548" i="16" s="1"/>
  <c r="M549" i="16" s="1"/>
  <c r="M550" i="16" s="1"/>
  <c r="M551" i="16" s="1"/>
  <c r="M552" i="16" s="1"/>
  <c r="M553" i="16" s="1"/>
  <c r="M554" i="16" s="1"/>
  <c r="M555" i="16" s="1"/>
  <c r="M556" i="16" s="1"/>
  <c r="M557" i="16" s="1"/>
  <c r="M558" i="16" s="1"/>
  <c r="M559" i="16" s="1"/>
  <c r="M560" i="16" s="1"/>
  <c r="M561" i="16" s="1"/>
  <c r="M562" i="16" s="1"/>
  <c r="M563" i="16" s="1"/>
  <c r="M564" i="16" s="1"/>
  <c r="M565" i="16" s="1"/>
  <c r="M566" i="16" s="1"/>
  <c r="M567" i="16" s="1"/>
  <c r="M568" i="16" s="1"/>
  <c r="M569" i="16" s="1"/>
  <c r="M570" i="16" s="1"/>
  <c r="M571" i="16" s="1"/>
  <c r="M572" i="16" s="1"/>
  <c r="M573" i="16" s="1"/>
  <c r="M574" i="16" s="1"/>
  <c r="M575" i="16" s="1"/>
  <c r="M576" i="16" s="1"/>
  <c r="M577" i="16" s="1"/>
  <c r="M578" i="16" s="1"/>
  <c r="M579" i="16" s="1"/>
  <c r="M580" i="16" s="1"/>
  <c r="M581" i="16" s="1"/>
  <c r="M582" i="16" s="1"/>
  <c r="M583" i="16" s="1"/>
  <c r="M584" i="16" s="1"/>
  <c r="M585" i="16" s="1"/>
  <c r="M586" i="16" s="1"/>
  <c r="M587" i="16" s="1"/>
  <c r="M588" i="16" s="1"/>
  <c r="M589" i="16" s="1"/>
  <c r="M590" i="16" s="1"/>
  <c r="M591" i="16" s="1"/>
  <c r="M592" i="16" s="1"/>
  <c r="M593" i="16" s="1"/>
  <c r="M594" i="16" s="1"/>
  <c r="M595" i="16" s="1"/>
  <c r="M596" i="16" s="1"/>
  <c r="M597" i="16" s="1"/>
  <c r="M598" i="16" s="1"/>
  <c r="M599" i="16" s="1"/>
  <c r="M600" i="16" s="1"/>
  <c r="M601" i="16" s="1"/>
  <c r="M602" i="16" s="1"/>
  <c r="M603" i="16" s="1"/>
  <c r="M604" i="16" s="1"/>
  <c r="M605" i="16" s="1"/>
  <c r="M606" i="16" s="1"/>
  <c r="M607" i="16" s="1"/>
  <c r="M608" i="16" s="1"/>
  <c r="M609" i="16" s="1"/>
  <c r="M610" i="16" s="1"/>
  <c r="M611" i="16" s="1"/>
  <c r="M613" i="16" s="1"/>
  <c r="M614" i="16" s="1"/>
  <c r="M615" i="16" s="1"/>
  <c r="M616" i="16" s="1"/>
  <c r="M617" i="16" s="1"/>
  <c r="M618" i="16" s="1"/>
  <c r="P416" i="16"/>
  <c r="R44" i="16"/>
  <c r="Y45" i="16"/>
  <c r="S45" i="16"/>
  <c r="R45" i="16"/>
  <c r="AE45" i="16"/>
  <c r="AC45" i="16" s="1"/>
  <c r="J23" i="16"/>
  <c r="Z46" i="16"/>
  <c r="W46" i="16"/>
  <c r="N150" i="16"/>
  <c r="J85" i="23" l="1"/>
  <c r="N434" i="23"/>
  <c r="Q68" i="23"/>
  <c r="T68" i="23" s="1"/>
  <c r="X68" i="23" s="1"/>
  <c r="G381" i="23"/>
  <c r="M89" i="23"/>
  <c r="W89" i="23" s="1"/>
  <c r="M87" i="23"/>
  <c r="W87" i="23" s="1"/>
  <c r="N85" i="23"/>
  <c r="AD85" i="23"/>
  <c r="AA67" i="23"/>
  <c r="H67" i="23" s="1"/>
  <c r="Z67" i="23" s="1"/>
  <c r="I67" i="23"/>
  <c r="G67" i="23"/>
  <c r="Y86" i="23"/>
  <c r="S86" i="23"/>
  <c r="AE86" i="23"/>
  <c r="AC86" i="23" s="1"/>
  <c r="R86" i="23"/>
  <c r="P86" i="23"/>
  <c r="O86" i="23"/>
  <c r="F112" i="23"/>
  <c r="E112" i="23"/>
  <c r="E66" i="23"/>
  <c r="F66" i="23"/>
  <c r="P417" i="16"/>
  <c r="R46" i="16" s="1"/>
  <c r="R26" i="16"/>
  <c r="AE46" i="16"/>
  <c r="AC46" i="16" s="1"/>
  <c r="Y46" i="16"/>
  <c r="Y37" i="16" s="1"/>
  <c r="S46" i="16"/>
  <c r="Y21" i="16"/>
  <c r="AD45" i="16"/>
  <c r="N45" i="16"/>
  <c r="K182" i="16"/>
  <c r="G168" i="16"/>
  <c r="G169" i="16" s="1"/>
  <c r="G170" i="16" s="1"/>
  <c r="M48" i="16"/>
  <c r="N151" i="16"/>
  <c r="N152" i="16" s="1"/>
  <c r="N153" i="16" s="1"/>
  <c r="W47" i="16"/>
  <c r="Z47" i="16"/>
  <c r="L416" i="16"/>
  <c r="P26" i="16" s="1"/>
  <c r="P44" i="16"/>
  <c r="AD86" i="23" l="1"/>
  <c r="N86" i="23"/>
  <c r="F67" i="23"/>
  <c r="E67" i="23"/>
  <c r="AE89" i="23"/>
  <c r="AC89" i="23" s="1"/>
  <c r="R89" i="23"/>
  <c r="P89" i="23"/>
  <c r="Y89" i="23"/>
  <c r="S89" i="23"/>
  <c r="O89" i="23"/>
  <c r="AA68" i="23"/>
  <c r="H68" i="23" s="1"/>
  <c r="Z68" i="23" s="1"/>
  <c r="I68" i="23"/>
  <c r="G68" i="23"/>
  <c r="J86" i="23"/>
  <c r="AE87" i="23"/>
  <c r="AC87" i="23" s="1"/>
  <c r="R87" i="23"/>
  <c r="P87" i="23"/>
  <c r="Y87" i="23"/>
  <c r="S87" i="23"/>
  <c r="O87" i="23"/>
  <c r="G382" i="23"/>
  <c r="G383" i="23" s="1"/>
  <c r="M88" i="23"/>
  <c r="W88" i="23" s="1"/>
  <c r="N435" i="23"/>
  <c r="Q69" i="23"/>
  <c r="T69" i="23" s="1"/>
  <c r="X69" i="23" s="1"/>
  <c r="Q73" i="23"/>
  <c r="T73" i="23" s="1"/>
  <c r="X73" i="23" s="1"/>
  <c r="P418" i="16"/>
  <c r="R27" i="16"/>
  <c r="J26" i="16"/>
  <c r="Y47" i="16"/>
  <c r="Y22" i="16" s="1"/>
  <c r="S47" i="16"/>
  <c r="AE47" i="16"/>
  <c r="AC47" i="16" s="1"/>
  <c r="R47" i="16"/>
  <c r="G171" i="16"/>
  <c r="M51" i="16"/>
  <c r="W51" i="16" s="1"/>
  <c r="K183" i="16"/>
  <c r="K184" i="16" s="1"/>
  <c r="K185" i="16" s="1"/>
  <c r="K186" i="16" s="1"/>
  <c r="AD46" i="16"/>
  <c r="N46" i="16"/>
  <c r="L417" i="16"/>
  <c r="P27" i="16" s="1"/>
  <c r="P45" i="16"/>
  <c r="N154" i="16"/>
  <c r="Z48" i="16"/>
  <c r="W48" i="16"/>
  <c r="J87" i="23" l="1"/>
  <c r="J89" i="23"/>
  <c r="AA73" i="23"/>
  <c r="H73" i="23" s="1"/>
  <c r="Z73" i="23" s="1"/>
  <c r="I73" i="23"/>
  <c r="G73" i="23"/>
  <c r="N436" i="23"/>
  <c r="Q70" i="23"/>
  <c r="T70" i="23" s="1"/>
  <c r="X70" i="23" s="1"/>
  <c r="Q74" i="23"/>
  <c r="T74" i="23" s="1"/>
  <c r="X74" i="23" s="1"/>
  <c r="G384" i="23"/>
  <c r="G385" i="23" s="1"/>
  <c r="G386" i="23" s="1"/>
  <c r="G387" i="23" s="1"/>
  <c r="G388" i="23" s="1"/>
  <c r="M94" i="23"/>
  <c r="W94" i="23" s="1"/>
  <c r="N89" i="23"/>
  <c r="AD89" i="23"/>
  <c r="AA69" i="23"/>
  <c r="H69" i="23" s="1"/>
  <c r="Z69" i="23" s="1"/>
  <c r="I69" i="23"/>
  <c r="G69" i="23"/>
  <c r="Y88" i="23"/>
  <c r="S88" i="23"/>
  <c r="S90" i="23" s="1"/>
  <c r="AE88" i="23"/>
  <c r="AC88" i="23" s="1"/>
  <c r="R88" i="23"/>
  <c r="P88" i="23"/>
  <c r="O88" i="23"/>
  <c r="N87" i="23"/>
  <c r="AD87" i="23"/>
  <c r="E68" i="23"/>
  <c r="F68" i="23"/>
  <c r="J27" i="16"/>
  <c r="P419" i="16"/>
  <c r="R48" i="16" s="1"/>
  <c r="R28" i="16"/>
  <c r="AE48" i="16"/>
  <c r="AC48" i="16" s="1"/>
  <c r="Y48" i="16"/>
  <c r="Y23" i="16" s="1"/>
  <c r="S48" i="16"/>
  <c r="S49" i="16" s="1"/>
  <c r="Y51" i="16"/>
  <c r="S51" i="16"/>
  <c r="AE51" i="16"/>
  <c r="AC51" i="16" s="1"/>
  <c r="P51" i="16"/>
  <c r="R51" i="16"/>
  <c r="O51" i="16"/>
  <c r="N155" i="16"/>
  <c r="N156" i="16" s="1"/>
  <c r="L418" i="16"/>
  <c r="P28" i="16" s="1"/>
  <c r="P46" i="16"/>
  <c r="K187" i="16"/>
  <c r="K188" i="16" s="1"/>
  <c r="G172" i="16"/>
  <c r="M52" i="16"/>
  <c r="W52" i="16" s="1"/>
  <c r="AD47" i="16"/>
  <c r="N47" i="16"/>
  <c r="J88" i="23" l="1"/>
  <c r="R94" i="23"/>
  <c r="P94" i="23"/>
  <c r="S94" i="23"/>
  <c r="S95" i="23" s="1"/>
  <c r="O94" i="23"/>
  <c r="W95" i="23"/>
  <c r="AE94" i="23" s="1"/>
  <c r="AC94" i="23" s="1"/>
  <c r="AA74" i="23"/>
  <c r="H74" i="23" s="1"/>
  <c r="Z74" i="23" s="1"/>
  <c r="I74" i="23"/>
  <c r="G74" i="23"/>
  <c r="N437" i="23"/>
  <c r="Q71" i="23"/>
  <c r="T71" i="23" s="1"/>
  <c r="X71" i="23" s="1"/>
  <c r="Q75" i="23"/>
  <c r="T75" i="23" s="1"/>
  <c r="X75" i="23" s="1"/>
  <c r="AD88" i="23"/>
  <c r="N88" i="23"/>
  <c r="F69" i="23"/>
  <c r="E69" i="23"/>
  <c r="G390" i="23"/>
  <c r="G389" i="23"/>
  <c r="AA70" i="23"/>
  <c r="H70" i="23" s="1"/>
  <c r="Z70" i="23" s="1"/>
  <c r="I70" i="23"/>
  <c r="G70" i="23"/>
  <c r="F73" i="23"/>
  <c r="E73" i="23"/>
  <c r="J28" i="16"/>
  <c r="P420" i="16"/>
  <c r="P421" i="16" s="1"/>
  <c r="P422" i="16" s="1"/>
  <c r="P423" i="16" s="1"/>
  <c r="P424" i="16" s="1"/>
  <c r="P425" i="16" s="1"/>
  <c r="P426" i="16" s="1"/>
  <c r="P427" i="16" s="1"/>
  <c r="P428" i="16" s="1"/>
  <c r="P429" i="16" s="1"/>
  <c r="P430" i="16" s="1"/>
  <c r="P431" i="16" s="1"/>
  <c r="P432" i="16" s="1"/>
  <c r="P433" i="16" s="1"/>
  <c r="P434" i="16" s="1"/>
  <c r="P435" i="16" s="1"/>
  <c r="P436" i="16" s="1"/>
  <c r="P437" i="16" s="1"/>
  <c r="P438" i="16" s="1"/>
  <c r="P439" i="16" s="1"/>
  <c r="P440" i="16" s="1"/>
  <c r="P441" i="16" s="1"/>
  <c r="R29" i="16"/>
  <c r="AE52" i="16"/>
  <c r="AC52" i="16" s="1"/>
  <c r="R52" i="16"/>
  <c r="P52" i="16"/>
  <c r="Y52" i="16"/>
  <c r="S52" i="16"/>
  <c r="O52" i="16"/>
  <c r="G173" i="16"/>
  <c r="M53" i="16"/>
  <c r="W53" i="16" s="1"/>
  <c r="K189" i="16"/>
  <c r="K190" i="16" s="1"/>
  <c r="L419" i="16"/>
  <c r="P29" i="16" s="1"/>
  <c r="P47" i="16"/>
  <c r="N157" i="16"/>
  <c r="AD51" i="16"/>
  <c r="J51" i="16"/>
  <c r="AD48" i="16"/>
  <c r="N48" i="16"/>
  <c r="E70" i="23" l="1"/>
  <c r="F70" i="23"/>
  <c r="AA75" i="23"/>
  <c r="H75" i="23" s="1"/>
  <c r="Z75" i="23" s="1"/>
  <c r="I75" i="23"/>
  <c r="G75" i="23"/>
  <c r="N438" i="23"/>
  <c r="N439" i="23" s="1"/>
  <c r="N440" i="23" s="1"/>
  <c r="N441" i="23" s="1"/>
  <c r="Q72" i="23"/>
  <c r="T72" i="23" s="1"/>
  <c r="X72" i="23" s="1"/>
  <c r="R95" i="23"/>
  <c r="P95" i="23"/>
  <c r="AE92" i="23"/>
  <c r="AC92" i="23" s="1"/>
  <c r="AE93" i="23"/>
  <c r="AC93" i="23" s="1"/>
  <c r="G391" i="23"/>
  <c r="G392" i="23" s="1"/>
  <c r="G393" i="23" s="1"/>
  <c r="G394" i="23" s="1"/>
  <c r="G395" i="23" s="1"/>
  <c r="G396" i="23" s="1"/>
  <c r="G397" i="23" s="1"/>
  <c r="G398" i="23" s="1"/>
  <c r="G399" i="23" s="1"/>
  <c r="G400" i="23" s="1"/>
  <c r="G401" i="23" s="1"/>
  <c r="G402" i="23" s="1"/>
  <c r="G403" i="23" s="1"/>
  <c r="G404" i="23" s="1"/>
  <c r="G405" i="23" s="1"/>
  <c r="G406" i="23" s="1"/>
  <c r="G407" i="23" s="1"/>
  <c r="G408" i="23" s="1"/>
  <c r="G409" i="23" s="1"/>
  <c r="G410" i="23" s="1"/>
  <c r="G411" i="23" s="1"/>
  <c r="G412" i="23" s="1"/>
  <c r="G413" i="23" s="1"/>
  <c r="G414" i="23" s="1"/>
  <c r="G415" i="23" s="1"/>
  <c r="G416" i="23" s="1"/>
  <c r="G417" i="23" s="1"/>
  <c r="G418" i="23" s="1"/>
  <c r="G419" i="23" s="1"/>
  <c r="G420" i="23" s="1"/>
  <c r="G421" i="23" s="1"/>
  <c r="G422" i="23" s="1"/>
  <c r="G423" i="23" s="1"/>
  <c r="G424" i="23" s="1"/>
  <c r="G425" i="23" s="1"/>
  <c r="G426" i="23" s="1"/>
  <c r="G427" i="23" s="1"/>
  <c r="G428" i="23" s="1"/>
  <c r="G429" i="23" s="1"/>
  <c r="G430" i="23" s="1"/>
  <c r="G431" i="23" s="1"/>
  <c r="G432" i="23" s="1"/>
  <c r="G433" i="23" s="1"/>
  <c r="G434" i="23" s="1"/>
  <c r="G435" i="23" s="1"/>
  <c r="G436" i="23" s="1"/>
  <c r="G437" i="23" s="1"/>
  <c r="G438" i="23" s="1"/>
  <c r="G439" i="23" s="1"/>
  <c r="G440" i="23" s="1"/>
  <c r="G441" i="23" s="1"/>
  <c r="G442" i="23" s="1"/>
  <c r="G443" i="23" s="1"/>
  <c r="G444" i="23" s="1"/>
  <c r="G445" i="23" s="1"/>
  <c r="G446" i="23" s="1"/>
  <c r="G447" i="23" s="1"/>
  <c r="G448" i="23" s="1"/>
  <c r="G449" i="23" s="1"/>
  <c r="G450" i="23" s="1"/>
  <c r="G451" i="23" s="1"/>
  <c r="G452" i="23" s="1"/>
  <c r="G453" i="23" s="1"/>
  <c r="G454" i="23" s="1"/>
  <c r="G455" i="23" s="1"/>
  <c r="G456" i="23" s="1"/>
  <c r="G457" i="23" s="1"/>
  <c r="G458" i="23" s="1"/>
  <c r="G459" i="23" s="1"/>
  <c r="G460" i="23" s="1"/>
  <c r="G461" i="23" s="1"/>
  <c r="G462" i="23" s="1"/>
  <c r="G463" i="23" s="1"/>
  <c r="G464" i="23" s="1"/>
  <c r="G465" i="23" s="1"/>
  <c r="G466" i="23" s="1"/>
  <c r="G467" i="23" s="1"/>
  <c r="G468" i="23" s="1"/>
  <c r="G469" i="23" s="1"/>
  <c r="G470" i="23" s="1"/>
  <c r="G471" i="23" s="1"/>
  <c r="G472" i="23" s="1"/>
  <c r="G473" i="23" s="1"/>
  <c r="G474" i="23" s="1"/>
  <c r="G475" i="23" s="1"/>
  <c r="G476" i="23" s="1"/>
  <c r="G477" i="23" s="1"/>
  <c r="G478" i="23" s="1"/>
  <c r="G479" i="23" s="1"/>
  <c r="G480" i="23" s="1"/>
  <c r="G481" i="23" s="1"/>
  <c r="G482" i="23" s="1"/>
  <c r="G483" i="23" s="1"/>
  <c r="G484" i="23" s="1"/>
  <c r="G485" i="23" s="1"/>
  <c r="G486" i="23" s="1"/>
  <c r="G487" i="23" s="1"/>
  <c r="G488" i="23" s="1"/>
  <c r="G489" i="23" s="1"/>
  <c r="G490" i="23" s="1"/>
  <c r="G491" i="23" s="1"/>
  <c r="G492" i="23" s="1"/>
  <c r="M104" i="23"/>
  <c r="W104" i="23" s="1"/>
  <c r="AA71" i="23"/>
  <c r="H71" i="23" s="1"/>
  <c r="Z71" i="23" s="1"/>
  <c r="I71" i="23"/>
  <c r="G71" i="23"/>
  <c r="E74" i="23"/>
  <c r="F74" i="23"/>
  <c r="AD94" i="23"/>
  <c r="J29" i="16"/>
  <c r="R76" i="16"/>
  <c r="P442" i="16"/>
  <c r="P443" i="16" s="1"/>
  <c r="P444" i="16" s="1"/>
  <c r="P445" i="16" s="1"/>
  <c r="P446" i="16" s="1"/>
  <c r="P447" i="16" s="1"/>
  <c r="P448" i="16" s="1"/>
  <c r="P449" i="16" s="1"/>
  <c r="P450" i="16" s="1"/>
  <c r="J52" i="16"/>
  <c r="N158" i="16"/>
  <c r="N159" i="16" s="1"/>
  <c r="N160" i="16" s="1"/>
  <c r="L420" i="16"/>
  <c r="L421" i="16" s="1"/>
  <c r="L422" i="16" s="1"/>
  <c r="L423" i="16" s="1"/>
  <c r="L424" i="16" s="1"/>
  <c r="L425" i="16" s="1"/>
  <c r="L426" i="16" s="1"/>
  <c r="L427" i="16" s="1"/>
  <c r="L428" i="16" s="1"/>
  <c r="L429" i="16" s="1"/>
  <c r="L430" i="16" s="1"/>
  <c r="P48" i="16"/>
  <c r="K191" i="16"/>
  <c r="K192" i="16" s="1"/>
  <c r="G174" i="16"/>
  <c r="M54" i="16"/>
  <c r="W54" i="16" s="1"/>
  <c r="Y53" i="16"/>
  <c r="S53" i="16"/>
  <c r="AE53" i="16"/>
  <c r="AC53" i="16" s="1"/>
  <c r="P53" i="16"/>
  <c r="R53" i="16"/>
  <c r="O53" i="16"/>
  <c r="AD52" i="16"/>
  <c r="F71" i="23" l="1"/>
  <c r="E71" i="23"/>
  <c r="R104" i="23"/>
  <c r="R106" i="23" s="1"/>
  <c r="P104" i="23"/>
  <c r="Y104" i="23"/>
  <c r="S104" i="23"/>
  <c r="S106" i="23" s="1"/>
  <c r="O104" i="23"/>
  <c r="W106" i="23"/>
  <c r="AD93" i="23"/>
  <c r="N442" i="23"/>
  <c r="N443" i="23" s="1"/>
  <c r="Q76" i="23"/>
  <c r="T76" i="23" s="1"/>
  <c r="G494" i="23"/>
  <c r="G493" i="23"/>
  <c r="G495" i="23" s="1"/>
  <c r="G496" i="23" s="1"/>
  <c r="G497" i="23" s="1"/>
  <c r="G498" i="23" s="1"/>
  <c r="G499" i="23" s="1"/>
  <c r="G500" i="23" s="1"/>
  <c r="G501" i="23" s="1"/>
  <c r="G502" i="23" s="1"/>
  <c r="G503" i="23" s="1"/>
  <c r="G504" i="23" s="1"/>
  <c r="G505" i="23" s="1"/>
  <c r="G506" i="23" s="1"/>
  <c r="G507" i="23" s="1"/>
  <c r="G508" i="23" s="1"/>
  <c r="G509" i="23" s="1"/>
  <c r="G510" i="23" s="1"/>
  <c r="G511" i="23" s="1"/>
  <c r="G512" i="23" s="1"/>
  <c r="G513" i="23" s="1"/>
  <c r="G514" i="23" s="1"/>
  <c r="G515" i="23" s="1"/>
  <c r="G516" i="23" s="1"/>
  <c r="G517" i="23" s="1"/>
  <c r="G518" i="23" s="1"/>
  <c r="G519" i="23" s="1"/>
  <c r="G520" i="23" s="1"/>
  <c r="G521" i="23" s="1"/>
  <c r="G522" i="23" s="1"/>
  <c r="G523" i="23" s="1"/>
  <c r="G524" i="23" s="1"/>
  <c r="G525" i="23" s="1"/>
  <c r="G526" i="23" s="1"/>
  <c r="G527" i="23" s="1"/>
  <c r="G528" i="23" s="1"/>
  <c r="G529" i="23" s="1"/>
  <c r="G530" i="23" s="1"/>
  <c r="G531" i="23" s="1"/>
  <c r="G532" i="23" s="1"/>
  <c r="G533" i="23" s="1"/>
  <c r="G534" i="23" s="1"/>
  <c r="G535" i="23" s="1"/>
  <c r="G536" i="23" s="1"/>
  <c r="G537" i="23" s="1"/>
  <c r="G538" i="23" s="1"/>
  <c r="G539" i="23" s="1"/>
  <c r="G540" i="23" s="1"/>
  <c r="G541" i="23" s="1"/>
  <c r="G542" i="23" s="1"/>
  <c r="G543" i="23" s="1"/>
  <c r="G544" i="23" s="1"/>
  <c r="G545" i="23" s="1"/>
  <c r="G546" i="23" s="1"/>
  <c r="G547" i="23" s="1"/>
  <c r="G548" i="23" s="1"/>
  <c r="G549" i="23" s="1"/>
  <c r="G550" i="23" s="1"/>
  <c r="G551" i="23" s="1"/>
  <c r="G552" i="23" s="1"/>
  <c r="G553" i="23" s="1"/>
  <c r="G554" i="23" s="1"/>
  <c r="G555" i="23" s="1"/>
  <c r="G556" i="23" s="1"/>
  <c r="G557" i="23" s="1"/>
  <c r="G558" i="23" s="1"/>
  <c r="G559" i="23" s="1"/>
  <c r="G560" i="23" s="1"/>
  <c r="G561" i="23" s="1"/>
  <c r="G562" i="23" s="1"/>
  <c r="G563" i="23" s="1"/>
  <c r="G564" i="23" s="1"/>
  <c r="G565" i="23" s="1"/>
  <c r="G566" i="23" s="1"/>
  <c r="G567" i="23" s="1"/>
  <c r="G568" i="23" s="1"/>
  <c r="G569" i="23" s="1"/>
  <c r="G570" i="23" s="1"/>
  <c r="G571" i="23" s="1"/>
  <c r="G572" i="23" s="1"/>
  <c r="G573" i="23" s="1"/>
  <c r="G574" i="23" s="1"/>
  <c r="G575" i="23" s="1"/>
  <c r="G576" i="23" s="1"/>
  <c r="G577" i="23" s="1"/>
  <c r="G578" i="23" s="1"/>
  <c r="G579" i="23" s="1"/>
  <c r="G580" i="23" s="1"/>
  <c r="G581" i="23" s="1"/>
  <c r="G582" i="23" s="1"/>
  <c r="G583" i="23" s="1"/>
  <c r="G584" i="23" s="1"/>
  <c r="G585" i="23" s="1"/>
  <c r="G586" i="23" s="1"/>
  <c r="G587" i="23" s="1"/>
  <c r="G588" i="23" s="1"/>
  <c r="G589" i="23" s="1"/>
  <c r="G590" i="23" s="1"/>
  <c r="G591" i="23" s="1"/>
  <c r="G592" i="23" s="1"/>
  <c r="G593" i="23" s="1"/>
  <c r="G594" i="23" s="1"/>
  <c r="G595" i="23" s="1"/>
  <c r="G596" i="23" s="1"/>
  <c r="G597" i="23" s="1"/>
  <c r="G598" i="23" s="1"/>
  <c r="G599" i="23" s="1"/>
  <c r="G600" i="23" s="1"/>
  <c r="G601" i="23" s="1"/>
  <c r="G602" i="23" s="1"/>
  <c r="G603" i="23" s="1"/>
  <c r="G604" i="23" s="1"/>
  <c r="G605" i="23" s="1"/>
  <c r="G606" i="23" s="1"/>
  <c r="G607" i="23" s="1"/>
  <c r="G608" i="23" s="1"/>
  <c r="G609" i="23" s="1"/>
  <c r="G610" i="23" s="1"/>
  <c r="G611" i="23" s="1"/>
  <c r="G613" i="23" s="1"/>
  <c r="G614" i="23" s="1"/>
  <c r="G615" i="23" s="1"/>
  <c r="G616" i="23" s="1"/>
  <c r="G617" i="23" s="1"/>
  <c r="G618" i="23" s="1"/>
  <c r="AD92" i="23"/>
  <c r="AD95" i="23" s="1"/>
  <c r="AA72" i="23"/>
  <c r="H72" i="23" s="1"/>
  <c r="Z72" i="23" s="1"/>
  <c r="I72" i="23"/>
  <c r="G72" i="23"/>
  <c r="F75" i="23"/>
  <c r="E75" i="23"/>
  <c r="R90" i="16"/>
  <c r="P451" i="16"/>
  <c r="P452" i="16" s="1"/>
  <c r="P453" i="16" s="1"/>
  <c r="P454" i="16" s="1"/>
  <c r="P455" i="16" s="1"/>
  <c r="P456" i="16" s="1"/>
  <c r="P457" i="16" s="1"/>
  <c r="P458" i="16" s="1"/>
  <c r="P459" i="16" s="1"/>
  <c r="P460" i="16" s="1"/>
  <c r="P461" i="16" s="1"/>
  <c r="P462" i="16" s="1"/>
  <c r="P463" i="16" s="1"/>
  <c r="P464" i="16" s="1"/>
  <c r="P465" i="16" s="1"/>
  <c r="P466" i="16" s="1"/>
  <c r="P467" i="16" s="1"/>
  <c r="P468" i="16" s="1"/>
  <c r="P469" i="16" s="1"/>
  <c r="P470" i="16" s="1"/>
  <c r="P471" i="16" s="1"/>
  <c r="P472" i="16" s="1"/>
  <c r="P473" i="16" s="1"/>
  <c r="P474" i="16" s="1"/>
  <c r="P475" i="16" s="1"/>
  <c r="P476" i="16" s="1"/>
  <c r="P477" i="16" s="1"/>
  <c r="P478" i="16" s="1"/>
  <c r="P479" i="16" s="1"/>
  <c r="P480" i="16" s="1"/>
  <c r="P481" i="16" s="1"/>
  <c r="P482" i="16" s="1"/>
  <c r="P483" i="16" s="1"/>
  <c r="P484" i="16" s="1"/>
  <c r="P485" i="16" s="1"/>
  <c r="P486" i="16" s="1"/>
  <c r="P487" i="16" s="1"/>
  <c r="P488" i="16" s="1"/>
  <c r="P489" i="16" s="1"/>
  <c r="P490" i="16" s="1"/>
  <c r="P491" i="16" s="1"/>
  <c r="P492" i="16" s="1"/>
  <c r="J53" i="16"/>
  <c r="O76" i="16"/>
  <c r="G175" i="16"/>
  <c r="M55" i="16"/>
  <c r="W55" i="16" s="1"/>
  <c r="K193" i="16"/>
  <c r="K194" i="16" s="1"/>
  <c r="L431" i="16"/>
  <c r="L432" i="16" s="1"/>
  <c r="L433" i="16" s="1"/>
  <c r="L434" i="16" s="1"/>
  <c r="L435" i="16" s="1"/>
  <c r="L436" i="16" s="1"/>
  <c r="L437" i="16" s="1"/>
  <c r="L438" i="16" s="1"/>
  <c r="L439" i="16" s="1"/>
  <c r="L440" i="16" s="1"/>
  <c r="L441" i="16" s="1"/>
  <c r="P34" i="16"/>
  <c r="AD53" i="16"/>
  <c r="AE54" i="16"/>
  <c r="AC54" i="16" s="1"/>
  <c r="R54" i="16"/>
  <c r="P54" i="16"/>
  <c r="Y54" i="16"/>
  <c r="S54" i="16"/>
  <c r="O54" i="16"/>
  <c r="N161" i="16"/>
  <c r="Y101" i="23" l="1"/>
  <c r="AE101" i="23"/>
  <c r="AC101" i="23" s="1"/>
  <c r="Y102" i="23"/>
  <c r="AE102" i="23"/>
  <c r="AC102" i="23" s="1"/>
  <c r="AE103" i="23"/>
  <c r="AC103" i="23" s="1"/>
  <c r="AE105" i="23"/>
  <c r="AC105" i="23" s="1"/>
  <c r="E72" i="23"/>
  <c r="F72" i="23"/>
  <c r="N95" i="23"/>
  <c r="AK95" i="23"/>
  <c r="N444" i="23"/>
  <c r="Q78" i="23"/>
  <c r="T78" i="23" s="1"/>
  <c r="X78" i="23" s="1"/>
  <c r="P106" i="23"/>
  <c r="AE104" i="23"/>
  <c r="P493" i="16"/>
  <c r="P495" i="16" s="1"/>
  <c r="P496" i="16" s="1"/>
  <c r="P497" i="16" s="1"/>
  <c r="P498" i="16" s="1"/>
  <c r="P499" i="16" s="1"/>
  <c r="P500" i="16" s="1"/>
  <c r="P501" i="16" s="1"/>
  <c r="P502" i="16" s="1"/>
  <c r="P503" i="16" s="1"/>
  <c r="P504" i="16" s="1"/>
  <c r="P505" i="16" s="1"/>
  <c r="P506" i="16" s="1"/>
  <c r="P507" i="16" s="1"/>
  <c r="P508" i="16" s="1"/>
  <c r="P509" i="16" s="1"/>
  <c r="P510" i="16" s="1"/>
  <c r="P511" i="16" s="1"/>
  <c r="P512" i="16" s="1"/>
  <c r="P513" i="16" s="1"/>
  <c r="P514" i="16" s="1"/>
  <c r="P515" i="16" s="1"/>
  <c r="P516" i="16" s="1"/>
  <c r="P517" i="16" s="1"/>
  <c r="P518" i="16" s="1"/>
  <c r="P519" i="16" s="1"/>
  <c r="P520" i="16" s="1"/>
  <c r="P521" i="16" s="1"/>
  <c r="P522" i="16" s="1"/>
  <c r="P523" i="16" s="1"/>
  <c r="P524" i="16" s="1"/>
  <c r="P525" i="16" s="1"/>
  <c r="P526" i="16" s="1"/>
  <c r="P527" i="16" s="1"/>
  <c r="P528" i="16" s="1"/>
  <c r="P529" i="16" s="1"/>
  <c r="P530" i="16" s="1"/>
  <c r="P531" i="16" s="1"/>
  <c r="P532" i="16" s="1"/>
  <c r="P533" i="16" s="1"/>
  <c r="P534" i="16" s="1"/>
  <c r="P535" i="16" s="1"/>
  <c r="P536" i="16" s="1"/>
  <c r="P537" i="16" s="1"/>
  <c r="P538" i="16" s="1"/>
  <c r="P539" i="16" s="1"/>
  <c r="P540" i="16" s="1"/>
  <c r="P541" i="16" s="1"/>
  <c r="P542" i="16" s="1"/>
  <c r="P543" i="16" s="1"/>
  <c r="P544" i="16" s="1"/>
  <c r="P545" i="16" s="1"/>
  <c r="P546" i="16" s="1"/>
  <c r="P547" i="16" s="1"/>
  <c r="P548" i="16" s="1"/>
  <c r="P549" i="16" s="1"/>
  <c r="P550" i="16" s="1"/>
  <c r="P551" i="16" s="1"/>
  <c r="P552" i="16" s="1"/>
  <c r="P553" i="16" s="1"/>
  <c r="P554" i="16" s="1"/>
  <c r="P555" i="16" s="1"/>
  <c r="P556" i="16" s="1"/>
  <c r="P557" i="16" s="1"/>
  <c r="P558" i="16" s="1"/>
  <c r="P559" i="16" s="1"/>
  <c r="P560" i="16" s="1"/>
  <c r="P561" i="16" s="1"/>
  <c r="P562" i="16" s="1"/>
  <c r="P563" i="16" s="1"/>
  <c r="P564" i="16" s="1"/>
  <c r="P565" i="16" s="1"/>
  <c r="P566" i="16" s="1"/>
  <c r="P567" i="16" s="1"/>
  <c r="P568" i="16" s="1"/>
  <c r="P569" i="16" s="1"/>
  <c r="P570" i="16" s="1"/>
  <c r="P571" i="16" s="1"/>
  <c r="P572" i="16" s="1"/>
  <c r="P573" i="16" s="1"/>
  <c r="P574" i="16" s="1"/>
  <c r="P575" i="16" s="1"/>
  <c r="P576" i="16" s="1"/>
  <c r="P577" i="16" s="1"/>
  <c r="P578" i="16" s="1"/>
  <c r="P579" i="16" s="1"/>
  <c r="P580" i="16" s="1"/>
  <c r="P581" i="16" s="1"/>
  <c r="P582" i="16" s="1"/>
  <c r="P583" i="16" s="1"/>
  <c r="P584" i="16" s="1"/>
  <c r="P585" i="16" s="1"/>
  <c r="P586" i="16" s="1"/>
  <c r="P587" i="16" s="1"/>
  <c r="P588" i="16" s="1"/>
  <c r="P589" i="16" s="1"/>
  <c r="P590" i="16" s="1"/>
  <c r="P591" i="16" s="1"/>
  <c r="P592" i="16" s="1"/>
  <c r="P593" i="16" s="1"/>
  <c r="P594" i="16" s="1"/>
  <c r="P595" i="16" s="1"/>
  <c r="P596" i="16" s="1"/>
  <c r="P597" i="16" s="1"/>
  <c r="P598" i="16" s="1"/>
  <c r="P599" i="16" s="1"/>
  <c r="P600" i="16" s="1"/>
  <c r="P601" i="16" s="1"/>
  <c r="P602" i="16" s="1"/>
  <c r="P603" i="16" s="1"/>
  <c r="P604" i="16" s="1"/>
  <c r="P605" i="16" s="1"/>
  <c r="P606" i="16" s="1"/>
  <c r="P607" i="16" s="1"/>
  <c r="P608" i="16" s="1"/>
  <c r="P609" i="16" s="1"/>
  <c r="P610" i="16" s="1"/>
  <c r="P611" i="16" s="1"/>
  <c r="P613" i="16" s="1"/>
  <c r="P614" i="16" s="1"/>
  <c r="P615" i="16" s="1"/>
  <c r="P616" i="16" s="1"/>
  <c r="P617" i="16" s="1"/>
  <c r="P618" i="16" s="1"/>
  <c r="P494" i="16"/>
  <c r="J54" i="16"/>
  <c r="N162" i="16"/>
  <c r="N163" i="16" s="1"/>
  <c r="N164" i="16" s="1"/>
  <c r="L442" i="16"/>
  <c r="L443" i="16" s="1"/>
  <c r="L444" i="16" s="1"/>
  <c r="L445" i="16" s="1"/>
  <c r="L446" i="16" s="1"/>
  <c r="L447" i="16" s="1"/>
  <c r="L448" i="16" s="1"/>
  <c r="L449" i="16" s="1"/>
  <c r="L450" i="16" s="1"/>
  <c r="P76" i="16"/>
  <c r="K195" i="16"/>
  <c r="G176" i="16"/>
  <c r="M56" i="16"/>
  <c r="W56" i="16" s="1"/>
  <c r="AD54" i="16"/>
  <c r="X34" i="16"/>
  <c r="T34" i="16"/>
  <c r="Y55" i="16"/>
  <c r="S55" i="16"/>
  <c r="O55" i="16"/>
  <c r="R55" i="16"/>
  <c r="AE55" i="16"/>
  <c r="AC55" i="16" s="1"/>
  <c r="P55" i="16"/>
  <c r="X90" i="23" l="1"/>
  <c r="AA78" i="23"/>
  <c r="I78" i="23"/>
  <c r="G78" i="23"/>
  <c r="AD105" i="23"/>
  <c r="N105" i="23"/>
  <c r="N102" i="23"/>
  <c r="AD102" i="23"/>
  <c r="AD101" i="23"/>
  <c r="N101" i="23"/>
  <c r="N445" i="23"/>
  <c r="Q79" i="23"/>
  <c r="T79" i="23" s="1"/>
  <c r="X79" i="23" s="1"/>
  <c r="N94" i="23"/>
  <c r="T94" i="23" s="1"/>
  <c r="N92" i="23"/>
  <c r="N93" i="23"/>
  <c r="AD103" i="23"/>
  <c r="N103" i="23"/>
  <c r="AA34" i="16"/>
  <c r="H34" i="16" s="1"/>
  <c r="Z34" i="16" s="1"/>
  <c r="G34" i="16"/>
  <c r="J55" i="16"/>
  <c r="G177" i="16"/>
  <c r="M57" i="16"/>
  <c r="W57" i="16" s="1"/>
  <c r="K196" i="16"/>
  <c r="K197" i="16" s="1"/>
  <c r="AC76" i="16"/>
  <c r="AC90" i="16"/>
  <c r="L451" i="16"/>
  <c r="L452" i="16" s="1"/>
  <c r="L453" i="16" s="1"/>
  <c r="L454" i="16" s="1"/>
  <c r="L455" i="16" s="1"/>
  <c r="L456" i="16" s="1"/>
  <c r="L457" i="16" s="1"/>
  <c r="L458" i="16" s="1"/>
  <c r="L459" i="16" s="1"/>
  <c r="L460" i="16" s="1"/>
  <c r="L461" i="16" s="1"/>
  <c r="L462" i="16" s="1"/>
  <c r="L463" i="16" s="1"/>
  <c r="L464" i="16" s="1"/>
  <c r="L465" i="16" s="1"/>
  <c r="L466" i="16" s="1"/>
  <c r="L467" i="16" s="1"/>
  <c r="L468" i="16" s="1"/>
  <c r="L469" i="16" s="1"/>
  <c r="L470" i="16" s="1"/>
  <c r="L471" i="16" s="1"/>
  <c r="L472" i="16" s="1"/>
  <c r="L473" i="16" s="1"/>
  <c r="L474" i="16" s="1"/>
  <c r="L475" i="16" s="1"/>
  <c r="L476" i="16" s="1"/>
  <c r="L477" i="16" s="1"/>
  <c r="L478" i="16" s="1"/>
  <c r="L479" i="16" s="1"/>
  <c r="L480" i="16" s="1"/>
  <c r="L481" i="16" s="1"/>
  <c r="L482" i="16" s="1"/>
  <c r="L483" i="16" s="1"/>
  <c r="L484" i="16" s="1"/>
  <c r="L485" i="16" s="1"/>
  <c r="L486" i="16" s="1"/>
  <c r="L487" i="16" s="1"/>
  <c r="L488" i="16" s="1"/>
  <c r="L489" i="16" s="1"/>
  <c r="L490" i="16" s="1"/>
  <c r="L491" i="16" s="1"/>
  <c r="L492" i="16" s="1"/>
  <c r="P90" i="16"/>
  <c r="N165" i="16"/>
  <c r="AD55" i="16"/>
  <c r="I34" i="16"/>
  <c r="AE56" i="16"/>
  <c r="AC56" i="16" s="1"/>
  <c r="R56" i="16"/>
  <c r="P56" i="16"/>
  <c r="Y56" i="16"/>
  <c r="S56" i="16"/>
  <c r="N446" i="23" l="1"/>
  <c r="Q80" i="23"/>
  <c r="T80" i="23" s="1"/>
  <c r="X80" i="23" s="1"/>
  <c r="X94" i="23"/>
  <c r="AA94" i="23" s="1"/>
  <c r="H94" i="23" s="1"/>
  <c r="G94" i="23"/>
  <c r="AA79" i="23"/>
  <c r="H79" i="23" s="1"/>
  <c r="Z79" i="23" s="1"/>
  <c r="I79" i="23"/>
  <c r="G79" i="23"/>
  <c r="X105" i="23"/>
  <c r="AA105" i="23" s="1"/>
  <c r="H105" i="23" s="1"/>
  <c r="Z105" i="23" s="1"/>
  <c r="T105" i="23"/>
  <c r="G105" i="23" s="1"/>
  <c r="E78" i="23"/>
  <c r="F78" i="23"/>
  <c r="AA90" i="23"/>
  <c r="AA114" i="23" s="1"/>
  <c r="H78" i="23"/>
  <c r="Z78" i="23" s="1"/>
  <c r="F34" i="16"/>
  <c r="E34" i="16"/>
  <c r="N166" i="16"/>
  <c r="AD90" i="16"/>
  <c r="N90" i="16" s="1"/>
  <c r="Y57" i="16"/>
  <c r="S57" i="16"/>
  <c r="AE57" i="16"/>
  <c r="AC57" i="16" s="1"/>
  <c r="P57" i="16"/>
  <c r="R57" i="16"/>
  <c r="O57" i="16"/>
  <c r="AD56" i="16"/>
  <c r="L493" i="16"/>
  <c r="L495" i="16" s="1"/>
  <c r="L496" i="16" s="1"/>
  <c r="L497" i="16" s="1"/>
  <c r="L498" i="16" s="1"/>
  <c r="L499" i="16" s="1"/>
  <c r="L500" i="16" s="1"/>
  <c r="L501" i="16" s="1"/>
  <c r="L502" i="16" s="1"/>
  <c r="L503" i="16" s="1"/>
  <c r="L504" i="16" s="1"/>
  <c r="L505" i="16" s="1"/>
  <c r="L506" i="16" s="1"/>
  <c r="L507" i="16" s="1"/>
  <c r="L508" i="16" s="1"/>
  <c r="L509" i="16" s="1"/>
  <c r="L510" i="16" s="1"/>
  <c r="L511" i="16" s="1"/>
  <c r="L512" i="16" s="1"/>
  <c r="L513" i="16" s="1"/>
  <c r="L514" i="16" s="1"/>
  <c r="L515" i="16" s="1"/>
  <c r="L516" i="16" s="1"/>
  <c r="L517" i="16" s="1"/>
  <c r="L518" i="16" s="1"/>
  <c r="L519" i="16" s="1"/>
  <c r="L520" i="16" s="1"/>
  <c r="L521" i="16" s="1"/>
  <c r="L522" i="16" s="1"/>
  <c r="L523" i="16" s="1"/>
  <c r="L524" i="16" s="1"/>
  <c r="L525" i="16" s="1"/>
  <c r="L526" i="16" s="1"/>
  <c r="L527" i="16" s="1"/>
  <c r="L528" i="16" s="1"/>
  <c r="L529" i="16" s="1"/>
  <c r="L530" i="16" s="1"/>
  <c r="L531" i="16" s="1"/>
  <c r="L532" i="16" s="1"/>
  <c r="L533" i="16" s="1"/>
  <c r="L534" i="16" s="1"/>
  <c r="L535" i="16" s="1"/>
  <c r="L536" i="16" s="1"/>
  <c r="L537" i="16" s="1"/>
  <c r="L538" i="16" s="1"/>
  <c r="L539" i="16" s="1"/>
  <c r="L540" i="16" s="1"/>
  <c r="L541" i="16" s="1"/>
  <c r="L542" i="16" s="1"/>
  <c r="L543" i="16" s="1"/>
  <c r="L544" i="16" s="1"/>
  <c r="L545" i="16" s="1"/>
  <c r="L546" i="16" s="1"/>
  <c r="L547" i="16" s="1"/>
  <c r="L548" i="16" s="1"/>
  <c r="L549" i="16" s="1"/>
  <c r="L550" i="16" s="1"/>
  <c r="L551" i="16" s="1"/>
  <c r="L552" i="16" s="1"/>
  <c r="L553" i="16" s="1"/>
  <c r="L554" i="16" s="1"/>
  <c r="L555" i="16" s="1"/>
  <c r="L556" i="16" s="1"/>
  <c r="L557" i="16" s="1"/>
  <c r="L558" i="16" s="1"/>
  <c r="L559" i="16" s="1"/>
  <c r="L560" i="16" s="1"/>
  <c r="L561" i="16" s="1"/>
  <c r="L562" i="16" s="1"/>
  <c r="L563" i="16" s="1"/>
  <c r="L564" i="16" s="1"/>
  <c r="L565" i="16" s="1"/>
  <c r="L566" i="16" s="1"/>
  <c r="L567" i="16" s="1"/>
  <c r="L568" i="16" s="1"/>
  <c r="L569" i="16" s="1"/>
  <c r="L570" i="16" s="1"/>
  <c r="L571" i="16" s="1"/>
  <c r="L572" i="16" s="1"/>
  <c r="L573" i="16" s="1"/>
  <c r="L574" i="16" s="1"/>
  <c r="L575" i="16" s="1"/>
  <c r="L576" i="16" s="1"/>
  <c r="L577" i="16" s="1"/>
  <c r="L578" i="16" s="1"/>
  <c r="L579" i="16" s="1"/>
  <c r="L580" i="16" s="1"/>
  <c r="L581" i="16" s="1"/>
  <c r="L582" i="16" s="1"/>
  <c r="L583" i="16" s="1"/>
  <c r="L584" i="16" s="1"/>
  <c r="L585" i="16" s="1"/>
  <c r="L586" i="16" s="1"/>
  <c r="L587" i="16" s="1"/>
  <c r="L588" i="16" s="1"/>
  <c r="L589" i="16" s="1"/>
  <c r="L590" i="16" s="1"/>
  <c r="L591" i="16" s="1"/>
  <c r="L592" i="16" s="1"/>
  <c r="L593" i="16" s="1"/>
  <c r="L594" i="16" s="1"/>
  <c r="L595" i="16" s="1"/>
  <c r="L596" i="16" s="1"/>
  <c r="L597" i="16" s="1"/>
  <c r="L598" i="16" s="1"/>
  <c r="L599" i="16" s="1"/>
  <c r="L600" i="16" s="1"/>
  <c r="L601" i="16" s="1"/>
  <c r="L602" i="16" s="1"/>
  <c r="L603" i="16" s="1"/>
  <c r="L604" i="16" s="1"/>
  <c r="L605" i="16" s="1"/>
  <c r="L606" i="16" s="1"/>
  <c r="L607" i="16" s="1"/>
  <c r="L608" i="16" s="1"/>
  <c r="L609" i="16" s="1"/>
  <c r="L610" i="16" s="1"/>
  <c r="L611" i="16" s="1"/>
  <c r="L613" i="16" s="1"/>
  <c r="L614" i="16" s="1"/>
  <c r="L615" i="16" s="1"/>
  <c r="L616" i="16" s="1"/>
  <c r="L617" i="16" s="1"/>
  <c r="L618" i="16" s="1"/>
  <c r="L494" i="16"/>
  <c r="AD76" i="16"/>
  <c r="N76" i="16" s="1"/>
  <c r="N56" i="16" s="1"/>
  <c r="K198" i="16"/>
  <c r="G178" i="16"/>
  <c r="M58" i="16"/>
  <c r="W58" i="16" s="1"/>
  <c r="F79" i="23" l="1"/>
  <c r="E79" i="23"/>
  <c r="AA80" i="23"/>
  <c r="H80" i="23" s="1"/>
  <c r="Z80" i="23" s="1"/>
  <c r="I80" i="23"/>
  <c r="G80" i="23"/>
  <c r="E105" i="23"/>
  <c r="F105" i="23"/>
  <c r="F94" i="23"/>
  <c r="U94" i="23"/>
  <c r="E94" i="23"/>
  <c r="N447" i="23"/>
  <c r="Q81" i="23"/>
  <c r="T81" i="23" s="1"/>
  <c r="X81" i="23" s="1"/>
  <c r="Q92" i="23"/>
  <c r="T92" i="23" s="1"/>
  <c r="N54" i="16"/>
  <c r="N52" i="16"/>
  <c r="N53" i="16"/>
  <c r="N51" i="16"/>
  <c r="AK76" i="16"/>
  <c r="J57" i="16"/>
  <c r="AK90" i="16"/>
  <c r="AD57" i="16"/>
  <c r="N57" i="16"/>
  <c r="N167" i="16"/>
  <c r="N168" i="16" s="1"/>
  <c r="N169" i="16" s="1"/>
  <c r="G179" i="16"/>
  <c r="M59" i="16"/>
  <c r="W59" i="16" s="1"/>
  <c r="K199" i="16"/>
  <c r="K200" i="16" s="1"/>
  <c r="K201" i="16" s="1"/>
  <c r="K202" i="16" s="1"/>
  <c r="AE58" i="16"/>
  <c r="AC58" i="16" s="1"/>
  <c r="R58" i="16"/>
  <c r="P58" i="16"/>
  <c r="Y58" i="16"/>
  <c r="S58" i="16"/>
  <c r="O58" i="16"/>
  <c r="N55" i="16"/>
  <c r="AA81" i="23" l="1"/>
  <c r="H81" i="23" s="1"/>
  <c r="Z81" i="23" s="1"/>
  <c r="I81" i="23"/>
  <c r="G81" i="23"/>
  <c r="X92" i="23"/>
  <c r="I92" i="23"/>
  <c r="G92" i="23"/>
  <c r="N448" i="23"/>
  <c r="Q82" i="23"/>
  <c r="T82" i="23" s="1"/>
  <c r="X82" i="23" s="1"/>
  <c r="Q93" i="23"/>
  <c r="T93" i="23" s="1"/>
  <c r="E80" i="23"/>
  <c r="F80" i="23"/>
  <c r="AK114" i="16"/>
  <c r="N119" i="16" s="1"/>
  <c r="J58" i="16"/>
  <c r="Y59" i="16"/>
  <c r="S59" i="16"/>
  <c r="R59" i="16"/>
  <c r="AE59" i="16"/>
  <c r="AC59" i="16" s="1"/>
  <c r="P59" i="16"/>
  <c r="N58" i="16"/>
  <c r="AD58" i="16"/>
  <c r="K203" i="16"/>
  <c r="G180" i="16"/>
  <c r="M60" i="16"/>
  <c r="W60" i="16" s="1"/>
  <c r="N170" i="16"/>
  <c r="AA82" i="23" l="1"/>
  <c r="H82" i="23" s="1"/>
  <c r="Z82" i="23" s="1"/>
  <c r="I82" i="23"/>
  <c r="G82" i="23"/>
  <c r="U92" i="23"/>
  <c r="E92" i="23"/>
  <c r="F92" i="23"/>
  <c r="X95" i="23"/>
  <c r="AA92" i="23"/>
  <c r="X93" i="23"/>
  <c r="AA93" i="23" s="1"/>
  <c r="H93" i="23" s="1"/>
  <c r="I93" i="23"/>
  <c r="G93" i="23"/>
  <c r="N449" i="23"/>
  <c r="Q83" i="23"/>
  <c r="T83" i="23" s="1"/>
  <c r="X83" i="23" s="1"/>
  <c r="Q94" i="23"/>
  <c r="F81" i="23"/>
  <c r="E81" i="23"/>
  <c r="O33" i="16"/>
  <c r="AL114" i="16"/>
  <c r="O56" i="16"/>
  <c r="J56" i="16" s="1"/>
  <c r="AE60" i="16"/>
  <c r="AC60" i="16" s="1"/>
  <c r="R60" i="16"/>
  <c r="P60" i="16"/>
  <c r="Y60" i="16"/>
  <c r="S60" i="16"/>
  <c r="O60" i="16"/>
  <c r="AD59" i="16"/>
  <c r="N59" i="16"/>
  <c r="N171" i="16"/>
  <c r="N172" i="16" s="1"/>
  <c r="N173" i="16" s="1"/>
  <c r="N174" i="16" s="1"/>
  <c r="N175" i="16" s="1"/>
  <c r="N176" i="16" s="1"/>
  <c r="N177" i="16" s="1"/>
  <c r="N178" i="16" s="1"/>
  <c r="N179" i="16" s="1"/>
  <c r="N180" i="16" s="1"/>
  <c r="N181" i="16" s="1"/>
  <c r="N182" i="16" s="1"/>
  <c r="N183" i="16" s="1"/>
  <c r="N184" i="16" s="1"/>
  <c r="N185" i="16" s="1"/>
  <c r="N186" i="16" s="1"/>
  <c r="N187" i="16" s="1"/>
  <c r="N188" i="16" s="1"/>
  <c r="N189" i="16" s="1"/>
  <c r="N190" i="16" s="1"/>
  <c r="N191" i="16" s="1"/>
  <c r="N192" i="16" s="1"/>
  <c r="N193" i="16" s="1"/>
  <c r="N194" i="16" s="1"/>
  <c r="N195" i="16" s="1"/>
  <c r="N196" i="16" s="1"/>
  <c r="N197" i="16" s="1"/>
  <c r="N198" i="16" s="1"/>
  <c r="N199" i="16" s="1"/>
  <c r="N200" i="16" s="1"/>
  <c r="N201" i="16" s="1"/>
  <c r="N202" i="16" s="1"/>
  <c r="N203" i="16" s="1"/>
  <c r="N204" i="16" s="1"/>
  <c r="N205" i="16" s="1"/>
  <c r="N206" i="16" s="1"/>
  <c r="N207" i="16" s="1"/>
  <c r="N208" i="16" s="1"/>
  <c r="N209" i="16" s="1"/>
  <c r="N210" i="16" s="1"/>
  <c r="N211" i="16" s="1"/>
  <c r="N212" i="16" s="1"/>
  <c r="N213" i="16" s="1"/>
  <c r="N214" i="16" s="1"/>
  <c r="N215" i="16" s="1"/>
  <c r="N216" i="16" s="1"/>
  <c r="N217" i="16" s="1"/>
  <c r="N218" i="16" s="1"/>
  <c r="N219" i="16" s="1"/>
  <c r="N220" i="16" s="1"/>
  <c r="N221" i="16" s="1"/>
  <c r="N222" i="16" s="1"/>
  <c r="N223" i="16" s="1"/>
  <c r="N224" i="16" s="1"/>
  <c r="N225" i="16" s="1"/>
  <c r="N226" i="16" s="1"/>
  <c r="N227" i="16" s="1"/>
  <c r="N228" i="16" s="1"/>
  <c r="N229" i="16" s="1"/>
  <c r="N230" i="16" s="1"/>
  <c r="N231" i="16" s="1"/>
  <c r="N232" i="16" s="1"/>
  <c r="N233" i="16" s="1"/>
  <c r="N234" i="16" s="1"/>
  <c r="N235" i="16" s="1"/>
  <c r="N236" i="16" s="1"/>
  <c r="N237" i="16" s="1"/>
  <c r="N238" i="16" s="1"/>
  <c r="N239" i="16" s="1"/>
  <c r="N240" i="16" s="1"/>
  <c r="N241" i="16" s="1"/>
  <c r="N242" i="16" s="1"/>
  <c r="N243" i="16" s="1"/>
  <c r="N244" i="16" s="1"/>
  <c r="N245" i="16" s="1"/>
  <c r="N246" i="16" s="1"/>
  <c r="N247" i="16" s="1"/>
  <c r="N248" i="16" s="1"/>
  <c r="N249" i="16" s="1"/>
  <c r="N250" i="16" s="1"/>
  <c r="N251" i="16" s="1"/>
  <c r="N252" i="16" s="1"/>
  <c r="N253" i="16" s="1"/>
  <c r="N254" i="16" s="1"/>
  <c r="N255" i="16" s="1"/>
  <c r="N256" i="16" s="1"/>
  <c r="N257" i="16" s="1"/>
  <c r="N258" i="16" s="1"/>
  <c r="N259" i="16" s="1"/>
  <c r="N260" i="16" s="1"/>
  <c r="N261" i="16" s="1"/>
  <c r="N262" i="16" s="1"/>
  <c r="N263" i="16" s="1"/>
  <c r="N264" i="16" s="1"/>
  <c r="N265" i="16" s="1"/>
  <c r="N266" i="16" s="1"/>
  <c r="N267" i="16" s="1"/>
  <c r="N268" i="16" s="1"/>
  <c r="N269" i="16" s="1"/>
  <c r="N270" i="16" s="1"/>
  <c r="N271" i="16" s="1"/>
  <c r="N272" i="16" s="1"/>
  <c r="N273" i="16" s="1"/>
  <c r="N274" i="16" s="1"/>
  <c r="N275" i="16" s="1"/>
  <c r="N276" i="16" s="1"/>
  <c r="N277" i="16" s="1"/>
  <c r="N278" i="16" s="1"/>
  <c r="N279" i="16" s="1"/>
  <c r="N280" i="16" s="1"/>
  <c r="N281" i="16" s="1"/>
  <c r="N282" i="16" s="1"/>
  <c r="N283" i="16" s="1"/>
  <c r="N284" i="16" s="1"/>
  <c r="N285" i="16" s="1"/>
  <c r="N286" i="16" s="1"/>
  <c r="N287" i="16" s="1"/>
  <c r="N288" i="16" s="1"/>
  <c r="N289" i="16" s="1"/>
  <c r="N290" i="16" s="1"/>
  <c r="N291" i="16" s="1"/>
  <c r="N292" i="16" s="1"/>
  <c r="N293" i="16" s="1"/>
  <c r="N294" i="16" s="1"/>
  <c r="N295" i="16" s="1"/>
  <c r="N296" i="16" s="1"/>
  <c r="N297" i="16" s="1"/>
  <c r="N298" i="16" s="1"/>
  <c r="N299" i="16" s="1"/>
  <c r="N300" i="16" s="1"/>
  <c r="N301" i="16" s="1"/>
  <c r="N302" i="16" s="1"/>
  <c r="N303" i="16" s="1"/>
  <c r="N304" i="16" s="1"/>
  <c r="N305" i="16" s="1"/>
  <c r="N306" i="16" s="1"/>
  <c r="N307" i="16" s="1"/>
  <c r="N308" i="16" s="1"/>
  <c r="N309" i="16" s="1"/>
  <c r="N310" i="16" s="1"/>
  <c r="N311" i="16" s="1"/>
  <c r="N312" i="16" s="1"/>
  <c r="N313" i="16" s="1"/>
  <c r="N314" i="16" s="1"/>
  <c r="N315" i="16" s="1"/>
  <c r="N316" i="16" s="1"/>
  <c r="N317" i="16" s="1"/>
  <c r="N318" i="16" s="1"/>
  <c r="N319" i="16" s="1"/>
  <c r="N320" i="16" s="1"/>
  <c r="N321" i="16" s="1"/>
  <c r="N322" i="16" s="1"/>
  <c r="N323" i="16" s="1"/>
  <c r="N324" i="16" s="1"/>
  <c r="N325" i="16" s="1"/>
  <c r="N326" i="16" s="1"/>
  <c r="N327" i="16" s="1"/>
  <c r="N328" i="16" s="1"/>
  <c r="N329" i="16" s="1"/>
  <c r="N330" i="16" s="1"/>
  <c r="N331" i="16" s="1"/>
  <c r="N332" i="16" s="1"/>
  <c r="N333" i="16" s="1"/>
  <c r="N334" i="16" s="1"/>
  <c r="N335" i="16" s="1"/>
  <c r="N336" i="16" s="1"/>
  <c r="N337" i="16" s="1"/>
  <c r="N338" i="16" s="1"/>
  <c r="N339" i="16" s="1"/>
  <c r="N340" i="16" s="1"/>
  <c r="N341" i="16" s="1"/>
  <c r="N342" i="16" s="1"/>
  <c r="N343" i="16" s="1"/>
  <c r="N344" i="16" s="1"/>
  <c r="N345" i="16" s="1"/>
  <c r="N346" i="16" s="1"/>
  <c r="N347" i="16" s="1"/>
  <c r="N348" i="16" s="1"/>
  <c r="N349" i="16" s="1"/>
  <c r="N350" i="16" s="1"/>
  <c r="N351" i="16" s="1"/>
  <c r="N352" i="16" s="1"/>
  <c r="N353" i="16" s="1"/>
  <c r="N354" i="16" s="1"/>
  <c r="N355" i="16" s="1"/>
  <c r="N356" i="16" s="1"/>
  <c r="N357" i="16" s="1"/>
  <c r="N358" i="16" s="1"/>
  <c r="N359" i="16" s="1"/>
  <c r="N360" i="16" s="1"/>
  <c r="N361" i="16" s="1"/>
  <c r="N362" i="16" s="1"/>
  <c r="N363" i="16" s="1"/>
  <c r="N364" i="16" s="1"/>
  <c r="N365" i="16" s="1"/>
  <c r="N366" i="16" s="1"/>
  <c r="N367" i="16" s="1"/>
  <c r="N368" i="16" s="1"/>
  <c r="N369" i="16" s="1"/>
  <c r="N370" i="16" s="1"/>
  <c r="N371" i="16" s="1"/>
  <c r="N372" i="16" s="1"/>
  <c r="N373" i="16" s="1"/>
  <c r="N374" i="16" s="1"/>
  <c r="N375" i="16" s="1"/>
  <c r="N376" i="16" s="1"/>
  <c r="N377" i="16" s="1"/>
  <c r="N378" i="16" s="1"/>
  <c r="N379" i="16" s="1"/>
  <c r="N380" i="16" s="1"/>
  <c r="N381" i="16" s="1"/>
  <c r="N382" i="16" s="1"/>
  <c r="N383" i="16" s="1"/>
  <c r="N384" i="16" s="1"/>
  <c r="N385" i="16" s="1"/>
  <c r="N386" i="16" s="1"/>
  <c r="N387" i="16" s="1"/>
  <c r="N388" i="16" s="1"/>
  <c r="N389" i="16" s="1"/>
  <c r="N390" i="16" s="1"/>
  <c r="N391" i="16" s="1"/>
  <c r="N392" i="16" s="1"/>
  <c r="N393" i="16" s="1"/>
  <c r="N394" i="16" s="1"/>
  <c r="N395" i="16" s="1"/>
  <c r="N396" i="16" s="1"/>
  <c r="N397" i="16" s="1"/>
  <c r="N398" i="16" s="1"/>
  <c r="N399" i="16" s="1"/>
  <c r="G181" i="16"/>
  <c r="M61" i="16"/>
  <c r="W61" i="16" s="1"/>
  <c r="K204" i="16"/>
  <c r="N450" i="23" l="1"/>
  <c r="Q84" i="23"/>
  <c r="T84" i="23" s="1"/>
  <c r="X84" i="23" s="1"/>
  <c r="AA95" i="23"/>
  <c r="H92" i="23"/>
  <c r="AA83" i="23"/>
  <c r="H83" i="23" s="1"/>
  <c r="Z83" i="23" s="1"/>
  <c r="I83" i="23"/>
  <c r="G83" i="23"/>
  <c r="U93" i="23"/>
  <c r="F93" i="23"/>
  <c r="E93" i="23"/>
  <c r="E82" i="23"/>
  <c r="F82" i="23"/>
  <c r="K205" i="16"/>
  <c r="G182" i="16"/>
  <c r="M62" i="16"/>
  <c r="W62" i="16" s="1"/>
  <c r="Y61" i="16"/>
  <c r="S61" i="16"/>
  <c r="O61" i="16"/>
  <c r="AE61" i="16"/>
  <c r="AC61" i="16" s="1"/>
  <c r="P61" i="16"/>
  <c r="R61" i="16"/>
  <c r="J60" i="16"/>
  <c r="N400" i="16"/>
  <c r="N60" i="16"/>
  <c r="AD60" i="16"/>
  <c r="AA84" i="23" l="1"/>
  <c r="H84" i="23" s="1"/>
  <c r="Z84" i="23" s="1"/>
  <c r="I84" i="23"/>
  <c r="G84" i="23"/>
  <c r="F83" i="23"/>
  <c r="E83" i="23"/>
  <c r="N451" i="23"/>
  <c r="Q90" i="23"/>
  <c r="T90" i="23" s="1"/>
  <c r="Q85" i="23"/>
  <c r="T85" i="23" s="1"/>
  <c r="X85" i="23" s="1"/>
  <c r="N401" i="16"/>
  <c r="J61" i="16"/>
  <c r="AE62" i="16"/>
  <c r="AC62" i="16" s="1"/>
  <c r="R62" i="16"/>
  <c r="P62" i="16"/>
  <c r="Y62" i="16"/>
  <c r="S62" i="16"/>
  <c r="O62" i="16"/>
  <c r="AD61" i="16"/>
  <c r="N61" i="16"/>
  <c r="G183" i="16"/>
  <c r="M63" i="16"/>
  <c r="W63" i="16" s="1"/>
  <c r="K206" i="16"/>
  <c r="AA85" i="23" l="1"/>
  <c r="H85" i="23" s="1"/>
  <c r="Z85" i="23" s="1"/>
  <c r="I85" i="23"/>
  <c r="G85" i="23"/>
  <c r="N452" i="23"/>
  <c r="Q97" i="23"/>
  <c r="T97" i="23" s="1"/>
  <c r="Q86" i="23"/>
  <c r="T86" i="23" s="1"/>
  <c r="X86" i="23" s="1"/>
  <c r="E84" i="23"/>
  <c r="F84" i="23"/>
  <c r="J62" i="16"/>
  <c r="K207" i="16"/>
  <c r="G184" i="16"/>
  <c r="M64" i="16"/>
  <c r="W64" i="16" s="1"/>
  <c r="N402" i="16"/>
  <c r="Y63" i="16"/>
  <c r="S63" i="16"/>
  <c r="O63" i="16"/>
  <c r="R63" i="16"/>
  <c r="AE63" i="16"/>
  <c r="AC63" i="16" s="1"/>
  <c r="P63" i="16"/>
  <c r="N62" i="16"/>
  <c r="AD62" i="16"/>
  <c r="AA86" i="23" l="1"/>
  <c r="H86" i="23" s="1"/>
  <c r="Z86" i="23" s="1"/>
  <c r="I86" i="23"/>
  <c r="G86" i="23"/>
  <c r="N453" i="23"/>
  <c r="Q98" i="23"/>
  <c r="T98" i="23" s="1"/>
  <c r="Q89" i="23"/>
  <c r="T89" i="23" s="1"/>
  <c r="X89" i="23" s="1"/>
  <c r="Q87" i="23"/>
  <c r="T87" i="23" s="1"/>
  <c r="X87" i="23" s="1"/>
  <c r="X97" i="23"/>
  <c r="I97" i="23"/>
  <c r="G97" i="23"/>
  <c r="F85" i="23"/>
  <c r="E85" i="23"/>
  <c r="J63" i="16"/>
  <c r="G185" i="16"/>
  <c r="M65" i="16"/>
  <c r="W65" i="16" s="1"/>
  <c r="AD63" i="16"/>
  <c r="N63" i="16"/>
  <c r="N403" i="16"/>
  <c r="AE64" i="16"/>
  <c r="AC64" i="16" s="1"/>
  <c r="R64" i="16"/>
  <c r="P64" i="16"/>
  <c r="Y64" i="16"/>
  <c r="S64" i="16"/>
  <c r="O64" i="16"/>
  <c r="K208" i="16"/>
  <c r="F97" i="23" l="1"/>
  <c r="U97" i="23"/>
  <c r="E97" i="23"/>
  <c r="X99" i="23"/>
  <c r="AA97" i="23"/>
  <c r="AA89" i="23"/>
  <c r="H89" i="23" s="1"/>
  <c r="Z89" i="23" s="1"/>
  <c r="I89" i="23"/>
  <c r="G89" i="23"/>
  <c r="N454" i="23"/>
  <c r="N455" i="23" s="1"/>
  <c r="N456" i="23" s="1"/>
  <c r="N457" i="23" s="1"/>
  <c r="N458" i="23" s="1"/>
  <c r="N459" i="23" s="1"/>
  <c r="Q88" i="23"/>
  <c r="T88" i="23" s="1"/>
  <c r="X88" i="23" s="1"/>
  <c r="AA87" i="23"/>
  <c r="H87" i="23" s="1"/>
  <c r="Z87" i="23" s="1"/>
  <c r="I87" i="23"/>
  <c r="G87" i="23"/>
  <c r="I98" i="23"/>
  <c r="X98" i="23"/>
  <c r="AA98" i="23" s="1"/>
  <c r="H98" i="23" s="1"/>
  <c r="G98" i="23"/>
  <c r="E86" i="23"/>
  <c r="F86" i="23"/>
  <c r="J64" i="16"/>
  <c r="K209" i="16"/>
  <c r="K210" i="16" s="1"/>
  <c r="K211" i="16" s="1"/>
  <c r="K212" i="16" s="1"/>
  <c r="K213" i="16" s="1"/>
  <c r="K214" i="16" s="1"/>
  <c r="N404" i="16"/>
  <c r="G186" i="16"/>
  <c r="M66" i="16"/>
  <c r="W66" i="16" s="1"/>
  <c r="N64" i="16"/>
  <c r="AD64" i="16"/>
  <c r="Y65" i="16"/>
  <c r="S65" i="16"/>
  <c r="AE65" i="16"/>
  <c r="AC65" i="16" s="1"/>
  <c r="P65" i="16"/>
  <c r="R65" i="16"/>
  <c r="O65" i="16"/>
  <c r="J65" i="16" s="1"/>
  <c r="E98" i="23" l="1"/>
  <c r="U98" i="23"/>
  <c r="F98" i="23"/>
  <c r="AA88" i="23"/>
  <c r="H88" i="23" s="1"/>
  <c r="Z88" i="23" s="1"/>
  <c r="I88" i="23"/>
  <c r="G88" i="23"/>
  <c r="F89" i="23"/>
  <c r="E89" i="23"/>
  <c r="F87" i="23"/>
  <c r="E87" i="23"/>
  <c r="N460" i="23"/>
  <c r="N461" i="23" s="1"/>
  <c r="Q95" i="23"/>
  <c r="T95" i="23" s="1"/>
  <c r="H97" i="23"/>
  <c r="AA99" i="23"/>
  <c r="G187" i="16"/>
  <c r="M67" i="16"/>
  <c r="W67" i="16" s="1"/>
  <c r="AD65" i="16"/>
  <c r="N65" i="16"/>
  <c r="AE66" i="16"/>
  <c r="AC66" i="16" s="1"/>
  <c r="R66" i="16"/>
  <c r="P66" i="16"/>
  <c r="Y66" i="16"/>
  <c r="S66" i="16"/>
  <c r="O66" i="16"/>
  <c r="N405" i="16"/>
  <c r="Q30" i="16"/>
  <c r="T30" i="16" s="1"/>
  <c r="K215" i="16"/>
  <c r="E88" i="23" l="1"/>
  <c r="F88" i="23"/>
  <c r="N462" i="23"/>
  <c r="Q101" i="23"/>
  <c r="J66" i="16"/>
  <c r="K216" i="16"/>
  <c r="N406" i="16"/>
  <c r="Q31" i="16"/>
  <c r="T31" i="16" s="1"/>
  <c r="G188" i="16"/>
  <c r="M68" i="16"/>
  <c r="W68" i="16" s="1"/>
  <c r="X30" i="16"/>
  <c r="G30" i="16" s="1"/>
  <c r="N66" i="16"/>
  <c r="AD66" i="16"/>
  <c r="AE67" i="16"/>
  <c r="AC67" i="16" s="1"/>
  <c r="Y67" i="16"/>
  <c r="S67" i="16"/>
  <c r="R67" i="16"/>
  <c r="P67" i="16"/>
  <c r="O67" i="16"/>
  <c r="T101" i="23" l="1"/>
  <c r="N463" i="23"/>
  <c r="Q102" i="23"/>
  <c r="T102" i="23" s="1"/>
  <c r="X102" i="23" s="1"/>
  <c r="F30" i="16"/>
  <c r="E30" i="16"/>
  <c r="J67" i="16"/>
  <c r="AD67" i="16"/>
  <c r="N67" i="16"/>
  <c r="AA30" i="16"/>
  <c r="I30" i="16"/>
  <c r="M69" i="16"/>
  <c r="W69" i="16" s="1"/>
  <c r="G189" i="16"/>
  <c r="X31" i="16"/>
  <c r="G31" i="16" s="1"/>
  <c r="Y68" i="16"/>
  <c r="S68" i="16"/>
  <c r="AE68" i="16"/>
  <c r="AC68" i="16" s="1"/>
  <c r="P68" i="16"/>
  <c r="R68" i="16"/>
  <c r="O68" i="16"/>
  <c r="N407" i="16"/>
  <c r="Q32" i="16"/>
  <c r="T32" i="16" s="1"/>
  <c r="K217" i="16"/>
  <c r="AA102" i="23" l="1"/>
  <c r="H102" i="23" s="1"/>
  <c r="Z102" i="23" s="1"/>
  <c r="G102" i="23"/>
  <c r="T106" i="23"/>
  <c r="X101" i="23"/>
  <c r="N464" i="23"/>
  <c r="Q99" i="23"/>
  <c r="T99" i="23" s="1"/>
  <c r="Q103" i="23"/>
  <c r="T103" i="23" s="1"/>
  <c r="X103" i="23" s="1"/>
  <c r="F31" i="16"/>
  <c r="E31" i="16"/>
  <c r="J68" i="16"/>
  <c r="K218" i="16"/>
  <c r="I32" i="16"/>
  <c r="X32" i="16"/>
  <c r="AA31" i="16"/>
  <c r="H31" i="16" s="1"/>
  <c r="Z31" i="16" s="1"/>
  <c r="I31" i="16"/>
  <c r="AE69" i="16"/>
  <c r="AC69" i="16" s="1"/>
  <c r="R69" i="16"/>
  <c r="P69" i="16"/>
  <c r="Y69" i="16"/>
  <c r="S69" i="16"/>
  <c r="O69" i="16"/>
  <c r="H30" i="16"/>
  <c r="Z30" i="16" s="1"/>
  <c r="N408" i="16"/>
  <c r="Q33" i="16"/>
  <c r="T33" i="16" s="1"/>
  <c r="AD68" i="16"/>
  <c r="N68" i="16"/>
  <c r="M70" i="16"/>
  <c r="W70" i="16" s="1"/>
  <c r="G190" i="16"/>
  <c r="X106" i="23" l="1"/>
  <c r="AA101" i="23"/>
  <c r="H101" i="23" s="1"/>
  <c r="Z101" i="23" s="1"/>
  <c r="I101" i="23"/>
  <c r="G101" i="23"/>
  <c r="F102" i="23"/>
  <c r="E102" i="23"/>
  <c r="AA103" i="23"/>
  <c r="H103" i="23" s="1"/>
  <c r="Z103" i="23" s="1"/>
  <c r="G103" i="23"/>
  <c r="N465" i="23"/>
  <c r="N466" i="23" s="1"/>
  <c r="N467" i="23" s="1"/>
  <c r="N468" i="23" s="1"/>
  <c r="N469" i="23" s="1"/>
  <c r="N470" i="23" s="1"/>
  <c r="Q104" i="23"/>
  <c r="T104" i="23" s="1"/>
  <c r="X104" i="23" s="1"/>
  <c r="AA32" i="16"/>
  <c r="H32" i="16" s="1"/>
  <c r="Z32" i="16" s="1"/>
  <c r="G32" i="16"/>
  <c r="J69" i="16"/>
  <c r="Y70" i="16"/>
  <c r="S70" i="16"/>
  <c r="R70" i="16"/>
  <c r="AE70" i="16"/>
  <c r="AC70" i="16" s="1"/>
  <c r="P70" i="16"/>
  <c r="O70" i="16"/>
  <c r="N409" i="16"/>
  <c r="N69" i="16"/>
  <c r="AD69" i="16"/>
  <c r="G191" i="16"/>
  <c r="M71" i="16"/>
  <c r="W71" i="16" s="1"/>
  <c r="I33" i="16"/>
  <c r="X33" i="16"/>
  <c r="G33" i="16" s="1"/>
  <c r="K219" i="16"/>
  <c r="N471" i="23" l="1"/>
  <c r="Q108" i="23"/>
  <c r="AA104" i="23"/>
  <c r="H104" i="23" s="1"/>
  <c r="Z104" i="23" s="1"/>
  <c r="G104" i="23"/>
  <c r="E103" i="23"/>
  <c r="F103" i="23"/>
  <c r="E101" i="23"/>
  <c r="F101" i="23"/>
  <c r="Q106" i="23"/>
  <c r="E33" i="16"/>
  <c r="F33" i="16"/>
  <c r="F32" i="16"/>
  <c r="E32" i="16"/>
  <c r="J70" i="16"/>
  <c r="AE71" i="16"/>
  <c r="AC71" i="16" s="1"/>
  <c r="R71" i="16"/>
  <c r="P71" i="16"/>
  <c r="Y71" i="16"/>
  <c r="S71" i="16"/>
  <c r="O71" i="16"/>
  <c r="N410" i="16"/>
  <c r="Q35" i="16"/>
  <c r="K220" i="16"/>
  <c r="AA33" i="16"/>
  <c r="G192" i="16"/>
  <c r="M78" i="16"/>
  <c r="W78" i="16" s="1"/>
  <c r="M72" i="16"/>
  <c r="W72" i="16" s="1"/>
  <c r="AD70" i="16"/>
  <c r="N70" i="16"/>
  <c r="F104" i="23" l="1"/>
  <c r="E104" i="23"/>
  <c r="T108" i="23"/>
  <c r="N472" i="23"/>
  <c r="Q109" i="23"/>
  <c r="T109" i="23" s="1"/>
  <c r="X109" i="23" s="1"/>
  <c r="J71" i="16"/>
  <c r="Y72" i="16"/>
  <c r="S72" i="16"/>
  <c r="AE72" i="16"/>
  <c r="AC72" i="16" s="1"/>
  <c r="P72" i="16"/>
  <c r="R72" i="16"/>
  <c r="O72" i="16"/>
  <c r="M79" i="16"/>
  <c r="W79" i="16" s="1"/>
  <c r="M73" i="16"/>
  <c r="W73" i="16" s="1"/>
  <c r="G193" i="16"/>
  <c r="H33" i="16"/>
  <c r="Z33" i="16" s="1"/>
  <c r="K221" i="16"/>
  <c r="N411" i="16"/>
  <c r="Q21" i="16" s="1"/>
  <c r="T21" i="16" s="1"/>
  <c r="Y78" i="16"/>
  <c r="S78" i="16"/>
  <c r="R78" i="16"/>
  <c r="AE78" i="16"/>
  <c r="AC78" i="16" s="1"/>
  <c r="P78" i="16"/>
  <c r="O78" i="16"/>
  <c r="Q114" i="16"/>
  <c r="N71" i="16"/>
  <c r="AD71" i="16"/>
  <c r="AA109" i="23" l="1"/>
  <c r="H109" i="23" s="1"/>
  <c r="Z109" i="23" s="1"/>
  <c r="G109" i="23"/>
  <c r="T113" i="23"/>
  <c r="X108" i="23"/>
  <c r="N473" i="23"/>
  <c r="Q110" i="23"/>
  <c r="T110" i="23" s="1"/>
  <c r="X110" i="23" s="1"/>
  <c r="J72" i="16"/>
  <c r="O90" i="16"/>
  <c r="O114" i="16" s="1"/>
  <c r="J78" i="16"/>
  <c r="AD78" i="16"/>
  <c r="N78" i="16"/>
  <c r="K222" i="16"/>
  <c r="M80" i="16"/>
  <c r="W80" i="16" s="1"/>
  <c r="M74" i="16"/>
  <c r="W74" i="16" s="1"/>
  <c r="G194" i="16"/>
  <c r="AE79" i="16"/>
  <c r="AC79" i="16" s="1"/>
  <c r="R79" i="16"/>
  <c r="P79" i="16"/>
  <c r="Y79" i="16"/>
  <c r="S79" i="16"/>
  <c r="O79" i="16"/>
  <c r="AD72" i="16"/>
  <c r="N72" i="16"/>
  <c r="N412" i="16"/>
  <c r="Q22" i="16" s="1"/>
  <c r="T22" i="16" s="1"/>
  <c r="Q37" i="16"/>
  <c r="T37" i="16" s="1"/>
  <c r="Q40" i="16"/>
  <c r="T40" i="16" s="1"/>
  <c r="AE73" i="16"/>
  <c r="AC73" i="16" s="1"/>
  <c r="R73" i="16"/>
  <c r="P73" i="16"/>
  <c r="Y73" i="16"/>
  <c r="S73" i="16"/>
  <c r="O73" i="16"/>
  <c r="AA110" i="23" l="1"/>
  <c r="H110" i="23" s="1"/>
  <c r="Z110" i="23" s="1"/>
  <c r="G110" i="23"/>
  <c r="AA108" i="23"/>
  <c r="H108" i="23" s="1"/>
  <c r="Z108" i="23" s="1"/>
  <c r="I108" i="23"/>
  <c r="G108" i="23"/>
  <c r="X113" i="23"/>
  <c r="F109" i="23"/>
  <c r="E109" i="23"/>
  <c r="N474" i="23"/>
  <c r="N475" i="23" s="1"/>
  <c r="N476" i="23" s="1"/>
  <c r="N477" i="23" s="1"/>
  <c r="N478" i="23" s="1"/>
  <c r="N479" i="23" s="1"/>
  <c r="N480" i="23" s="1"/>
  <c r="N481" i="23" s="1"/>
  <c r="N482" i="23" s="1"/>
  <c r="N483" i="23" s="1"/>
  <c r="N484" i="23" s="1"/>
  <c r="N485" i="23" s="1"/>
  <c r="N486" i="23" s="1"/>
  <c r="N487" i="23" s="1"/>
  <c r="N488" i="23" s="1"/>
  <c r="N489" i="23" s="1"/>
  <c r="N490" i="23" s="1"/>
  <c r="N491" i="23" s="1"/>
  <c r="N492" i="23" s="1"/>
  <c r="Q111" i="23"/>
  <c r="J73" i="16"/>
  <c r="J79" i="16"/>
  <c r="N73" i="16"/>
  <c r="AD73" i="16"/>
  <c r="X40" i="16"/>
  <c r="I40" i="16"/>
  <c r="X21" i="16"/>
  <c r="G21" i="16" s="1"/>
  <c r="AA21" i="16"/>
  <c r="H21" i="16" s="1"/>
  <c r="Z21" i="16" s="1"/>
  <c r="N79" i="16"/>
  <c r="AD79" i="16"/>
  <c r="Y74" i="16"/>
  <c r="S74" i="16"/>
  <c r="R74" i="16"/>
  <c r="AE74" i="16"/>
  <c r="AC74" i="16" s="1"/>
  <c r="P74" i="16"/>
  <c r="O74" i="16"/>
  <c r="K223" i="16"/>
  <c r="AC95" i="16"/>
  <c r="X37" i="16"/>
  <c r="AA37" i="16"/>
  <c r="H37" i="16" s="1"/>
  <c r="Z37" i="16" s="1"/>
  <c r="N413" i="16"/>
  <c r="Q23" i="16" s="1"/>
  <c r="Q38" i="16"/>
  <c r="Q41" i="16"/>
  <c r="T41" i="16" s="1"/>
  <c r="G195" i="16"/>
  <c r="M81" i="16"/>
  <c r="W81" i="16" s="1"/>
  <c r="Y80" i="16"/>
  <c r="S80" i="16"/>
  <c r="R80" i="16"/>
  <c r="AE80" i="16"/>
  <c r="AC80" i="16" s="1"/>
  <c r="P80" i="16"/>
  <c r="O80" i="16"/>
  <c r="T111" i="23" l="1"/>
  <c r="X111" i="23" s="1"/>
  <c r="Q113" i="23"/>
  <c r="E110" i="23"/>
  <c r="F110" i="23"/>
  <c r="N493" i="23"/>
  <c r="N495" i="23" s="1"/>
  <c r="N496" i="23" s="1"/>
  <c r="N497" i="23" s="1"/>
  <c r="N498" i="23" s="1"/>
  <c r="N499" i="23" s="1"/>
  <c r="N500" i="23" s="1"/>
  <c r="N501" i="23" s="1"/>
  <c r="N502" i="23" s="1"/>
  <c r="N503" i="23" s="1"/>
  <c r="N504" i="23" s="1"/>
  <c r="N505" i="23" s="1"/>
  <c r="N506" i="23" s="1"/>
  <c r="N507" i="23" s="1"/>
  <c r="N508" i="23" s="1"/>
  <c r="N509" i="23" s="1"/>
  <c r="N510" i="23" s="1"/>
  <c r="N511" i="23" s="1"/>
  <c r="N512" i="23" s="1"/>
  <c r="N513" i="23" s="1"/>
  <c r="N514" i="23" s="1"/>
  <c r="N515" i="23" s="1"/>
  <c r="N516" i="23" s="1"/>
  <c r="N517" i="23" s="1"/>
  <c r="N518" i="23" s="1"/>
  <c r="N519" i="23" s="1"/>
  <c r="N520" i="23" s="1"/>
  <c r="N521" i="23" s="1"/>
  <c r="N522" i="23" s="1"/>
  <c r="N523" i="23" s="1"/>
  <c r="N524" i="23" s="1"/>
  <c r="N525" i="23" s="1"/>
  <c r="N526" i="23" s="1"/>
  <c r="N527" i="23" s="1"/>
  <c r="N528" i="23" s="1"/>
  <c r="N529" i="23" s="1"/>
  <c r="N530" i="23" s="1"/>
  <c r="N531" i="23" s="1"/>
  <c r="N532" i="23" s="1"/>
  <c r="N533" i="23" s="1"/>
  <c r="N534" i="23" s="1"/>
  <c r="N535" i="23" s="1"/>
  <c r="N536" i="23" s="1"/>
  <c r="N537" i="23" s="1"/>
  <c r="N538" i="23" s="1"/>
  <c r="N539" i="23" s="1"/>
  <c r="N540" i="23" s="1"/>
  <c r="N541" i="23" s="1"/>
  <c r="N542" i="23" s="1"/>
  <c r="N543" i="23" s="1"/>
  <c r="N544" i="23" s="1"/>
  <c r="N545" i="23" s="1"/>
  <c r="N546" i="23" s="1"/>
  <c r="N547" i="23" s="1"/>
  <c r="N548" i="23" s="1"/>
  <c r="N549" i="23" s="1"/>
  <c r="N550" i="23" s="1"/>
  <c r="N551" i="23" s="1"/>
  <c r="N552" i="23" s="1"/>
  <c r="N553" i="23" s="1"/>
  <c r="N554" i="23" s="1"/>
  <c r="N555" i="23" s="1"/>
  <c r="N556" i="23" s="1"/>
  <c r="N557" i="23" s="1"/>
  <c r="N558" i="23" s="1"/>
  <c r="N559" i="23" s="1"/>
  <c r="N560" i="23" s="1"/>
  <c r="N561" i="23" s="1"/>
  <c r="N562" i="23" s="1"/>
  <c r="N563" i="23" s="1"/>
  <c r="N564" i="23" s="1"/>
  <c r="N565" i="23" s="1"/>
  <c r="N566" i="23" s="1"/>
  <c r="N567" i="23" s="1"/>
  <c r="N568" i="23" s="1"/>
  <c r="N569" i="23" s="1"/>
  <c r="N570" i="23" s="1"/>
  <c r="N571" i="23" s="1"/>
  <c r="N572" i="23" s="1"/>
  <c r="N573" i="23" s="1"/>
  <c r="N574" i="23" s="1"/>
  <c r="N575" i="23" s="1"/>
  <c r="N576" i="23" s="1"/>
  <c r="N577" i="23" s="1"/>
  <c r="N578" i="23" s="1"/>
  <c r="N579" i="23" s="1"/>
  <c r="N580" i="23" s="1"/>
  <c r="N581" i="23" s="1"/>
  <c r="N582" i="23" s="1"/>
  <c r="N583" i="23" s="1"/>
  <c r="N584" i="23" s="1"/>
  <c r="N585" i="23" s="1"/>
  <c r="N586" i="23" s="1"/>
  <c r="N587" i="23" s="1"/>
  <c r="N588" i="23" s="1"/>
  <c r="N589" i="23" s="1"/>
  <c r="N590" i="23" s="1"/>
  <c r="N591" i="23" s="1"/>
  <c r="N592" i="23" s="1"/>
  <c r="N593" i="23" s="1"/>
  <c r="N594" i="23" s="1"/>
  <c r="N595" i="23" s="1"/>
  <c r="N596" i="23" s="1"/>
  <c r="N597" i="23" s="1"/>
  <c r="N598" i="23" s="1"/>
  <c r="N599" i="23" s="1"/>
  <c r="N600" i="23" s="1"/>
  <c r="N601" i="23" s="1"/>
  <c r="N602" i="23" s="1"/>
  <c r="N603" i="23" s="1"/>
  <c r="N604" i="23" s="1"/>
  <c r="N605" i="23" s="1"/>
  <c r="N606" i="23" s="1"/>
  <c r="N607" i="23" s="1"/>
  <c r="N608" i="23" s="1"/>
  <c r="N609" i="23" s="1"/>
  <c r="N610" i="23" s="1"/>
  <c r="N611" i="23" s="1"/>
  <c r="N613" i="23" s="1"/>
  <c r="N614" i="23" s="1"/>
  <c r="N615" i="23" s="1"/>
  <c r="N616" i="23" s="1"/>
  <c r="N617" i="23" s="1"/>
  <c r="N618" i="23" s="1"/>
  <c r="N494" i="23"/>
  <c r="E108" i="23"/>
  <c r="F108" i="23"/>
  <c r="E21" i="16"/>
  <c r="F21" i="16"/>
  <c r="J74" i="16"/>
  <c r="J80" i="16"/>
  <c r="AD80" i="16"/>
  <c r="N80" i="16"/>
  <c r="M82" i="16"/>
  <c r="W82" i="16" s="1"/>
  <c r="G196" i="16"/>
  <c r="G197" i="16" s="1"/>
  <c r="X22" i="16"/>
  <c r="G22" i="16" s="1"/>
  <c r="AA22" i="16"/>
  <c r="H22" i="16" s="1"/>
  <c r="Z22" i="16" s="1"/>
  <c r="N414" i="16"/>
  <c r="Q24" i="16" s="1"/>
  <c r="T24" i="16" s="1"/>
  <c r="T23" i="16"/>
  <c r="Q42" i="16"/>
  <c r="T42" i="16" s="1"/>
  <c r="X38" i="16"/>
  <c r="I37" i="16"/>
  <c r="G37" i="16"/>
  <c r="AI95" i="16"/>
  <c r="AJ95" i="16" s="1"/>
  <c r="K224" i="16"/>
  <c r="AD74" i="16"/>
  <c r="N74" i="16"/>
  <c r="AE81" i="16"/>
  <c r="AC81" i="16" s="1"/>
  <c r="R81" i="16"/>
  <c r="P81" i="16"/>
  <c r="Y81" i="16"/>
  <c r="S81" i="16"/>
  <c r="O81" i="16"/>
  <c r="I41" i="16"/>
  <c r="X41" i="16"/>
  <c r="I21" i="16"/>
  <c r="G40" i="16"/>
  <c r="AA40" i="16"/>
  <c r="X49" i="16"/>
  <c r="AA111" i="23" l="1"/>
  <c r="H111" i="23" s="1"/>
  <c r="Z111" i="23" s="1"/>
  <c r="G111" i="23"/>
  <c r="F22" i="16"/>
  <c r="E22" i="16"/>
  <c r="AA24" i="16"/>
  <c r="H24" i="16" s="1"/>
  <c r="Z24" i="16" s="1"/>
  <c r="X24" i="16"/>
  <c r="G24" i="16" s="1"/>
  <c r="J81" i="16"/>
  <c r="E40" i="16"/>
  <c r="F40" i="16"/>
  <c r="AA41" i="16"/>
  <c r="H41" i="16" s="1"/>
  <c r="Z41" i="16" s="1"/>
  <c r="G41" i="16"/>
  <c r="N81" i="16"/>
  <c r="AD81" i="16"/>
  <c r="X42" i="16"/>
  <c r="I42" i="16"/>
  <c r="N415" i="16"/>
  <c r="Q25" i="16" s="1"/>
  <c r="T25" i="16" s="1"/>
  <c r="Q49" i="16"/>
  <c r="T49" i="16" s="1"/>
  <c r="I49" i="16" s="1"/>
  <c r="Q43" i="16"/>
  <c r="T43" i="16" s="1"/>
  <c r="I22" i="16"/>
  <c r="Y82" i="16"/>
  <c r="S82" i="16"/>
  <c r="AE82" i="16"/>
  <c r="AC82" i="16" s="1"/>
  <c r="P82" i="16"/>
  <c r="R82" i="16"/>
  <c r="O82" i="16"/>
  <c r="AA49" i="16"/>
  <c r="H40" i="16"/>
  <c r="Z40" i="16" s="1"/>
  <c r="K225" i="16"/>
  <c r="E37" i="16"/>
  <c r="F37" i="16"/>
  <c r="X23" i="16"/>
  <c r="G23" i="16" s="1"/>
  <c r="AA23" i="16"/>
  <c r="H23" i="16" s="1"/>
  <c r="Z23" i="16" s="1"/>
  <c r="G198" i="16"/>
  <c r="G199" i="16" s="1"/>
  <c r="G200" i="16" s="1"/>
  <c r="G201" i="16" s="1"/>
  <c r="G202" i="16" s="1"/>
  <c r="G203" i="16" s="1"/>
  <c r="G204" i="16" s="1"/>
  <c r="M75" i="16"/>
  <c r="W75" i="16" s="1"/>
  <c r="F111" i="23" l="1"/>
  <c r="E111" i="23"/>
  <c r="F24" i="16"/>
  <c r="E24" i="16"/>
  <c r="F23" i="16"/>
  <c r="E23" i="16"/>
  <c r="X25" i="16"/>
  <c r="G25" i="16" s="1"/>
  <c r="AA25" i="16"/>
  <c r="H25" i="16" s="1"/>
  <c r="Z25" i="16" s="1"/>
  <c r="I24" i="16"/>
  <c r="AE75" i="16"/>
  <c r="AC75" i="16" s="1"/>
  <c r="R75" i="16"/>
  <c r="P75" i="16"/>
  <c r="Y75" i="16"/>
  <c r="S75" i="16"/>
  <c r="S76" i="16" s="1"/>
  <c r="O75" i="16"/>
  <c r="G205" i="16"/>
  <c r="M92" i="16"/>
  <c r="W92" i="16" s="1"/>
  <c r="I23" i="16"/>
  <c r="K226" i="16"/>
  <c r="K227" i="16" s="1"/>
  <c r="AC106" i="16"/>
  <c r="J82" i="16"/>
  <c r="E41" i="16"/>
  <c r="F41" i="16"/>
  <c r="H49" i="16"/>
  <c r="AD82" i="16"/>
  <c r="N82" i="16"/>
  <c r="I43" i="16"/>
  <c r="X43" i="16"/>
  <c r="N416" i="16"/>
  <c r="Q26" i="16" s="1"/>
  <c r="T26" i="16" s="1"/>
  <c r="Q44" i="16"/>
  <c r="T44" i="16" s="1"/>
  <c r="G42" i="16"/>
  <c r="AA42" i="16"/>
  <c r="H42" i="16" s="1"/>
  <c r="Z42" i="16" s="1"/>
  <c r="E25" i="16" l="1"/>
  <c r="F25" i="16"/>
  <c r="AA26" i="16"/>
  <c r="H26" i="16" s="1"/>
  <c r="Z26" i="16" s="1"/>
  <c r="X26" i="16"/>
  <c r="G26" i="16" s="1"/>
  <c r="I25" i="16"/>
  <c r="J75" i="16"/>
  <c r="X44" i="16"/>
  <c r="I44" i="16"/>
  <c r="AA43" i="16"/>
  <c r="H43" i="16" s="1"/>
  <c r="Z43" i="16" s="1"/>
  <c r="G43" i="16"/>
  <c r="AD106" i="16"/>
  <c r="N106" i="16" s="1"/>
  <c r="G206" i="16"/>
  <c r="G207" i="16" s="1"/>
  <c r="G208" i="16" s="1"/>
  <c r="G209" i="16" s="1"/>
  <c r="G210" i="16" s="1"/>
  <c r="G211" i="16" s="1"/>
  <c r="G212" i="16" s="1"/>
  <c r="G213" i="16" s="1"/>
  <c r="G214" i="16" s="1"/>
  <c r="G215" i="16" s="1"/>
  <c r="G216" i="16" s="1"/>
  <c r="G217" i="16" s="1"/>
  <c r="G218" i="16" s="1"/>
  <c r="G219" i="16" s="1"/>
  <c r="G220" i="16" s="1"/>
  <c r="G221" i="16" s="1"/>
  <c r="G222" i="16" s="1"/>
  <c r="G223" i="16" s="1"/>
  <c r="M93" i="16"/>
  <c r="W93" i="16" s="1"/>
  <c r="F42" i="16"/>
  <c r="E42" i="16"/>
  <c r="N417" i="16"/>
  <c r="Q27" i="16" s="1"/>
  <c r="T27" i="16" s="1"/>
  <c r="Q45" i="16"/>
  <c r="T45" i="16" s="1"/>
  <c r="X45" i="16" s="1"/>
  <c r="Q51" i="16"/>
  <c r="T51" i="16" s="1"/>
  <c r="X51" i="16" s="1"/>
  <c r="K228" i="16"/>
  <c r="AC99" i="16"/>
  <c r="S92" i="16"/>
  <c r="R92" i="16"/>
  <c r="P92" i="16"/>
  <c r="O92" i="16"/>
  <c r="N75" i="16"/>
  <c r="AD75" i="16"/>
  <c r="F26" i="16" l="1"/>
  <c r="E26" i="16"/>
  <c r="AA27" i="16"/>
  <c r="H27" i="16" s="1"/>
  <c r="Z27" i="16" s="1"/>
  <c r="X27" i="16"/>
  <c r="G27" i="16" s="1"/>
  <c r="I26" i="16"/>
  <c r="AK106" i="16"/>
  <c r="J92" i="16"/>
  <c r="AI99" i="16"/>
  <c r="AJ99" i="16" s="1"/>
  <c r="AA45" i="16"/>
  <c r="G45" i="16"/>
  <c r="S93" i="16"/>
  <c r="P93" i="16"/>
  <c r="R93" i="16"/>
  <c r="O93" i="16"/>
  <c r="E43" i="16"/>
  <c r="F43" i="16"/>
  <c r="K229" i="16"/>
  <c r="K230" i="16" s="1"/>
  <c r="K231" i="16" s="1"/>
  <c r="K232" i="16" s="1"/>
  <c r="K233" i="16" s="1"/>
  <c r="K234" i="16" s="1"/>
  <c r="K235" i="16" s="1"/>
  <c r="K236" i="16" s="1"/>
  <c r="X76" i="16"/>
  <c r="AA51" i="16"/>
  <c r="I51" i="16"/>
  <c r="G51" i="16"/>
  <c r="N418" i="16"/>
  <c r="Q28" i="16" s="1"/>
  <c r="T28" i="16" s="1"/>
  <c r="Q46" i="16"/>
  <c r="T46" i="16" s="1"/>
  <c r="X46" i="16" s="1"/>
  <c r="Q52" i="16"/>
  <c r="T52" i="16" s="1"/>
  <c r="X52" i="16" s="1"/>
  <c r="G224" i="16"/>
  <c r="M97" i="16"/>
  <c r="W97" i="16" s="1"/>
  <c r="AA44" i="16"/>
  <c r="H44" i="16" s="1"/>
  <c r="Z44" i="16" s="1"/>
  <c r="G44" i="16"/>
  <c r="E27" i="16" l="1"/>
  <c r="F27" i="16"/>
  <c r="X28" i="16"/>
  <c r="G28" i="16" s="1"/>
  <c r="AA28" i="16"/>
  <c r="I27" i="16"/>
  <c r="G225" i="16"/>
  <c r="G226" i="16" s="1"/>
  <c r="G227" i="16" s="1"/>
  <c r="G228" i="16" s="1"/>
  <c r="M98" i="16"/>
  <c r="W98" i="16" s="1"/>
  <c r="W99" i="16" s="1"/>
  <c r="AA46" i="16"/>
  <c r="G46" i="16"/>
  <c r="E51" i="16"/>
  <c r="F51" i="16"/>
  <c r="AA76" i="16"/>
  <c r="H51" i="16"/>
  <c r="Z51" i="16" s="1"/>
  <c r="E45" i="16"/>
  <c r="F45" i="16"/>
  <c r="F44" i="16"/>
  <c r="E44" i="16"/>
  <c r="R97" i="16"/>
  <c r="P97" i="16"/>
  <c r="S97" i="16"/>
  <c r="O97" i="16"/>
  <c r="I52" i="16"/>
  <c r="AA52" i="16"/>
  <c r="H52" i="16" s="1"/>
  <c r="Z52" i="16" s="1"/>
  <c r="G52" i="16"/>
  <c r="N419" i="16"/>
  <c r="Q29" i="16" s="1"/>
  <c r="T29" i="16" s="1"/>
  <c r="X29" i="16" s="1"/>
  <c r="G29" i="16" s="1"/>
  <c r="Q47" i="16"/>
  <c r="T47" i="16" s="1"/>
  <c r="X47" i="16" s="1"/>
  <c r="Q53" i="16"/>
  <c r="T53" i="16" s="1"/>
  <c r="X53" i="16" s="1"/>
  <c r="K237" i="16"/>
  <c r="K238" i="16" s="1"/>
  <c r="K239" i="16" s="1"/>
  <c r="K240" i="16" s="1"/>
  <c r="E29" i="16" l="1"/>
  <c r="F29" i="16"/>
  <c r="F28" i="16"/>
  <c r="E28" i="16"/>
  <c r="I29" i="16"/>
  <c r="AA29" i="16"/>
  <c r="H29" i="16" s="1"/>
  <c r="Z29" i="16" s="1"/>
  <c r="H28" i="16"/>
  <c r="Z28" i="16" s="1"/>
  <c r="I28" i="16"/>
  <c r="J97" i="16"/>
  <c r="AA53" i="16"/>
  <c r="H53" i="16" s="1"/>
  <c r="Z53" i="16" s="1"/>
  <c r="I53" i="16"/>
  <c r="G53" i="16"/>
  <c r="N420" i="16"/>
  <c r="Q48" i="16"/>
  <c r="T48" i="16" s="1"/>
  <c r="X48" i="16" s="1"/>
  <c r="Q54" i="16"/>
  <c r="T54" i="16" s="1"/>
  <c r="X54" i="16" s="1"/>
  <c r="F46" i="16"/>
  <c r="E46" i="16"/>
  <c r="G229" i="16"/>
  <c r="G230" i="16" s="1"/>
  <c r="M101" i="16"/>
  <c r="W101" i="16" s="1"/>
  <c r="K241" i="16"/>
  <c r="K242" i="16" s="1"/>
  <c r="K243" i="16" s="1"/>
  <c r="K244" i="16" s="1"/>
  <c r="K245" i="16" s="1"/>
  <c r="K246" i="16" s="1"/>
  <c r="K247" i="16" s="1"/>
  <c r="K248" i="16" s="1"/>
  <c r="K249" i="16" s="1"/>
  <c r="K250" i="16" s="1"/>
  <c r="K251" i="16" s="1"/>
  <c r="K252" i="16" s="1"/>
  <c r="K253" i="16" s="1"/>
  <c r="K254" i="16" s="1"/>
  <c r="K255" i="16" s="1"/>
  <c r="K256" i="16" s="1"/>
  <c r="K257" i="16" s="1"/>
  <c r="K258" i="16" s="1"/>
  <c r="K259" i="16" s="1"/>
  <c r="K260" i="16" s="1"/>
  <c r="K261" i="16" s="1"/>
  <c r="K262" i="16" s="1"/>
  <c r="K263" i="16" s="1"/>
  <c r="K264" i="16" s="1"/>
  <c r="K265" i="16" s="1"/>
  <c r="K266" i="16" s="1"/>
  <c r="K267" i="16" s="1"/>
  <c r="K268" i="16" s="1"/>
  <c r="K269" i="16" s="1"/>
  <c r="K270" i="16" s="1"/>
  <c r="K271" i="16" s="1"/>
  <c r="K272" i="16" s="1"/>
  <c r="K273" i="16" s="1"/>
  <c r="K274" i="16" s="1"/>
  <c r="K275" i="16" s="1"/>
  <c r="K276" i="16" s="1"/>
  <c r="K277" i="16" s="1"/>
  <c r="K278" i="16" s="1"/>
  <c r="K279" i="16" s="1"/>
  <c r="K280" i="16" s="1"/>
  <c r="K281" i="16" s="1"/>
  <c r="K282" i="16" s="1"/>
  <c r="K283" i="16" s="1"/>
  <c r="K284" i="16" s="1"/>
  <c r="K285" i="16" s="1"/>
  <c r="K286" i="16" s="1"/>
  <c r="K287" i="16" s="1"/>
  <c r="K288" i="16" s="1"/>
  <c r="K289" i="16" s="1"/>
  <c r="K290" i="16" s="1"/>
  <c r="K291" i="16" s="1"/>
  <c r="K292" i="16" s="1"/>
  <c r="K293" i="16" s="1"/>
  <c r="K294" i="16" s="1"/>
  <c r="K295" i="16" s="1"/>
  <c r="K296" i="16" s="1"/>
  <c r="K297" i="16" s="1"/>
  <c r="K298" i="16" s="1"/>
  <c r="K299" i="16" s="1"/>
  <c r="K300" i="16" s="1"/>
  <c r="K301" i="16" s="1"/>
  <c r="K302" i="16" s="1"/>
  <c r="K303" i="16" s="1"/>
  <c r="K304" i="16" s="1"/>
  <c r="K305" i="16" s="1"/>
  <c r="K306" i="16" s="1"/>
  <c r="K307" i="16" s="1"/>
  <c r="K308" i="16" s="1"/>
  <c r="K309" i="16" s="1"/>
  <c r="K310" i="16" s="1"/>
  <c r="K311" i="16" s="1"/>
  <c r="K312" i="16" s="1"/>
  <c r="K313" i="16" s="1"/>
  <c r="K314" i="16" s="1"/>
  <c r="K315" i="16" s="1"/>
  <c r="K316" i="16" s="1"/>
  <c r="K317" i="16" s="1"/>
  <c r="K318" i="16" s="1"/>
  <c r="K319" i="16" s="1"/>
  <c r="K320" i="16" s="1"/>
  <c r="K321" i="16" s="1"/>
  <c r="K322" i="16" s="1"/>
  <c r="K323" i="16" s="1"/>
  <c r="K324" i="16" s="1"/>
  <c r="K325" i="16" s="1"/>
  <c r="K326" i="16" s="1"/>
  <c r="K327" i="16" s="1"/>
  <c r="K328" i="16" s="1"/>
  <c r="K329" i="16" s="1"/>
  <c r="K330" i="16" s="1"/>
  <c r="K331" i="16" s="1"/>
  <c r="K332" i="16" s="1"/>
  <c r="K333" i="16" s="1"/>
  <c r="K334" i="16" s="1"/>
  <c r="K335" i="16" s="1"/>
  <c r="K336" i="16" s="1"/>
  <c r="K337" i="16" s="1"/>
  <c r="K338" i="16" s="1"/>
  <c r="K339" i="16" s="1"/>
  <c r="K340" i="16" s="1"/>
  <c r="K341" i="16" s="1"/>
  <c r="K342" i="16" s="1"/>
  <c r="K343" i="16" s="1"/>
  <c r="K344" i="16" s="1"/>
  <c r="K345" i="16" s="1"/>
  <c r="K346" i="16" s="1"/>
  <c r="K347" i="16" s="1"/>
  <c r="K348" i="16" s="1"/>
  <c r="K349" i="16" s="1"/>
  <c r="K350" i="16" s="1"/>
  <c r="K351" i="16" s="1"/>
  <c r="K352" i="16" s="1"/>
  <c r="K353" i="16" s="1"/>
  <c r="K354" i="16" s="1"/>
  <c r="K355" i="16" s="1"/>
  <c r="K356" i="16" s="1"/>
  <c r="K357" i="16" s="1"/>
  <c r="K358" i="16" s="1"/>
  <c r="K359" i="16" s="1"/>
  <c r="AC113" i="16"/>
  <c r="AA47" i="16"/>
  <c r="G47" i="16"/>
  <c r="F52" i="16"/>
  <c r="E52" i="16"/>
  <c r="R99" i="16"/>
  <c r="P99" i="16"/>
  <c r="AE97" i="16"/>
  <c r="AC97" i="16" s="1"/>
  <c r="R98" i="16"/>
  <c r="P98" i="16"/>
  <c r="AE98" i="16"/>
  <c r="AC98" i="16" s="1"/>
  <c r="S98" i="16"/>
  <c r="S99" i="16" s="1"/>
  <c r="O98" i="16"/>
  <c r="AD98" i="16" l="1"/>
  <c r="K360" i="16"/>
  <c r="M108" i="16"/>
  <c r="W108" i="16" s="1"/>
  <c r="G231" i="16"/>
  <c r="G232" i="16" s="1"/>
  <c r="G233" i="16" s="1"/>
  <c r="G234" i="16" s="1"/>
  <c r="G235" i="16" s="1"/>
  <c r="G236" i="16" s="1"/>
  <c r="AA54" i="16"/>
  <c r="H54" i="16" s="1"/>
  <c r="Z54" i="16" s="1"/>
  <c r="G54" i="16"/>
  <c r="I54" i="16"/>
  <c r="N421" i="16"/>
  <c r="Q55" i="16"/>
  <c r="T55" i="16" s="1"/>
  <c r="X55" i="16" s="1"/>
  <c r="AD97" i="16"/>
  <c r="AD99" i="16" s="1"/>
  <c r="N99" i="16" s="1"/>
  <c r="E47" i="16"/>
  <c r="F47" i="16"/>
  <c r="AD113" i="16"/>
  <c r="N113" i="16" s="1"/>
  <c r="S101" i="16"/>
  <c r="R101" i="16"/>
  <c r="P101" i="16"/>
  <c r="O101" i="16"/>
  <c r="AA48" i="16"/>
  <c r="G48" i="16"/>
  <c r="E53" i="16"/>
  <c r="F53" i="16"/>
  <c r="J101" i="16" l="1"/>
  <c r="AK113" i="16"/>
  <c r="AK99" i="16"/>
  <c r="N422" i="16"/>
  <c r="Q56" i="16"/>
  <c r="T56" i="16" s="1"/>
  <c r="X56" i="16" s="1"/>
  <c r="F54" i="16"/>
  <c r="E54" i="16"/>
  <c r="G237" i="16"/>
  <c r="M102" i="16"/>
  <c r="W102" i="16" s="1"/>
  <c r="F48" i="16"/>
  <c r="E48" i="16"/>
  <c r="AA55" i="16"/>
  <c r="H55" i="16" s="1"/>
  <c r="Z55" i="16" s="1"/>
  <c r="I55" i="16"/>
  <c r="G55" i="16"/>
  <c r="S108" i="16"/>
  <c r="R108" i="16"/>
  <c r="P108" i="16"/>
  <c r="O108" i="16"/>
  <c r="K361" i="16"/>
  <c r="J108" i="16" l="1"/>
  <c r="K362" i="16"/>
  <c r="G238" i="16"/>
  <c r="G239" i="16" s="1"/>
  <c r="G240" i="16" s="1"/>
  <c r="G241" i="16" s="1"/>
  <c r="G242" i="16" s="1"/>
  <c r="G243" i="16" s="1"/>
  <c r="G244" i="16" s="1"/>
  <c r="G245" i="16" s="1"/>
  <c r="G246" i="16" s="1"/>
  <c r="G247" i="16" s="1"/>
  <c r="G248" i="16" s="1"/>
  <c r="G249" i="16" s="1"/>
  <c r="G250" i="16" s="1"/>
  <c r="G251" i="16" s="1"/>
  <c r="G252" i="16" s="1"/>
  <c r="G253" i="16" s="1"/>
  <c r="G254" i="16" s="1"/>
  <c r="G255" i="16" s="1"/>
  <c r="G256" i="16" s="1"/>
  <c r="G257" i="16" s="1"/>
  <c r="G258" i="16" s="1"/>
  <c r="G259" i="16" s="1"/>
  <c r="G260" i="16" s="1"/>
  <c r="G261" i="16" s="1"/>
  <c r="G262" i="16" s="1"/>
  <c r="G263" i="16" s="1"/>
  <c r="G264" i="16" s="1"/>
  <c r="G265" i="16" s="1"/>
  <c r="G266" i="16" s="1"/>
  <c r="G267" i="16" s="1"/>
  <c r="G268" i="16" s="1"/>
  <c r="G269" i="16" s="1"/>
  <c r="G270" i="16" s="1"/>
  <c r="G271" i="16" s="1"/>
  <c r="G272" i="16" s="1"/>
  <c r="G273" i="16" s="1"/>
  <c r="G274" i="16" s="1"/>
  <c r="G275" i="16" s="1"/>
  <c r="G276" i="16" s="1"/>
  <c r="G277" i="16" s="1"/>
  <c r="G278" i="16" s="1"/>
  <c r="G279" i="16" s="1"/>
  <c r="G280" i="16" s="1"/>
  <c r="G281" i="16" s="1"/>
  <c r="G282" i="16" s="1"/>
  <c r="G283" i="16" s="1"/>
  <c r="G284" i="16" s="1"/>
  <c r="G285" i="16" s="1"/>
  <c r="G286" i="16" s="1"/>
  <c r="G287" i="16" s="1"/>
  <c r="G288" i="16" s="1"/>
  <c r="G289" i="16" s="1"/>
  <c r="G290" i="16" s="1"/>
  <c r="G291" i="16" s="1"/>
  <c r="G292" i="16" s="1"/>
  <c r="G293" i="16" s="1"/>
  <c r="G294" i="16" s="1"/>
  <c r="G295" i="16" s="1"/>
  <c r="G296" i="16" s="1"/>
  <c r="G297" i="16" s="1"/>
  <c r="G298" i="16" s="1"/>
  <c r="G299" i="16" s="1"/>
  <c r="G300" i="16" s="1"/>
  <c r="G301" i="16" s="1"/>
  <c r="G302" i="16" s="1"/>
  <c r="G303" i="16" s="1"/>
  <c r="G304" i="16" s="1"/>
  <c r="G305" i="16" s="1"/>
  <c r="G306" i="16" s="1"/>
  <c r="G307" i="16" s="1"/>
  <c r="G308" i="16" s="1"/>
  <c r="G309" i="16" s="1"/>
  <c r="G310" i="16" s="1"/>
  <c r="G311" i="16" s="1"/>
  <c r="G312" i="16" s="1"/>
  <c r="G313" i="16" s="1"/>
  <c r="G314" i="16" s="1"/>
  <c r="G315" i="16" s="1"/>
  <c r="G316" i="16" s="1"/>
  <c r="G317" i="16" s="1"/>
  <c r="G318" i="16" s="1"/>
  <c r="G319" i="16" s="1"/>
  <c r="G320" i="16" s="1"/>
  <c r="G321" i="16" s="1"/>
  <c r="G322" i="16" s="1"/>
  <c r="G323" i="16" s="1"/>
  <c r="G324" i="16" s="1"/>
  <c r="G325" i="16" s="1"/>
  <c r="G326" i="16" s="1"/>
  <c r="G327" i="16" s="1"/>
  <c r="G328" i="16" s="1"/>
  <c r="G329" i="16" s="1"/>
  <c r="G330" i="16" s="1"/>
  <c r="G331" i="16" s="1"/>
  <c r="G332" i="16" s="1"/>
  <c r="G333" i="16" s="1"/>
  <c r="G334" i="16" s="1"/>
  <c r="G335" i="16" s="1"/>
  <c r="G336" i="16" s="1"/>
  <c r="G337" i="16" s="1"/>
  <c r="G338" i="16" s="1"/>
  <c r="G339" i="16" s="1"/>
  <c r="G340" i="16" s="1"/>
  <c r="G341" i="16" s="1"/>
  <c r="M103" i="16"/>
  <c r="W103" i="16" s="1"/>
  <c r="N423" i="16"/>
  <c r="Q57" i="16"/>
  <c r="T57" i="16" s="1"/>
  <c r="X57" i="16" s="1"/>
  <c r="N97" i="16"/>
  <c r="N98" i="16"/>
  <c r="E55" i="16"/>
  <c r="F55" i="16"/>
  <c r="R102" i="16"/>
  <c r="P102" i="16"/>
  <c r="S102" i="16"/>
  <c r="O102" i="16"/>
  <c r="I56" i="16"/>
  <c r="AA56" i="16"/>
  <c r="H56" i="16" s="1"/>
  <c r="Z56" i="16" s="1"/>
  <c r="G56" i="16"/>
  <c r="N424" i="16" l="1"/>
  <c r="Q58" i="16"/>
  <c r="T58" i="16" s="1"/>
  <c r="X58" i="16" s="1"/>
  <c r="AA57" i="16"/>
  <c r="H57" i="16" s="1"/>
  <c r="Z57" i="16" s="1"/>
  <c r="I57" i="16"/>
  <c r="G57" i="16"/>
  <c r="Y103" i="16"/>
  <c r="S103" i="16"/>
  <c r="R103" i="16"/>
  <c r="P103" i="16"/>
  <c r="O103" i="16"/>
  <c r="F56" i="16"/>
  <c r="E56" i="16"/>
  <c r="G342" i="16"/>
  <c r="G343" i="16" s="1"/>
  <c r="G344" i="16" s="1"/>
  <c r="G345" i="16" s="1"/>
  <c r="G346" i="16" s="1"/>
  <c r="M105" i="16"/>
  <c r="W105" i="16" s="1"/>
  <c r="K363" i="16"/>
  <c r="AC104" i="16"/>
  <c r="K364" i="16" l="1"/>
  <c r="K365" i="16" s="1"/>
  <c r="K366" i="16" s="1"/>
  <c r="G347" i="16"/>
  <c r="M109" i="16"/>
  <c r="W109" i="16" s="1"/>
  <c r="AA58" i="16"/>
  <c r="H58" i="16" s="1"/>
  <c r="Z58" i="16" s="1"/>
  <c r="G58" i="16"/>
  <c r="I58" i="16"/>
  <c r="N104" i="16"/>
  <c r="AD104" i="16"/>
  <c r="Y105" i="16"/>
  <c r="S105" i="16"/>
  <c r="P105" i="16"/>
  <c r="O105" i="16"/>
  <c r="E57" i="16"/>
  <c r="F57" i="16"/>
  <c r="N425" i="16"/>
  <c r="Q59" i="16"/>
  <c r="T59" i="16" s="1"/>
  <c r="X59" i="16" s="1"/>
  <c r="AA59" i="16" l="1"/>
  <c r="H59" i="16" s="1"/>
  <c r="Z59" i="16" s="1"/>
  <c r="I59" i="16"/>
  <c r="G59" i="16"/>
  <c r="M110" i="16"/>
  <c r="W110" i="16" s="1"/>
  <c r="G348" i="16"/>
  <c r="K367" i="16"/>
  <c r="N426" i="16"/>
  <c r="Q60" i="16"/>
  <c r="T60" i="16" s="1"/>
  <c r="X60" i="16" s="1"/>
  <c r="F58" i="16"/>
  <c r="E58" i="16"/>
  <c r="R109" i="16"/>
  <c r="P109" i="16"/>
  <c r="S109" i="16"/>
  <c r="O109" i="16"/>
  <c r="N427" i="16" l="1"/>
  <c r="Q61" i="16"/>
  <c r="T61" i="16" s="1"/>
  <c r="X61" i="16" s="1"/>
  <c r="K368" i="16"/>
  <c r="Y110" i="16"/>
  <c r="S110" i="16"/>
  <c r="R110" i="16"/>
  <c r="P110" i="16"/>
  <c r="O110" i="16"/>
  <c r="I60" i="16"/>
  <c r="AA60" i="16"/>
  <c r="H60" i="16" s="1"/>
  <c r="Z60" i="16" s="1"/>
  <c r="G60" i="16"/>
  <c r="M111" i="16"/>
  <c r="W111" i="16" s="1"/>
  <c r="G349" i="16"/>
  <c r="E59" i="16"/>
  <c r="F59" i="16"/>
  <c r="R111" i="16" l="1"/>
  <c r="R113" i="16" s="1"/>
  <c r="P111" i="16"/>
  <c r="Y111" i="16"/>
  <c r="S111" i="16"/>
  <c r="O111" i="16"/>
  <c r="K369" i="16"/>
  <c r="N428" i="16"/>
  <c r="Q62" i="16"/>
  <c r="T62" i="16" s="1"/>
  <c r="X62" i="16" s="1"/>
  <c r="M112" i="16"/>
  <c r="W112" i="16" s="1"/>
  <c r="W113" i="16" s="1"/>
  <c r="G350" i="16"/>
  <c r="G351" i="16" s="1"/>
  <c r="G352" i="16" s="1"/>
  <c r="G353" i="16" s="1"/>
  <c r="G354" i="16" s="1"/>
  <c r="G355" i="16" s="1"/>
  <c r="G356" i="16" s="1"/>
  <c r="G357" i="16" s="1"/>
  <c r="G358" i="16" s="1"/>
  <c r="G359" i="16" s="1"/>
  <c r="G360" i="16" s="1"/>
  <c r="G361" i="16" s="1"/>
  <c r="G362" i="16" s="1"/>
  <c r="G363" i="16" s="1"/>
  <c r="G364" i="16" s="1"/>
  <c r="G365" i="16" s="1"/>
  <c r="G366" i="16" s="1"/>
  <c r="G367" i="16" s="1"/>
  <c r="G368" i="16" s="1"/>
  <c r="G369" i="16" s="1"/>
  <c r="G370" i="16" s="1"/>
  <c r="G371" i="16" s="1"/>
  <c r="G372" i="16" s="1"/>
  <c r="G373" i="16" s="1"/>
  <c r="G374" i="16" s="1"/>
  <c r="G375" i="16" s="1"/>
  <c r="G376" i="16" s="1"/>
  <c r="F60" i="16"/>
  <c r="E60" i="16"/>
  <c r="AA61" i="16"/>
  <c r="H61" i="16" s="1"/>
  <c r="Z61" i="16" s="1"/>
  <c r="I61" i="16"/>
  <c r="G61" i="16"/>
  <c r="AE108" i="16" l="1"/>
  <c r="AC108" i="16" s="1"/>
  <c r="Y108" i="16"/>
  <c r="AE109" i="16"/>
  <c r="AC109" i="16" s="1"/>
  <c r="Y109" i="16"/>
  <c r="AE110" i="16"/>
  <c r="AC110" i="16" s="1"/>
  <c r="AE111" i="16"/>
  <c r="G377" i="16"/>
  <c r="M83" i="16"/>
  <c r="W83" i="16" s="1"/>
  <c r="AA62" i="16"/>
  <c r="H62" i="16" s="1"/>
  <c r="Z62" i="16" s="1"/>
  <c r="G62" i="16"/>
  <c r="I62" i="16"/>
  <c r="E61" i="16"/>
  <c r="F61" i="16"/>
  <c r="Y112" i="16"/>
  <c r="S112" i="16"/>
  <c r="S113" i="16" s="1"/>
  <c r="P112" i="16"/>
  <c r="P113" i="16" s="1"/>
  <c r="AE112" i="16"/>
  <c r="O112" i="16"/>
  <c r="N429" i="16"/>
  <c r="Q63" i="16"/>
  <c r="T63" i="16" s="1"/>
  <c r="X63" i="16" s="1"/>
  <c r="K370" i="16"/>
  <c r="AC111" i="16"/>
  <c r="N111" i="16" l="1"/>
  <c r="AD111" i="16"/>
  <c r="AA63" i="16"/>
  <c r="H63" i="16" s="1"/>
  <c r="Z63" i="16" s="1"/>
  <c r="I63" i="16"/>
  <c r="G63" i="16"/>
  <c r="F62" i="16"/>
  <c r="E62" i="16"/>
  <c r="AE83" i="16"/>
  <c r="AC83" i="16" s="1"/>
  <c r="R83" i="16"/>
  <c r="P83" i="16"/>
  <c r="Y83" i="16"/>
  <c r="S83" i="16"/>
  <c r="O83" i="16"/>
  <c r="K371" i="16"/>
  <c r="K372" i="16" s="1"/>
  <c r="K373" i="16" s="1"/>
  <c r="K374" i="16" s="1"/>
  <c r="K375" i="16" s="1"/>
  <c r="K376" i="16" s="1"/>
  <c r="K377" i="16" s="1"/>
  <c r="K378" i="16" s="1"/>
  <c r="K379" i="16" s="1"/>
  <c r="K380" i="16" s="1"/>
  <c r="K381" i="16" s="1"/>
  <c r="K382" i="16" s="1"/>
  <c r="K383" i="16" s="1"/>
  <c r="K384" i="16" s="1"/>
  <c r="K385" i="16" s="1"/>
  <c r="K386" i="16" s="1"/>
  <c r="K387" i="16" s="1"/>
  <c r="K388" i="16" s="1"/>
  <c r="AC112" i="16"/>
  <c r="N430" i="16"/>
  <c r="Q64" i="16"/>
  <c r="T64" i="16" s="1"/>
  <c r="X64" i="16" s="1"/>
  <c r="G378" i="16"/>
  <c r="M84" i="16"/>
  <c r="W84" i="16" s="1"/>
  <c r="AD110" i="16"/>
  <c r="N110" i="16"/>
  <c r="N109" i="16"/>
  <c r="AD109" i="16"/>
  <c r="AD108" i="16"/>
  <c r="N108" i="16"/>
  <c r="Y84" i="16" l="1"/>
  <c r="S84" i="16"/>
  <c r="R84" i="16"/>
  <c r="AE84" i="16"/>
  <c r="AC84" i="16" s="1"/>
  <c r="P84" i="16"/>
  <c r="O84" i="16"/>
  <c r="I64" i="16"/>
  <c r="AA64" i="16"/>
  <c r="H64" i="16" s="1"/>
  <c r="Z64" i="16" s="1"/>
  <c r="G64" i="16"/>
  <c r="AD112" i="16"/>
  <c r="N112" i="16"/>
  <c r="J83" i="16"/>
  <c r="N83" i="16"/>
  <c r="AD83" i="16"/>
  <c r="G379" i="16"/>
  <c r="M85" i="16"/>
  <c r="W85" i="16" s="1"/>
  <c r="N431" i="16"/>
  <c r="Q65" i="16"/>
  <c r="T65" i="16" s="1"/>
  <c r="X65" i="16" s="1"/>
  <c r="K390" i="16"/>
  <c r="K389" i="16"/>
  <c r="K391" i="16" s="1"/>
  <c r="K392" i="16" s="1"/>
  <c r="K393" i="16" s="1"/>
  <c r="K394" i="16" s="1"/>
  <c r="K395" i="16" s="1"/>
  <c r="K396" i="16" s="1"/>
  <c r="K397" i="16" s="1"/>
  <c r="K398" i="16" s="1"/>
  <c r="K399" i="16" s="1"/>
  <c r="K400" i="16" s="1"/>
  <c r="K401" i="16" s="1"/>
  <c r="K402" i="16" s="1"/>
  <c r="K403" i="16" s="1"/>
  <c r="K404" i="16" s="1"/>
  <c r="K405" i="16" s="1"/>
  <c r="K406" i="16" s="1"/>
  <c r="K407" i="16" s="1"/>
  <c r="K408" i="16" s="1"/>
  <c r="K409" i="16" s="1"/>
  <c r="K410" i="16" s="1"/>
  <c r="K411" i="16" s="1"/>
  <c r="K412" i="16" s="1"/>
  <c r="K413" i="16" s="1"/>
  <c r="K414" i="16" s="1"/>
  <c r="K415" i="16" s="1"/>
  <c r="K416" i="16" s="1"/>
  <c r="K417" i="16" s="1"/>
  <c r="K418" i="16" s="1"/>
  <c r="K419" i="16" s="1"/>
  <c r="K420" i="16" s="1"/>
  <c r="K421" i="16" s="1"/>
  <c r="K422" i="16" s="1"/>
  <c r="K423" i="16" s="1"/>
  <c r="K424" i="16" s="1"/>
  <c r="K425" i="16" s="1"/>
  <c r="K426" i="16" s="1"/>
  <c r="K427" i="16" s="1"/>
  <c r="K428" i="16" s="1"/>
  <c r="K429" i="16" s="1"/>
  <c r="K430" i="16" s="1"/>
  <c r="K431" i="16" s="1"/>
  <c r="K432" i="16" s="1"/>
  <c r="K433" i="16" s="1"/>
  <c r="K434" i="16" s="1"/>
  <c r="K435" i="16" s="1"/>
  <c r="K436" i="16" s="1"/>
  <c r="K437" i="16" s="1"/>
  <c r="K438" i="16" s="1"/>
  <c r="K439" i="16" s="1"/>
  <c r="K440" i="16" s="1"/>
  <c r="K441" i="16" s="1"/>
  <c r="K442" i="16" s="1"/>
  <c r="K443" i="16" s="1"/>
  <c r="K444" i="16" s="1"/>
  <c r="K445" i="16" s="1"/>
  <c r="K446" i="16" s="1"/>
  <c r="K447" i="16" s="1"/>
  <c r="K448" i="16" s="1"/>
  <c r="K449" i="16" s="1"/>
  <c r="K450" i="16" s="1"/>
  <c r="K451" i="16" s="1"/>
  <c r="K452" i="16" s="1"/>
  <c r="K453" i="16" s="1"/>
  <c r="K454" i="16" s="1"/>
  <c r="K455" i="16" s="1"/>
  <c r="K456" i="16" s="1"/>
  <c r="K457" i="16" s="1"/>
  <c r="K458" i="16" s="1"/>
  <c r="K459" i="16" s="1"/>
  <c r="K460" i="16" s="1"/>
  <c r="K461" i="16" s="1"/>
  <c r="K462" i="16" s="1"/>
  <c r="K463" i="16" s="1"/>
  <c r="K464" i="16" s="1"/>
  <c r="K465" i="16" s="1"/>
  <c r="K466" i="16" s="1"/>
  <c r="K467" i="16" s="1"/>
  <c r="K468" i="16" s="1"/>
  <c r="K469" i="16" s="1"/>
  <c r="K470" i="16" s="1"/>
  <c r="K471" i="16" s="1"/>
  <c r="K472" i="16" s="1"/>
  <c r="K473" i="16" s="1"/>
  <c r="K474" i="16" s="1"/>
  <c r="K475" i="16" s="1"/>
  <c r="K476" i="16" s="1"/>
  <c r="K477" i="16" s="1"/>
  <c r="K478" i="16" s="1"/>
  <c r="K479" i="16" s="1"/>
  <c r="K480" i="16" s="1"/>
  <c r="K481" i="16" s="1"/>
  <c r="K482" i="16" s="1"/>
  <c r="K483" i="16" s="1"/>
  <c r="K484" i="16" s="1"/>
  <c r="K485" i="16" s="1"/>
  <c r="K486" i="16" s="1"/>
  <c r="K487" i="16" s="1"/>
  <c r="K488" i="16" s="1"/>
  <c r="K489" i="16" s="1"/>
  <c r="K490" i="16" s="1"/>
  <c r="K491" i="16" s="1"/>
  <c r="K492" i="16" s="1"/>
  <c r="E63" i="16"/>
  <c r="F63" i="16"/>
  <c r="J84" i="16" l="1"/>
  <c r="K494" i="16"/>
  <c r="K493" i="16"/>
  <c r="K495" i="16" s="1"/>
  <c r="K496" i="16" s="1"/>
  <c r="K497" i="16" s="1"/>
  <c r="K498" i="16" s="1"/>
  <c r="K499" i="16" s="1"/>
  <c r="K500" i="16" s="1"/>
  <c r="K501" i="16" s="1"/>
  <c r="K502" i="16" s="1"/>
  <c r="K503" i="16" s="1"/>
  <c r="K504" i="16" s="1"/>
  <c r="K505" i="16" s="1"/>
  <c r="K506" i="16" s="1"/>
  <c r="K507" i="16" s="1"/>
  <c r="K508" i="16" s="1"/>
  <c r="K509" i="16" s="1"/>
  <c r="K510" i="16" s="1"/>
  <c r="K511" i="16" s="1"/>
  <c r="K512" i="16" s="1"/>
  <c r="K513" i="16" s="1"/>
  <c r="K514" i="16" s="1"/>
  <c r="K515" i="16" s="1"/>
  <c r="K516" i="16" s="1"/>
  <c r="K517" i="16" s="1"/>
  <c r="K518" i="16" s="1"/>
  <c r="K519" i="16" s="1"/>
  <c r="K520" i="16" s="1"/>
  <c r="K521" i="16" s="1"/>
  <c r="K522" i="16" s="1"/>
  <c r="K523" i="16" s="1"/>
  <c r="K524" i="16" s="1"/>
  <c r="K525" i="16" s="1"/>
  <c r="K526" i="16" s="1"/>
  <c r="K527" i="16" s="1"/>
  <c r="K528" i="16" s="1"/>
  <c r="K529" i="16" s="1"/>
  <c r="K530" i="16" s="1"/>
  <c r="K531" i="16" s="1"/>
  <c r="K532" i="16" s="1"/>
  <c r="K533" i="16" s="1"/>
  <c r="K534" i="16" s="1"/>
  <c r="K535" i="16" s="1"/>
  <c r="K536" i="16" s="1"/>
  <c r="K537" i="16" s="1"/>
  <c r="K538" i="16" s="1"/>
  <c r="K539" i="16" s="1"/>
  <c r="K540" i="16" s="1"/>
  <c r="K541" i="16" s="1"/>
  <c r="K542" i="16" s="1"/>
  <c r="K543" i="16" s="1"/>
  <c r="K544" i="16" s="1"/>
  <c r="K545" i="16" s="1"/>
  <c r="K546" i="16" s="1"/>
  <c r="K547" i="16" s="1"/>
  <c r="K548" i="16" s="1"/>
  <c r="K549" i="16" s="1"/>
  <c r="K550" i="16" s="1"/>
  <c r="K551" i="16" s="1"/>
  <c r="K552" i="16" s="1"/>
  <c r="K553" i="16" s="1"/>
  <c r="K554" i="16" s="1"/>
  <c r="K555" i="16" s="1"/>
  <c r="K556" i="16" s="1"/>
  <c r="K557" i="16" s="1"/>
  <c r="K558" i="16" s="1"/>
  <c r="K559" i="16" s="1"/>
  <c r="K560" i="16" s="1"/>
  <c r="K561" i="16" s="1"/>
  <c r="K562" i="16" s="1"/>
  <c r="K563" i="16" s="1"/>
  <c r="K564" i="16" s="1"/>
  <c r="K565" i="16" s="1"/>
  <c r="K566" i="16" s="1"/>
  <c r="K567" i="16" s="1"/>
  <c r="K568" i="16" s="1"/>
  <c r="K569" i="16" s="1"/>
  <c r="K570" i="16" s="1"/>
  <c r="K571" i="16" s="1"/>
  <c r="K572" i="16" s="1"/>
  <c r="K573" i="16" s="1"/>
  <c r="K574" i="16" s="1"/>
  <c r="K575" i="16" s="1"/>
  <c r="K576" i="16" s="1"/>
  <c r="K577" i="16" s="1"/>
  <c r="K578" i="16" s="1"/>
  <c r="K579" i="16" s="1"/>
  <c r="K580" i="16" s="1"/>
  <c r="K581" i="16" s="1"/>
  <c r="K582" i="16" s="1"/>
  <c r="K583" i="16" s="1"/>
  <c r="K584" i="16" s="1"/>
  <c r="K585" i="16" s="1"/>
  <c r="K586" i="16" s="1"/>
  <c r="K587" i="16" s="1"/>
  <c r="K588" i="16" s="1"/>
  <c r="K589" i="16" s="1"/>
  <c r="K590" i="16" s="1"/>
  <c r="K591" i="16" s="1"/>
  <c r="K592" i="16" s="1"/>
  <c r="K593" i="16" s="1"/>
  <c r="K594" i="16" s="1"/>
  <c r="K595" i="16" s="1"/>
  <c r="K596" i="16" s="1"/>
  <c r="K597" i="16" s="1"/>
  <c r="K598" i="16" s="1"/>
  <c r="K599" i="16" s="1"/>
  <c r="K600" i="16" s="1"/>
  <c r="K601" i="16" s="1"/>
  <c r="K602" i="16" s="1"/>
  <c r="K603" i="16" s="1"/>
  <c r="K604" i="16" s="1"/>
  <c r="K605" i="16" s="1"/>
  <c r="K606" i="16" s="1"/>
  <c r="K607" i="16" s="1"/>
  <c r="K608" i="16" s="1"/>
  <c r="K609" i="16" s="1"/>
  <c r="K610" i="16" s="1"/>
  <c r="K611" i="16" s="1"/>
  <c r="K613" i="16" s="1"/>
  <c r="K614" i="16" s="1"/>
  <c r="K615" i="16" s="1"/>
  <c r="K616" i="16" s="1"/>
  <c r="K617" i="16" s="1"/>
  <c r="K618" i="16" s="1"/>
  <c r="AA65" i="16"/>
  <c r="H65" i="16" s="1"/>
  <c r="Z65" i="16" s="1"/>
  <c r="I65" i="16"/>
  <c r="G65" i="16"/>
  <c r="AE85" i="16"/>
  <c r="AC85" i="16" s="1"/>
  <c r="R85" i="16"/>
  <c r="P85" i="16"/>
  <c r="Y85" i="16"/>
  <c r="S85" i="16"/>
  <c r="O85" i="16"/>
  <c r="X112" i="16"/>
  <c r="AA112" i="16" s="1"/>
  <c r="H112" i="16" s="1"/>
  <c r="Z112" i="16" s="1"/>
  <c r="T112" i="16"/>
  <c r="G112" i="16" s="1"/>
  <c r="F64" i="16"/>
  <c r="E64" i="16"/>
  <c r="N432" i="16"/>
  <c r="Q66" i="16"/>
  <c r="T66" i="16" s="1"/>
  <c r="X66" i="16" s="1"/>
  <c r="G380" i="16"/>
  <c r="M86" i="16"/>
  <c r="W86" i="16" s="1"/>
  <c r="AD84" i="16"/>
  <c r="N84" i="16"/>
  <c r="J85" i="16" l="1"/>
  <c r="N85" i="16"/>
  <c r="AD85" i="16"/>
  <c r="G381" i="16"/>
  <c r="M87" i="16"/>
  <c r="W87" i="16" s="1"/>
  <c r="M89" i="16"/>
  <c r="W89" i="16" s="1"/>
  <c r="N433" i="16"/>
  <c r="Q67" i="16"/>
  <c r="T67" i="16" s="1"/>
  <c r="X67" i="16" s="1"/>
  <c r="Y86" i="16"/>
  <c r="S86" i="16"/>
  <c r="AE86" i="16"/>
  <c r="AC86" i="16" s="1"/>
  <c r="P86" i="16"/>
  <c r="R86" i="16"/>
  <c r="O86" i="16"/>
  <c r="AA66" i="16"/>
  <c r="H66" i="16" s="1"/>
  <c r="Z66" i="16" s="1"/>
  <c r="G66" i="16"/>
  <c r="I66" i="16"/>
  <c r="E112" i="16"/>
  <c r="F112" i="16"/>
  <c r="E65" i="16"/>
  <c r="F65" i="16"/>
  <c r="J86" i="16" l="1"/>
  <c r="AD86" i="16"/>
  <c r="N86" i="16"/>
  <c r="N434" i="16"/>
  <c r="Q68" i="16"/>
  <c r="T68" i="16" s="1"/>
  <c r="X68" i="16" s="1"/>
  <c r="AE87" i="16"/>
  <c r="AC87" i="16" s="1"/>
  <c r="R87" i="16"/>
  <c r="P87" i="16"/>
  <c r="Y87" i="16"/>
  <c r="S87" i="16"/>
  <c r="O87" i="16"/>
  <c r="F66" i="16"/>
  <c r="E66" i="16"/>
  <c r="AA67" i="16"/>
  <c r="H67" i="16" s="1"/>
  <c r="Z67" i="16" s="1"/>
  <c r="I67" i="16"/>
  <c r="G67" i="16"/>
  <c r="AE89" i="16"/>
  <c r="AC89" i="16" s="1"/>
  <c r="R89" i="16"/>
  <c r="P89" i="16"/>
  <c r="Y89" i="16"/>
  <c r="S89" i="16"/>
  <c r="O89" i="16"/>
  <c r="G382" i="16"/>
  <c r="G383" i="16" s="1"/>
  <c r="M88" i="16"/>
  <c r="W88" i="16" s="1"/>
  <c r="J87" i="16" l="1"/>
  <c r="J89" i="16"/>
  <c r="G384" i="16"/>
  <c r="G385" i="16" s="1"/>
  <c r="G386" i="16" s="1"/>
  <c r="G387" i="16" s="1"/>
  <c r="G388" i="16" s="1"/>
  <c r="M94" i="16"/>
  <c r="W94" i="16" s="1"/>
  <c r="E67" i="16"/>
  <c r="F67" i="16"/>
  <c r="AA68" i="16"/>
  <c r="H68" i="16" s="1"/>
  <c r="Z68" i="16" s="1"/>
  <c r="I68" i="16"/>
  <c r="G68" i="16"/>
  <c r="Y88" i="16"/>
  <c r="S88" i="16"/>
  <c r="S90" i="16" s="1"/>
  <c r="R88" i="16"/>
  <c r="AE88" i="16"/>
  <c r="AC88" i="16" s="1"/>
  <c r="P88" i="16"/>
  <c r="O88" i="16"/>
  <c r="N89" i="16"/>
  <c r="AD89" i="16"/>
  <c r="N87" i="16"/>
  <c r="AD87" i="16"/>
  <c r="N435" i="16"/>
  <c r="Q69" i="16"/>
  <c r="T69" i="16" s="1"/>
  <c r="X69" i="16" s="1"/>
  <c r="Q73" i="16"/>
  <c r="T73" i="16" s="1"/>
  <c r="X73" i="16" s="1"/>
  <c r="J88" i="16" l="1"/>
  <c r="AA69" i="16"/>
  <c r="H69" i="16" s="1"/>
  <c r="Z69" i="16" s="1"/>
  <c r="G69" i="16"/>
  <c r="I69" i="16"/>
  <c r="R94" i="16"/>
  <c r="P94" i="16"/>
  <c r="S94" i="16"/>
  <c r="S95" i="16" s="1"/>
  <c r="O94" i="16"/>
  <c r="W95" i="16"/>
  <c r="AE94" i="16" s="1"/>
  <c r="AC94" i="16" s="1"/>
  <c r="AA73" i="16"/>
  <c r="H73" i="16" s="1"/>
  <c r="Z73" i="16" s="1"/>
  <c r="G73" i="16"/>
  <c r="I73" i="16"/>
  <c r="N436" i="16"/>
  <c r="Q70" i="16"/>
  <c r="T70" i="16" s="1"/>
  <c r="X70" i="16" s="1"/>
  <c r="Q74" i="16"/>
  <c r="T74" i="16" s="1"/>
  <c r="X74" i="16" s="1"/>
  <c r="AD88" i="16"/>
  <c r="N88" i="16"/>
  <c r="E68" i="16"/>
  <c r="F68" i="16"/>
  <c r="G390" i="16"/>
  <c r="G389" i="16"/>
  <c r="AD94" i="16" l="1"/>
  <c r="AA70" i="16"/>
  <c r="H70" i="16" s="1"/>
  <c r="Z70" i="16" s="1"/>
  <c r="I70" i="16"/>
  <c r="G70" i="16"/>
  <c r="F69" i="16"/>
  <c r="E69" i="16"/>
  <c r="G391" i="16"/>
  <c r="G392" i="16" s="1"/>
  <c r="G393" i="16" s="1"/>
  <c r="G394" i="16" s="1"/>
  <c r="G395" i="16" s="1"/>
  <c r="G396" i="16" s="1"/>
  <c r="G397" i="16" s="1"/>
  <c r="G398" i="16" s="1"/>
  <c r="G399" i="16" s="1"/>
  <c r="G400" i="16" s="1"/>
  <c r="G401" i="16" s="1"/>
  <c r="G402" i="16" s="1"/>
  <c r="G403" i="16" s="1"/>
  <c r="G404" i="16" s="1"/>
  <c r="G405" i="16" s="1"/>
  <c r="G406" i="16" s="1"/>
  <c r="G407" i="16" s="1"/>
  <c r="G408" i="16" s="1"/>
  <c r="G409" i="16" s="1"/>
  <c r="G410" i="16" s="1"/>
  <c r="G411" i="16" s="1"/>
  <c r="G412" i="16" s="1"/>
  <c r="G413" i="16" s="1"/>
  <c r="G414" i="16" s="1"/>
  <c r="G415" i="16" s="1"/>
  <c r="G416" i="16" s="1"/>
  <c r="G417" i="16" s="1"/>
  <c r="G418" i="16" s="1"/>
  <c r="G419" i="16" s="1"/>
  <c r="G420" i="16" s="1"/>
  <c r="G421" i="16" s="1"/>
  <c r="G422" i="16" s="1"/>
  <c r="G423" i="16" s="1"/>
  <c r="G424" i="16" s="1"/>
  <c r="G425" i="16" s="1"/>
  <c r="G426" i="16" s="1"/>
  <c r="G427" i="16" s="1"/>
  <c r="G428" i="16" s="1"/>
  <c r="G429" i="16" s="1"/>
  <c r="G430" i="16" s="1"/>
  <c r="G431" i="16" s="1"/>
  <c r="G432" i="16" s="1"/>
  <c r="G433" i="16" s="1"/>
  <c r="G434" i="16" s="1"/>
  <c r="G435" i="16" s="1"/>
  <c r="G436" i="16" s="1"/>
  <c r="G437" i="16" s="1"/>
  <c r="G438" i="16" s="1"/>
  <c r="G439" i="16" s="1"/>
  <c r="G440" i="16" s="1"/>
  <c r="G441" i="16" s="1"/>
  <c r="G442" i="16" s="1"/>
  <c r="G443" i="16" s="1"/>
  <c r="G444" i="16" s="1"/>
  <c r="G445" i="16" s="1"/>
  <c r="G446" i="16" s="1"/>
  <c r="G447" i="16" s="1"/>
  <c r="G448" i="16" s="1"/>
  <c r="G449" i="16" s="1"/>
  <c r="G450" i="16" s="1"/>
  <c r="G451" i="16" s="1"/>
  <c r="G452" i="16" s="1"/>
  <c r="G453" i="16" s="1"/>
  <c r="G454" i="16" s="1"/>
  <c r="G455" i="16" s="1"/>
  <c r="G456" i="16" s="1"/>
  <c r="G457" i="16" s="1"/>
  <c r="G458" i="16" s="1"/>
  <c r="G459" i="16" s="1"/>
  <c r="G460" i="16" s="1"/>
  <c r="G461" i="16" s="1"/>
  <c r="G462" i="16" s="1"/>
  <c r="G463" i="16" s="1"/>
  <c r="G464" i="16" s="1"/>
  <c r="G465" i="16" s="1"/>
  <c r="G466" i="16" s="1"/>
  <c r="G467" i="16" s="1"/>
  <c r="G468" i="16" s="1"/>
  <c r="G469" i="16" s="1"/>
  <c r="G470" i="16" s="1"/>
  <c r="G471" i="16" s="1"/>
  <c r="G472" i="16" s="1"/>
  <c r="G473" i="16" s="1"/>
  <c r="G474" i="16" s="1"/>
  <c r="G475" i="16" s="1"/>
  <c r="G476" i="16" s="1"/>
  <c r="G477" i="16" s="1"/>
  <c r="G478" i="16" s="1"/>
  <c r="G479" i="16" s="1"/>
  <c r="G480" i="16" s="1"/>
  <c r="G481" i="16" s="1"/>
  <c r="G482" i="16" s="1"/>
  <c r="G483" i="16" s="1"/>
  <c r="G484" i="16" s="1"/>
  <c r="G485" i="16" s="1"/>
  <c r="G486" i="16" s="1"/>
  <c r="G487" i="16" s="1"/>
  <c r="G488" i="16" s="1"/>
  <c r="G489" i="16" s="1"/>
  <c r="G490" i="16" s="1"/>
  <c r="G491" i="16" s="1"/>
  <c r="G492" i="16" s="1"/>
  <c r="M104" i="16"/>
  <c r="W104" i="16" s="1"/>
  <c r="AA74" i="16"/>
  <c r="H74" i="16" s="1"/>
  <c r="Z74" i="16" s="1"/>
  <c r="I74" i="16"/>
  <c r="G74" i="16"/>
  <c r="N437" i="16"/>
  <c r="Q71" i="16"/>
  <c r="T71" i="16" s="1"/>
  <c r="X71" i="16" s="1"/>
  <c r="Q75" i="16"/>
  <c r="T75" i="16" s="1"/>
  <c r="X75" i="16" s="1"/>
  <c r="F73" i="16"/>
  <c r="E73" i="16"/>
  <c r="R95" i="16"/>
  <c r="P95" i="16"/>
  <c r="AE92" i="16"/>
  <c r="AC92" i="16" s="1"/>
  <c r="AE93" i="16"/>
  <c r="AC93" i="16" s="1"/>
  <c r="AD92" i="16" l="1"/>
  <c r="AD95" i="16" s="1"/>
  <c r="N438" i="16"/>
  <c r="N439" i="16" s="1"/>
  <c r="N440" i="16" s="1"/>
  <c r="N441" i="16" s="1"/>
  <c r="Q72" i="16"/>
  <c r="T72" i="16" s="1"/>
  <c r="X72" i="16" s="1"/>
  <c r="G494" i="16"/>
  <c r="G493" i="16"/>
  <c r="G495" i="16" s="1"/>
  <c r="G496" i="16" s="1"/>
  <c r="G497" i="16" s="1"/>
  <c r="G498" i="16" s="1"/>
  <c r="G499" i="16" s="1"/>
  <c r="G500" i="16" s="1"/>
  <c r="G501" i="16" s="1"/>
  <c r="G502" i="16" s="1"/>
  <c r="G503" i="16" s="1"/>
  <c r="G504" i="16" s="1"/>
  <c r="G505" i="16" s="1"/>
  <c r="G506" i="16" s="1"/>
  <c r="G507" i="16" s="1"/>
  <c r="G508" i="16" s="1"/>
  <c r="G509" i="16" s="1"/>
  <c r="G510" i="16" s="1"/>
  <c r="G511" i="16" s="1"/>
  <c r="G512" i="16" s="1"/>
  <c r="G513" i="16" s="1"/>
  <c r="G514" i="16" s="1"/>
  <c r="G515" i="16" s="1"/>
  <c r="G516" i="16" s="1"/>
  <c r="G517" i="16" s="1"/>
  <c r="G518" i="16" s="1"/>
  <c r="G519" i="16" s="1"/>
  <c r="G520" i="16" s="1"/>
  <c r="G521" i="16" s="1"/>
  <c r="G522" i="16" s="1"/>
  <c r="G523" i="16" s="1"/>
  <c r="G524" i="16" s="1"/>
  <c r="G525" i="16" s="1"/>
  <c r="G526" i="16" s="1"/>
  <c r="G527" i="16" s="1"/>
  <c r="G528" i="16" s="1"/>
  <c r="G529" i="16" s="1"/>
  <c r="G530" i="16" s="1"/>
  <c r="G531" i="16" s="1"/>
  <c r="G532" i="16" s="1"/>
  <c r="G533" i="16" s="1"/>
  <c r="G534" i="16" s="1"/>
  <c r="G535" i="16" s="1"/>
  <c r="G536" i="16" s="1"/>
  <c r="G537" i="16" s="1"/>
  <c r="G538" i="16" s="1"/>
  <c r="G539" i="16" s="1"/>
  <c r="G540" i="16" s="1"/>
  <c r="G541" i="16" s="1"/>
  <c r="G542" i="16" s="1"/>
  <c r="G543" i="16" s="1"/>
  <c r="G544" i="16" s="1"/>
  <c r="G545" i="16" s="1"/>
  <c r="G546" i="16" s="1"/>
  <c r="G547" i="16" s="1"/>
  <c r="G548" i="16" s="1"/>
  <c r="G549" i="16" s="1"/>
  <c r="G550" i="16" s="1"/>
  <c r="G551" i="16" s="1"/>
  <c r="G552" i="16" s="1"/>
  <c r="G553" i="16" s="1"/>
  <c r="G554" i="16" s="1"/>
  <c r="G555" i="16" s="1"/>
  <c r="G556" i="16" s="1"/>
  <c r="G557" i="16" s="1"/>
  <c r="G558" i="16" s="1"/>
  <c r="G559" i="16" s="1"/>
  <c r="G560" i="16" s="1"/>
  <c r="G561" i="16" s="1"/>
  <c r="G562" i="16" s="1"/>
  <c r="G563" i="16" s="1"/>
  <c r="G564" i="16" s="1"/>
  <c r="G565" i="16" s="1"/>
  <c r="G566" i="16" s="1"/>
  <c r="G567" i="16" s="1"/>
  <c r="G568" i="16" s="1"/>
  <c r="G569" i="16" s="1"/>
  <c r="G570" i="16" s="1"/>
  <c r="G571" i="16" s="1"/>
  <c r="G572" i="16" s="1"/>
  <c r="G573" i="16" s="1"/>
  <c r="G574" i="16" s="1"/>
  <c r="G575" i="16" s="1"/>
  <c r="G576" i="16" s="1"/>
  <c r="G577" i="16" s="1"/>
  <c r="G578" i="16" s="1"/>
  <c r="G579" i="16" s="1"/>
  <c r="G580" i="16" s="1"/>
  <c r="G581" i="16" s="1"/>
  <c r="G582" i="16" s="1"/>
  <c r="G583" i="16" s="1"/>
  <c r="G584" i="16" s="1"/>
  <c r="G585" i="16" s="1"/>
  <c r="G586" i="16" s="1"/>
  <c r="G587" i="16" s="1"/>
  <c r="G588" i="16" s="1"/>
  <c r="G589" i="16" s="1"/>
  <c r="G590" i="16" s="1"/>
  <c r="G591" i="16" s="1"/>
  <c r="G592" i="16" s="1"/>
  <c r="G593" i="16" s="1"/>
  <c r="G594" i="16" s="1"/>
  <c r="G595" i="16" s="1"/>
  <c r="G596" i="16" s="1"/>
  <c r="G597" i="16" s="1"/>
  <c r="G598" i="16" s="1"/>
  <c r="G599" i="16" s="1"/>
  <c r="G600" i="16" s="1"/>
  <c r="G601" i="16" s="1"/>
  <c r="G602" i="16" s="1"/>
  <c r="G603" i="16" s="1"/>
  <c r="G604" i="16" s="1"/>
  <c r="G605" i="16" s="1"/>
  <c r="G606" i="16" s="1"/>
  <c r="G607" i="16" s="1"/>
  <c r="G608" i="16" s="1"/>
  <c r="G609" i="16" s="1"/>
  <c r="G610" i="16" s="1"/>
  <c r="G611" i="16" s="1"/>
  <c r="G613" i="16" s="1"/>
  <c r="G614" i="16" s="1"/>
  <c r="G615" i="16" s="1"/>
  <c r="G616" i="16" s="1"/>
  <c r="G617" i="16" s="1"/>
  <c r="G618" i="16" s="1"/>
  <c r="I75" i="16"/>
  <c r="AA75" i="16"/>
  <c r="H75" i="16" s="1"/>
  <c r="Z75" i="16" s="1"/>
  <c r="G75" i="16"/>
  <c r="AD93" i="16"/>
  <c r="I71" i="16"/>
  <c r="AA71" i="16"/>
  <c r="H71" i="16" s="1"/>
  <c r="Z71" i="16" s="1"/>
  <c r="G71" i="16"/>
  <c r="E74" i="16"/>
  <c r="F74" i="16"/>
  <c r="R104" i="16"/>
  <c r="R106" i="16" s="1"/>
  <c r="P104" i="16"/>
  <c r="Y104" i="16"/>
  <c r="S104" i="16"/>
  <c r="S106" i="16" s="1"/>
  <c r="O104" i="16"/>
  <c r="W106" i="16"/>
  <c r="E70" i="16"/>
  <c r="F70" i="16"/>
  <c r="AA72" i="16" l="1"/>
  <c r="H72" i="16" s="1"/>
  <c r="Z72" i="16" s="1"/>
  <c r="I72" i="16"/>
  <c r="G72" i="16"/>
  <c r="AE101" i="16"/>
  <c r="AC101" i="16" s="1"/>
  <c r="Y101" i="16"/>
  <c r="Y102" i="16"/>
  <c r="AE102" i="16"/>
  <c r="AC102" i="16" s="1"/>
  <c r="AE103" i="16"/>
  <c r="AC103" i="16" s="1"/>
  <c r="AE105" i="16"/>
  <c r="AC105" i="16" s="1"/>
  <c r="F71" i="16"/>
  <c r="E71" i="16"/>
  <c r="P106" i="16"/>
  <c r="AE104" i="16"/>
  <c r="F75" i="16"/>
  <c r="E75" i="16"/>
  <c r="N442" i="16"/>
  <c r="N443" i="16" s="1"/>
  <c r="Q76" i="16"/>
  <c r="T76" i="16" s="1"/>
  <c r="N95" i="16"/>
  <c r="AK95" i="16"/>
  <c r="AD103" i="16" l="1"/>
  <c r="N103" i="16"/>
  <c r="AD101" i="16"/>
  <c r="N101" i="16"/>
  <c r="N94" i="16"/>
  <c r="T94" i="16" s="1"/>
  <c r="N93" i="16"/>
  <c r="N92" i="16"/>
  <c r="N444" i="16"/>
  <c r="Q78" i="16"/>
  <c r="T78" i="16" s="1"/>
  <c r="X78" i="16" s="1"/>
  <c r="AD105" i="16"/>
  <c r="N105" i="16"/>
  <c r="N102" i="16"/>
  <c r="AD102" i="16"/>
  <c r="E72" i="16"/>
  <c r="F72" i="16"/>
  <c r="X105" i="16" l="1"/>
  <c r="AA105" i="16" s="1"/>
  <c r="H105" i="16" s="1"/>
  <c r="Z105" i="16" s="1"/>
  <c r="T105" i="16"/>
  <c r="G105" i="16" s="1"/>
  <c r="X90" i="16"/>
  <c r="AA78" i="16"/>
  <c r="I78" i="16"/>
  <c r="G78" i="16"/>
  <c r="X94" i="16"/>
  <c r="AA94" i="16" s="1"/>
  <c r="H94" i="16" s="1"/>
  <c r="G94" i="16"/>
  <c r="N445" i="16"/>
  <c r="Q79" i="16"/>
  <c r="T79" i="16" s="1"/>
  <c r="X79" i="16" s="1"/>
  <c r="N446" i="16" l="1"/>
  <c r="Q80" i="16"/>
  <c r="T80" i="16" s="1"/>
  <c r="X80" i="16" s="1"/>
  <c r="AA79" i="16"/>
  <c r="H79" i="16" s="1"/>
  <c r="Z79" i="16" s="1"/>
  <c r="G79" i="16"/>
  <c r="I79" i="16"/>
  <c r="E78" i="16"/>
  <c r="F78" i="16"/>
  <c r="H78" i="16"/>
  <c r="Z78" i="16" s="1"/>
  <c r="AA90" i="16"/>
  <c r="E105" i="16"/>
  <c r="F105" i="16"/>
  <c r="F94" i="16"/>
  <c r="U94" i="16"/>
  <c r="E94" i="16"/>
  <c r="F79" i="16" l="1"/>
  <c r="E79" i="16"/>
  <c r="AA80" i="16"/>
  <c r="H80" i="16" s="1"/>
  <c r="Z80" i="16" s="1"/>
  <c r="I80" i="16"/>
  <c r="G80" i="16"/>
  <c r="N447" i="16"/>
  <c r="Q81" i="16"/>
  <c r="T81" i="16" s="1"/>
  <c r="X81" i="16" s="1"/>
  <c r="Q92" i="16"/>
  <c r="T92" i="16" s="1"/>
  <c r="X92" i="16" l="1"/>
  <c r="I92" i="16"/>
  <c r="G92" i="16"/>
  <c r="N448" i="16"/>
  <c r="Q82" i="16"/>
  <c r="T82" i="16" s="1"/>
  <c r="X82" i="16" s="1"/>
  <c r="Q93" i="16"/>
  <c r="T93" i="16" s="1"/>
  <c r="I81" i="16"/>
  <c r="AA81" i="16"/>
  <c r="H81" i="16" s="1"/>
  <c r="Z81" i="16" s="1"/>
  <c r="G81" i="16"/>
  <c r="E80" i="16"/>
  <c r="F80" i="16"/>
  <c r="X93" i="16" l="1"/>
  <c r="AA93" i="16" s="1"/>
  <c r="H93" i="16" s="1"/>
  <c r="I93" i="16"/>
  <c r="G93" i="16"/>
  <c r="N449" i="16"/>
  <c r="Q83" i="16"/>
  <c r="T83" i="16" s="1"/>
  <c r="X83" i="16" s="1"/>
  <c r="Q94" i="16"/>
  <c r="F81" i="16"/>
  <c r="E81" i="16"/>
  <c r="AA82" i="16"/>
  <c r="H82" i="16" s="1"/>
  <c r="Z82" i="16" s="1"/>
  <c r="I82" i="16"/>
  <c r="G82" i="16"/>
  <c r="U92" i="16"/>
  <c r="E92" i="16"/>
  <c r="F92" i="16"/>
  <c r="X95" i="16"/>
  <c r="AA92" i="16"/>
  <c r="AA95" i="16" l="1"/>
  <c r="H92" i="16"/>
  <c r="N450" i="16"/>
  <c r="Q84" i="16"/>
  <c r="T84" i="16" s="1"/>
  <c r="X84" i="16" s="1"/>
  <c r="E82" i="16"/>
  <c r="F82" i="16"/>
  <c r="AA83" i="16"/>
  <c r="H83" i="16" s="1"/>
  <c r="Z83" i="16" s="1"/>
  <c r="G83" i="16"/>
  <c r="I83" i="16"/>
  <c r="U93" i="16"/>
  <c r="F93" i="16"/>
  <c r="E93" i="16"/>
  <c r="F83" i="16" l="1"/>
  <c r="E83" i="16"/>
  <c r="AA84" i="16"/>
  <c r="H84" i="16" s="1"/>
  <c r="Z84" i="16" s="1"/>
  <c r="I84" i="16"/>
  <c r="G84" i="16"/>
  <c r="N451" i="16"/>
  <c r="Q90" i="16"/>
  <c r="T90" i="16" s="1"/>
  <c r="Q85" i="16"/>
  <c r="T85" i="16" s="1"/>
  <c r="X85" i="16" s="1"/>
  <c r="I85" i="16" l="1"/>
  <c r="AA85" i="16"/>
  <c r="H85" i="16" s="1"/>
  <c r="Z85" i="16" s="1"/>
  <c r="G85" i="16"/>
  <c r="N452" i="16"/>
  <c r="Q97" i="16"/>
  <c r="T97" i="16" s="1"/>
  <c r="Q86" i="16"/>
  <c r="T86" i="16" s="1"/>
  <c r="X86" i="16" s="1"/>
  <c r="E84" i="16"/>
  <c r="F84" i="16"/>
  <c r="AA86" i="16" l="1"/>
  <c r="H86" i="16" s="1"/>
  <c r="Z86" i="16" s="1"/>
  <c r="I86" i="16"/>
  <c r="G86" i="16"/>
  <c r="N453" i="16"/>
  <c r="Q98" i="16"/>
  <c r="T98" i="16" s="1"/>
  <c r="Q87" i="16"/>
  <c r="T87" i="16" s="1"/>
  <c r="X87" i="16" s="1"/>
  <c r="Q89" i="16"/>
  <c r="T89" i="16" s="1"/>
  <c r="X89" i="16" s="1"/>
  <c r="X97" i="16"/>
  <c r="I97" i="16"/>
  <c r="G97" i="16"/>
  <c r="F85" i="16"/>
  <c r="E85" i="16"/>
  <c r="F97" i="16" l="1"/>
  <c r="E97" i="16"/>
  <c r="U97" i="16"/>
  <c r="X99" i="16"/>
  <c r="AA97" i="16"/>
  <c r="AA87" i="16"/>
  <c r="H87" i="16" s="1"/>
  <c r="Z87" i="16" s="1"/>
  <c r="G87" i="16"/>
  <c r="I87" i="16"/>
  <c r="N454" i="16"/>
  <c r="N455" i="16" s="1"/>
  <c r="N456" i="16" s="1"/>
  <c r="N457" i="16" s="1"/>
  <c r="N458" i="16" s="1"/>
  <c r="N459" i="16" s="1"/>
  <c r="Q88" i="16"/>
  <c r="T88" i="16" s="1"/>
  <c r="X88" i="16" s="1"/>
  <c r="I89" i="16"/>
  <c r="AA89" i="16"/>
  <c r="H89" i="16" s="1"/>
  <c r="Z89" i="16" s="1"/>
  <c r="G89" i="16"/>
  <c r="I98" i="16"/>
  <c r="X98" i="16"/>
  <c r="AA98" i="16" s="1"/>
  <c r="H98" i="16" s="1"/>
  <c r="G98" i="16"/>
  <c r="E86" i="16"/>
  <c r="F86" i="16"/>
  <c r="E98" i="16" l="1"/>
  <c r="U98" i="16"/>
  <c r="F98" i="16"/>
  <c r="AA88" i="16"/>
  <c r="H88" i="16" s="1"/>
  <c r="Z88" i="16" s="1"/>
  <c r="I88" i="16"/>
  <c r="G88" i="16"/>
  <c r="F89" i="16"/>
  <c r="E89" i="16"/>
  <c r="N460" i="16"/>
  <c r="N461" i="16" s="1"/>
  <c r="Q95" i="16"/>
  <c r="T95" i="16" s="1"/>
  <c r="F87" i="16"/>
  <c r="E87" i="16"/>
  <c r="H97" i="16"/>
  <c r="AA99" i="16"/>
  <c r="E88" i="16" l="1"/>
  <c r="F88" i="16"/>
  <c r="N462" i="16"/>
  <c r="Q101" i="16"/>
  <c r="T101" i="16" l="1"/>
  <c r="N463" i="16"/>
  <c r="Q102" i="16"/>
  <c r="T102" i="16" s="1"/>
  <c r="X102" i="16" s="1"/>
  <c r="G102" i="16" l="1"/>
  <c r="AA102" i="16"/>
  <c r="H102" i="16" s="1"/>
  <c r="Z102" i="16" s="1"/>
  <c r="T106" i="16"/>
  <c r="X101" i="16"/>
  <c r="N464" i="16"/>
  <c r="Q99" i="16"/>
  <c r="T99" i="16" s="1"/>
  <c r="Q103" i="16"/>
  <c r="T103" i="16" s="1"/>
  <c r="X103" i="16" s="1"/>
  <c r="X106" i="16" l="1"/>
  <c r="AA101" i="16"/>
  <c r="H101" i="16" s="1"/>
  <c r="Z101" i="16" s="1"/>
  <c r="I101" i="16"/>
  <c r="G101" i="16"/>
  <c r="AA103" i="16"/>
  <c r="H103" i="16" s="1"/>
  <c r="Z103" i="16" s="1"/>
  <c r="G103" i="16"/>
  <c r="N465" i="16"/>
  <c r="N466" i="16" s="1"/>
  <c r="N467" i="16" s="1"/>
  <c r="N468" i="16" s="1"/>
  <c r="N469" i="16" s="1"/>
  <c r="N470" i="16" s="1"/>
  <c r="Q104" i="16"/>
  <c r="F102" i="16"/>
  <c r="E102" i="16"/>
  <c r="T104" i="16" l="1"/>
  <c r="X104" i="16" s="1"/>
  <c r="Q106" i="16"/>
  <c r="E103" i="16"/>
  <c r="F103" i="16"/>
  <c r="E101" i="16"/>
  <c r="F101" i="16"/>
  <c r="N471" i="16"/>
  <c r="Q108" i="16"/>
  <c r="T108" i="16" l="1"/>
  <c r="N472" i="16"/>
  <c r="Q109" i="16"/>
  <c r="T109" i="16" s="1"/>
  <c r="X109" i="16" s="1"/>
  <c r="AA104" i="16"/>
  <c r="H104" i="16" s="1"/>
  <c r="Z104" i="16" s="1"/>
  <c r="G104" i="16"/>
  <c r="F104" i="16" l="1"/>
  <c r="E104" i="16"/>
  <c r="G109" i="16"/>
  <c r="AA109" i="16"/>
  <c r="H109" i="16" s="1"/>
  <c r="Z109" i="16" s="1"/>
  <c r="T113" i="16"/>
  <c r="X108" i="16"/>
  <c r="N473" i="16"/>
  <c r="Q110" i="16"/>
  <c r="T110" i="16" s="1"/>
  <c r="X110" i="16" s="1"/>
  <c r="AA110" i="16" l="1"/>
  <c r="H110" i="16" s="1"/>
  <c r="Z110" i="16" s="1"/>
  <c r="G110" i="16"/>
  <c r="X113" i="16"/>
  <c r="AA108" i="16"/>
  <c r="H108" i="16" s="1"/>
  <c r="Z108" i="16" s="1"/>
  <c r="I108" i="16"/>
  <c r="G108" i="16"/>
  <c r="N474" i="16"/>
  <c r="N475" i="16" s="1"/>
  <c r="N476" i="16" s="1"/>
  <c r="N477" i="16" s="1"/>
  <c r="N478" i="16" s="1"/>
  <c r="N479" i="16" s="1"/>
  <c r="N480" i="16" s="1"/>
  <c r="N481" i="16" s="1"/>
  <c r="N482" i="16" s="1"/>
  <c r="N483" i="16" s="1"/>
  <c r="N484" i="16" s="1"/>
  <c r="N485" i="16" s="1"/>
  <c r="N486" i="16" s="1"/>
  <c r="N487" i="16" s="1"/>
  <c r="N488" i="16" s="1"/>
  <c r="N489" i="16" s="1"/>
  <c r="N490" i="16" s="1"/>
  <c r="N491" i="16" s="1"/>
  <c r="N492" i="16" s="1"/>
  <c r="Q111" i="16"/>
  <c r="T111" i="16" s="1"/>
  <c r="X111" i="16" s="1"/>
  <c r="F109" i="16"/>
  <c r="E109" i="16"/>
  <c r="N493" i="16" l="1"/>
  <c r="N495" i="16" s="1"/>
  <c r="N496" i="16" s="1"/>
  <c r="N497" i="16" s="1"/>
  <c r="N498" i="16" s="1"/>
  <c r="N499" i="16" s="1"/>
  <c r="N500" i="16" s="1"/>
  <c r="N501" i="16" s="1"/>
  <c r="N502" i="16" s="1"/>
  <c r="N503" i="16" s="1"/>
  <c r="N504" i="16" s="1"/>
  <c r="N505" i="16" s="1"/>
  <c r="N506" i="16" s="1"/>
  <c r="N507" i="16" s="1"/>
  <c r="N508" i="16" s="1"/>
  <c r="N509" i="16" s="1"/>
  <c r="N510" i="16" s="1"/>
  <c r="N511" i="16" s="1"/>
  <c r="N512" i="16" s="1"/>
  <c r="N513" i="16" s="1"/>
  <c r="N514" i="16" s="1"/>
  <c r="N515" i="16" s="1"/>
  <c r="N516" i="16" s="1"/>
  <c r="N517" i="16" s="1"/>
  <c r="N518" i="16" s="1"/>
  <c r="N519" i="16" s="1"/>
  <c r="N520" i="16" s="1"/>
  <c r="N521" i="16" s="1"/>
  <c r="N522" i="16" s="1"/>
  <c r="N523" i="16" s="1"/>
  <c r="N524" i="16" s="1"/>
  <c r="N525" i="16" s="1"/>
  <c r="N526" i="16" s="1"/>
  <c r="N527" i="16" s="1"/>
  <c r="N528" i="16" s="1"/>
  <c r="N529" i="16" s="1"/>
  <c r="N530" i="16" s="1"/>
  <c r="N531" i="16" s="1"/>
  <c r="N532" i="16" s="1"/>
  <c r="N533" i="16" s="1"/>
  <c r="N534" i="16" s="1"/>
  <c r="N535" i="16" s="1"/>
  <c r="N536" i="16" s="1"/>
  <c r="N537" i="16" s="1"/>
  <c r="N538" i="16" s="1"/>
  <c r="N539" i="16" s="1"/>
  <c r="N540" i="16" s="1"/>
  <c r="N541" i="16" s="1"/>
  <c r="N542" i="16" s="1"/>
  <c r="N543" i="16" s="1"/>
  <c r="N544" i="16" s="1"/>
  <c r="N545" i="16" s="1"/>
  <c r="N546" i="16" s="1"/>
  <c r="N547" i="16" s="1"/>
  <c r="N548" i="16" s="1"/>
  <c r="N549" i="16" s="1"/>
  <c r="N550" i="16" s="1"/>
  <c r="N551" i="16" s="1"/>
  <c r="N552" i="16" s="1"/>
  <c r="N553" i="16" s="1"/>
  <c r="N554" i="16" s="1"/>
  <c r="N555" i="16" s="1"/>
  <c r="N556" i="16" s="1"/>
  <c r="N557" i="16" s="1"/>
  <c r="N558" i="16" s="1"/>
  <c r="N559" i="16" s="1"/>
  <c r="N560" i="16" s="1"/>
  <c r="N561" i="16" s="1"/>
  <c r="N562" i="16" s="1"/>
  <c r="N563" i="16" s="1"/>
  <c r="N564" i="16" s="1"/>
  <c r="N565" i="16" s="1"/>
  <c r="N566" i="16" s="1"/>
  <c r="N567" i="16" s="1"/>
  <c r="N568" i="16" s="1"/>
  <c r="N569" i="16" s="1"/>
  <c r="N570" i="16" s="1"/>
  <c r="N571" i="16" s="1"/>
  <c r="N572" i="16" s="1"/>
  <c r="N573" i="16" s="1"/>
  <c r="N574" i="16" s="1"/>
  <c r="N575" i="16" s="1"/>
  <c r="N576" i="16" s="1"/>
  <c r="N577" i="16" s="1"/>
  <c r="N578" i="16" s="1"/>
  <c r="N579" i="16" s="1"/>
  <c r="N580" i="16" s="1"/>
  <c r="N581" i="16" s="1"/>
  <c r="N582" i="16" s="1"/>
  <c r="N583" i="16" s="1"/>
  <c r="N584" i="16" s="1"/>
  <c r="N585" i="16" s="1"/>
  <c r="N586" i="16" s="1"/>
  <c r="N587" i="16" s="1"/>
  <c r="N588" i="16" s="1"/>
  <c r="N589" i="16" s="1"/>
  <c r="N590" i="16" s="1"/>
  <c r="N591" i="16" s="1"/>
  <c r="N592" i="16" s="1"/>
  <c r="N593" i="16" s="1"/>
  <c r="N594" i="16" s="1"/>
  <c r="N595" i="16" s="1"/>
  <c r="N596" i="16" s="1"/>
  <c r="N597" i="16" s="1"/>
  <c r="N598" i="16" s="1"/>
  <c r="N599" i="16" s="1"/>
  <c r="N600" i="16" s="1"/>
  <c r="N601" i="16" s="1"/>
  <c r="N602" i="16" s="1"/>
  <c r="N603" i="16" s="1"/>
  <c r="N604" i="16" s="1"/>
  <c r="N605" i="16" s="1"/>
  <c r="N606" i="16" s="1"/>
  <c r="N607" i="16" s="1"/>
  <c r="N608" i="16" s="1"/>
  <c r="N609" i="16" s="1"/>
  <c r="N610" i="16" s="1"/>
  <c r="N611" i="16" s="1"/>
  <c r="N613" i="16" s="1"/>
  <c r="N614" i="16" s="1"/>
  <c r="N615" i="16" s="1"/>
  <c r="N616" i="16" s="1"/>
  <c r="N617" i="16" s="1"/>
  <c r="N618" i="16" s="1"/>
  <c r="N494" i="16"/>
  <c r="E108" i="16"/>
  <c r="F108" i="16"/>
  <c r="E110" i="16"/>
  <c r="F110" i="16"/>
  <c r="AA111" i="16"/>
  <c r="H111" i="16" s="1"/>
  <c r="Z111" i="16" s="1"/>
  <c r="G111" i="16"/>
  <c r="Q113" i="16"/>
  <c r="F111" i="16" l="1"/>
  <c r="E111" i="16"/>
  <c r="Q20" i="12" l="1"/>
  <c r="B4" i="12"/>
  <c r="Q23" i="12" l="1"/>
  <c r="Q24" i="12" s="1"/>
  <c r="R20" i="12" l="1"/>
  <c r="P22" i="12" l="1"/>
  <c r="L21" i="12"/>
  <c r="L19" i="11" l="1"/>
  <c r="L18" i="11"/>
  <c r="L17" i="11"/>
  <c r="L16" i="11"/>
  <c r="L15" i="11"/>
  <c r="L14" i="11"/>
  <c r="L13" i="11"/>
  <c r="L12" i="11"/>
  <c r="L11" i="11"/>
  <c r="G24" i="12" l="1"/>
  <c r="AJ45" i="10"/>
  <c r="AI45" i="10"/>
  <c r="AK44" i="10"/>
  <c r="AK43" i="10"/>
  <c r="AK42" i="10"/>
  <c r="AK41" i="10"/>
  <c r="AK40" i="10"/>
  <c r="AK39" i="10"/>
  <c r="AK38" i="10"/>
  <c r="AK37" i="10"/>
  <c r="AK36" i="10"/>
  <c r="AK34" i="10"/>
  <c r="AK31" i="10"/>
  <c r="AB34" i="10"/>
  <c r="J22" i="10"/>
  <c r="M3" i="10"/>
  <c r="AL22" i="10" l="1"/>
  <c r="AL19" i="10"/>
  <c r="AL8" i="10"/>
  <c r="J15" i="10"/>
  <c r="AL17" i="10" s="1"/>
  <c r="AK45" i="10"/>
  <c r="AB31" i="10"/>
  <c r="AA34" i="10"/>
  <c r="AA31" i="10"/>
  <c r="Z31" i="10"/>
  <c r="Z34" i="10" s="1"/>
  <c r="V31" i="10"/>
  <c r="R31" i="10"/>
  <c r="R34" i="10" s="1"/>
  <c r="L31" i="10"/>
  <c r="AL20" i="10" l="1"/>
  <c r="AL15" i="10"/>
  <c r="AG9" i="10"/>
  <c r="J31" i="10"/>
  <c r="AG8" i="10"/>
  <c r="AG31" i="10" s="1"/>
  <c r="AG11" i="10"/>
  <c r="AG10" i="10"/>
  <c r="L34" i="10"/>
  <c r="W31" i="10"/>
  <c r="W34" i="10" s="1"/>
  <c r="P31" i="10"/>
  <c r="P34" i="10" s="1"/>
  <c r="V34" i="10"/>
  <c r="M31" i="10"/>
  <c r="AK46" i="10"/>
  <c r="AK47" i="10" s="1"/>
  <c r="AK48" i="10" s="1"/>
  <c r="Y9" i="10" l="1"/>
  <c r="M34" i="10"/>
  <c r="Y11" i="10"/>
  <c r="Y8" i="10"/>
  <c r="O21" i="10"/>
  <c r="Q31" i="10"/>
  <c r="Q34" i="10" s="1"/>
  <c r="X21" i="10" l="1"/>
  <c r="N21" i="10"/>
  <c r="Y31" i="10"/>
  <c r="Y34" i="10" s="1"/>
  <c r="O31" i="10"/>
  <c r="O34" i="10" s="1"/>
  <c r="AF98" i="8" l="1"/>
  <c r="L10" i="8"/>
  <c r="M5" i="8" l="1"/>
  <c r="M5" i="23" s="1"/>
  <c r="M5" i="16" l="1"/>
  <c r="U98" i="8" l="1"/>
  <c r="A600" i="8" l="1"/>
  <c r="A601" i="8" s="1"/>
  <c r="A580" i="8"/>
  <c r="A581" i="8" s="1"/>
  <c r="A582" i="8" s="1"/>
  <c r="A583" i="8" s="1"/>
  <c r="A584" i="8" s="1"/>
  <c r="A573" i="8"/>
  <c r="A574" i="8" s="1"/>
  <c r="A575" i="8" s="1"/>
  <c r="A576" i="8" s="1"/>
  <c r="A568" i="8"/>
  <c r="A569" i="8" s="1"/>
  <c r="A562" i="8"/>
  <c r="A563" i="8" s="1"/>
  <c r="A564" i="8" s="1"/>
  <c r="A557" i="8"/>
  <c r="A558" i="8" s="1"/>
  <c r="C525" i="8"/>
  <c r="C524" i="8"/>
  <c r="A511" i="8"/>
  <c r="A512" i="8" s="1"/>
  <c r="A513" i="8" s="1"/>
  <c r="A514" i="8" s="1"/>
  <c r="A515" i="8" s="1"/>
  <c r="A516" i="8" s="1"/>
  <c r="A517" i="8" s="1"/>
  <c r="A518" i="8" s="1"/>
  <c r="A519" i="8" s="1"/>
  <c r="A520" i="8" s="1"/>
  <c r="A521" i="8" s="1"/>
  <c r="A522" i="8" s="1"/>
  <c r="A523" i="8" s="1"/>
  <c r="A524" i="8" s="1"/>
  <c r="A528" i="8" s="1"/>
  <c r="A529" i="8" s="1"/>
  <c r="A532" i="8" s="1"/>
  <c r="A533" i="8" s="1"/>
  <c r="A534" i="8" s="1"/>
  <c r="A536" i="8" s="1"/>
  <c r="A539" i="8" s="1"/>
  <c r="A540" i="8" s="1"/>
  <c r="A541" i="8" s="1"/>
  <c r="A542" i="8" s="1"/>
  <c r="A543" i="8" s="1"/>
  <c r="A544" i="8" s="1"/>
  <c r="A545" i="8" s="1"/>
  <c r="A546" i="8" s="1"/>
  <c r="A547" i="8" s="1"/>
  <c r="A548" i="8" s="1"/>
  <c r="A549" i="8" s="1"/>
  <c r="A550" i="8" s="1"/>
  <c r="A551" i="8" s="1"/>
  <c r="A552" i="8" s="1"/>
  <c r="A553" i="8" s="1"/>
  <c r="A554" i="8" s="1"/>
  <c r="C509" i="8"/>
  <c r="C508" i="8"/>
  <c r="A498" i="8"/>
  <c r="A499" i="8" s="1"/>
  <c r="A500" i="8" s="1"/>
  <c r="A501" i="8" s="1"/>
  <c r="A502" i="8" s="1"/>
  <c r="A503" i="8" s="1"/>
  <c r="A505" i="8" s="1"/>
  <c r="A492" i="8"/>
  <c r="A493" i="8" s="1"/>
  <c r="A494" i="8" s="1"/>
  <c r="A477" i="8"/>
  <c r="A479" i="8" s="1"/>
  <c r="A480" i="8" s="1"/>
  <c r="A481" i="8" s="1"/>
  <c r="A482" i="8" s="1"/>
  <c r="A483" i="8" s="1"/>
  <c r="A484" i="8" s="1"/>
  <c r="A485" i="8" s="1"/>
  <c r="A486" i="8" s="1"/>
  <c r="A487" i="8" s="1"/>
  <c r="A488" i="8" s="1"/>
  <c r="C448" i="8"/>
  <c r="A445" i="8"/>
  <c r="A446" i="8" s="1"/>
  <c r="A447" i="8" s="1"/>
  <c r="A448" i="8" s="1"/>
  <c r="A451" i="8" s="1"/>
  <c r="A452" i="8" s="1"/>
  <c r="A403" i="8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  <c r="A434" i="8" s="1"/>
  <c r="A435" i="8" s="1"/>
  <c r="D359" i="8"/>
  <c r="D336" i="8"/>
  <c r="D335" i="8"/>
  <c r="A321" i="8"/>
  <c r="A322" i="8" s="1"/>
  <c r="A323" i="8" s="1"/>
  <c r="A324" i="8" s="1"/>
  <c r="A325" i="8" s="1"/>
  <c r="A326" i="8" s="1"/>
  <c r="A327" i="8" s="1"/>
  <c r="A328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1" i="8" s="1"/>
  <c r="A382" i="8" s="1"/>
  <c r="A383" i="8" s="1"/>
  <c r="A384" i="8" s="1"/>
  <c r="A385" i="8" s="1"/>
  <c r="C299" i="8"/>
  <c r="C296" i="8"/>
  <c r="C288" i="8"/>
  <c r="C284" i="8"/>
  <c r="C281" i="8"/>
  <c r="C242" i="8"/>
  <c r="C241" i="8"/>
  <c r="C240" i="8"/>
  <c r="C233" i="8"/>
  <c r="C232" i="8"/>
  <c r="C228" i="8"/>
  <c r="C221" i="8"/>
  <c r="C219" i="8"/>
  <c r="C217" i="8"/>
  <c r="C216" i="8"/>
  <c r="C214" i="8"/>
  <c r="A206" i="8"/>
  <c r="A207" i="8" s="1"/>
  <c r="A208" i="8" s="1"/>
  <c r="A209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2" i="8" s="1"/>
  <c r="A223" i="8" s="1"/>
  <c r="A224" i="8" s="1"/>
  <c r="A225" i="8" s="1"/>
  <c r="A226" i="8" s="1"/>
  <c r="A227" i="8" s="1"/>
  <c r="A228" i="8" s="1"/>
  <c r="A230" i="8" s="1"/>
  <c r="A234" i="8" s="1"/>
  <c r="A235" i="8" s="1"/>
  <c r="A237" i="8" s="1"/>
  <c r="A238" i="8" s="1"/>
  <c r="A239" i="8" s="1"/>
  <c r="A240" i="8" s="1"/>
  <c r="A198" i="8"/>
  <c r="A199" i="8" s="1"/>
  <c r="A200" i="8" s="1"/>
  <c r="C184" i="8"/>
  <c r="C180" i="8"/>
  <c r="C179" i="8"/>
  <c r="C177" i="8"/>
  <c r="C175" i="8"/>
  <c r="C173" i="8"/>
  <c r="C168" i="8"/>
  <c r="C164" i="8"/>
  <c r="C151" i="8"/>
  <c r="C146" i="8"/>
  <c r="C142" i="8"/>
  <c r="C136" i="8"/>
  <c r="C129" i="8"/>
  <c r="C126" i="8"/>
  <c r="C125" i="8"/>
  <c r="C116" i="8"/>
  <c r="A113" i="8"/>
  <c r="A114" i="8" s="1"/>
  <c r="A115" i="8" s="1"/>
  <c r="A116" i="8" s="1"/>
  <c r="A117" i="8" s="1"/>
  <c r="A118" i="8" s="1"/>
  <c r="A119" i="8" s="1"/>
  <c r="A120" i="8" s="1"/>
  <c r="A121" i="8" s="1"/>
  <c r="K111" i="8"/>
  <c r="K112" i="8" s="1"/>
  <c r="K113" i="8" s="1"/>
  <c r="K114" i="8" s="1"/>
  <c r="K115" i="8" s="1"/>
  <c r="K116" i="8" s="1"/>
  <c r="K117" i="8" s="1"/>
  <c r="K118" i="8" s="1"/>
  <c r="K119" i="8" s="1"/>
  <c r="K120" i="8" s="1"/>
  <c r="K121" i="8" s="1"/>
  <c r="K122" i="8" s="1"/>
  <c r="K123" i="8" s="1"/>
  <c r="K124" i="8" s="1"/>
  <c r="K125" i="8" s="1"/>
  <c r="K126" i="8" s="1"/>
  <c r="K127" i="8" s="1"/>
  <c r="K128" i="8" s="1"/>
  <c r="K129" i="8" s="1"/>
  <c r="K130" i="8" s="1"/>
  <c r="J111" i="8"/>
  <c r="J112" i="8" s="1"/>
  <c r="J113" i="8" s="1"/>
  <c r="J114" i="8" s="1"/>
  <c r="J115" i="8" s="1"/>
  <c r="J116" i="8" s="1"/>
  <c r="J117" i="8" s="1"/>
  <c r="J118" i="8" s="1"/>
  <c r="J119" i="8" s="1"/>
  <c r="J120" i="8" s="1"/>
  <c r="J121" i="8" s="1"/>
  <c r="J122" i="8" s="1"/>
  <c r="J123" i="8" s="1"/>
  <c r="J124" i="8" s="1"/>
  <c r="J125" i="8" s="1"/>
  <c r="J126" i="8" s="1"/>
  <c r="J127" i="8" s="1"/>
  <c r="J128" i="8" s="1"/>
  <c r="J129" i="8" s="1"/>
  <c r="J130" i="8" s="1"/>
  <c r="G111" i="8"/>
  <c r="G112" i="8" s="1"/>
  <c r="G113" i="8" s="1"/>
  <c r="G114" i="8" s="1"/>
  <c r="G115" i="8" s="1"/>
  <c r="G116" i="8" s="1"/>
  <c r="G117" i="8" s="1"/>
  <c r="G118" i="8" s="1"/>
  <c r="G119" i="8" s="1"/>
  <c r="G120" i="8" s="1"/>
  <c r="G121" i="8" s="1"/>
  <c r="G122" i="8" s="1"/>
  <c r="G123" i="8" s="1"/>
  <c r="G124" i="8" s="1"/>
  <c r="G125" i="8" s="1"/>
  <c r="M11" i="8" s="1"/>
  <c r="W11" i="8" s="1"/>
  <c r="R110" i="8"/>
  <c r="AG100" i="8"/>
  <c r="AG99" i="8"/>
  <c r="AE97" i="8"/>
  <c r="Z98" i="8"/>
  <c r="Y98" i="8"/>
  <c r="V97" i="8"/>
  <c r="A93" i="8"/>
  <c r="A94" i="8" s="1"/>
  <c r="A95" i="8" s="1"/>
  <c r="A96" i="8" s="1"/>
  <c r="W91" i="8"/>
  <c r="AE90" i="8"/>
  <c r="V90" i="8"/>
  <c r="A86" i="8"/>
  <c r="A87" i="8" s="1"/>
  <c r="A88" i="8" s="1"/>
  <c r="A89" i="8" s="1"/>
  <c r="W84" i="8"/>
  <c r="AH83" i="8"/>
  <c r="AE83" i="8"/>
  <c r="V83" i="8"/>
  <c r="AH79" i="8"/>
  <c r="AE79" i="8"/>
  <c r="V79" i="8"/>
  <c r="AI78" i="8"/>
  <c r="AJ78" i="8" s="1"/>
  <c r="AI77" i="8"/>
  <c r="AJ77" i="8" s="1"/>
  <c r="AI76" i="8"/>
  <c r="AJ76" i="8" s="1"/>
  <c r="AE74" i="8"/>
  <c r="V74" i="8"/>
  <c r="W74" i="8" s="1"/>
  <c r="A63" i="8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E60" i="8"/>
  <c r="V60" i="8"/>
  <c r="W60" i="8" s="1"/>
  <c r="A36" i="8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W34" i="8"/>
  <c r="AE33" i="8"/>
  <c r="V33" i="8"/>
  <c r="AJ25" i="8"/>
  <c r="A25" i="8"/>
  <c r="A26" i="8" s="1"/>
  <c r="A27" i="8" s="1"/>
  <c r="A28" i="8" s="1"/>
  <c r="A29" i="8" s="1"/>
  <c r="A30" i="8" s="1"/>
  <c r="A31" i="8" s="1"/>
  <c r="A32" i="8" s="1"/>
  <c r="AI22" i="8"/>
  <c r="AJ22" i="8" s="1"/>
  <c r="AE22" i="8"/>
  <c r="V22" i="8"/>
  <c r="W22" i="8" s="1"/>
  <c r="C21" i="8"/>
  <c r="A21" i="8"/>
  <c r="AE19" i="8"/>
  <c r="K19" i="8"/>
  <c r="A10" i="8"/>
  <c r="A11" i="8" s="1"/>
  <c r="A12" i="8" s="1"/>
  <c r="A13" i="8" s="1"/>
  <c r="A14" i="8" s="1"/>
  <c r="A15" i="8" s="1"/>
  <c r="A16" i="8" s="1"/>
  <c r="A17" i="8" s="1"/>
  <c r="A18" i="8" s="1"/>
  <c r="L9" i="8"/>
  <c r="AG2" i="8"/>
  <c r="AI33" i="8" l="1"/>
  <c r="AJ33" i="8" s="1"/>
  <c r="AI19" i="8"/>
  <c r="V98" i="8"/>
  <c r="G126" i="8"/>
  <c r="M9" i="8"/>
  <c r="W9" i="8" s="1"/>
  <c r="AE98" i="8"/>
  <c r="W98" i="8"/>
  <c r="M111" i="8" s="1"/>
  <c r="M112" i="8" s="1"/>
  <c r="M113" i="8" s="1"/>
  <c r="M114" i="8" s="1"/>
  <c r="M115" i="8" s="1"/>
  <c r="M116" i="8" s="1"/>
  <c r="M117" i="8" s="1"/>
  <c r="M118" i="8" s="1"/>
  <c r="M119" i="8" s="1"/>
  <c r="M120" i="8" s="1"/>
  <c r="M121" i="8" s="1"/>
  <c r="M122" i="8" s="1"/>
  <c r="M123" i="8" s="1"/>
  <c r="M124" i="8" s="1"/>
  <c r="M125" i="8" s="1"/>
  <c r="M126" i="8" s="1"/>
  <c r="M127" i="8" s="1"/>
  <c r="M128" i="8" s="1"/>
  <c r="M129" i="8" s="1"/>
  <c r="M130" i="8" s="1"/>
  <c r="W33" i="8"/>
  <c r="K132" i="8"/>
  <c r="K131" i="8"/>
  <c r="A124" i="8"/>
  <c r="A127" i="8" s="1"/>
  <c r="A128" i="8" s="1"/>
  <c r="A130" i="8" s="1"/>
  <c r="A122" i="8"/>
  <c r="AI74" i="8"/>
  <c r="AJ74" i="8" s="1"/>
  <c r="AI60" i="8"/>
  <c r="AJ60" i="8" s="1"/>
  <c r="AI97" i="8"/>
  <c r="AJ97" i="8" s="1"/>
  <c r="AI90" i="8"/>
  <c r="AJ90" i="8" s="1"/>
  <c r="J132" i="8"/>
  <c r="J131" i="8"/>
  <c r="J133" i="8" s="1"/>
  <c r="J134" i="8" s="1"/>
  <c r="J135" i="8" s="1"/>
  <c r="J136" i="8" s="1"/>
  <c r="J137" i="8" s="1"/>
  <c r="J138" i="8" s="1"/>
  <c r="J139" i="8" s="1"/>
  <c r="J140" i="8" s="1"/>
  <c r="J141" i="8" s="1"/>
  <c r="J142" i="8" s="1"/>
  <c r="J143" i="8" s="1"/>
  <c r="J144" i="8" s="1"/>
  <c r="J145" i="8" s="1"/>
  <c r="J146" i="8" s="1"/>
  <c r="J147" i="8" s="1"/>
  <c r="J148" i="8" s="1"/>
  <c r="J149" i="8" s="1"/>
  <c r="J150" i="8" s="1"/>
  <c r="J151" i="8" s="1"/>
  <c r="J152" i="8" s="1"/>
  <c r="J153" i="8" s="1"/>
  <c r="J154" i="8" s="1"/>
  <c r="J155" i="8" s="1"/>
  <c r="J156" i="8" s="1"/>
  <c r="J157" i="8" s="1"/>
  <c r="J158" i="8" s="1"/>
  <c r="J159" i="8" s="1"/>
  <c r="J160" i="8" s="1"/>
  <c r="J161" i="8" s="1"/>
  <c r="J162" i="8" s="1"/>
  <c r="J163" i="8" s="1"/>
  <c r="J164" i="8" s="1"/>
  <c r="J165" i="8" s="1"/>
  <c r="J166" i="8" s="1"/>
  <c r="J167" i="8" s="1"/>
  <c r="J168" i="8" s="1"/>
  <c r="J169" i="8" s="1"/>
  <c r="J170" i="8" s="1"/>
  <c r="J171" i="8" s="1"/>
  <c r="J172" i="8" s="1"/>
  <c r="J173" i="8" s="1"/>
  <c r="J174" i="8" s="1"/>
  <c r="J175" i="8" s="1"/>
  <c r="J176" i="8" s="1"/>
  <c r="J177" i="8" s="1"/>
  <c r="J178" i="8" s="1"/>
  <c r="J179" i="8" s="1"/>
  <c r="J180" i="8" s="1"/>
  <c r="J181" i="8" s="1"/>
  <c r="J182" i="8" s="1"/>
  <c r="J183" i="8" s="1"/>
  <c r="J184" i="8" s="1"/>
  <c r="J185" i="8" s="1"/>
  <c r="J186" i="8" s="1"/>
  <c r="J187" i="8" s="1"/>
  <c r="J188" i="8" s="1"/>
  <c r="J189" i="8" s="1"/>
  <c r="J190" i="8" s="1"/>
  <c r="J191" i="8" s="1"/>
  <c r="J192" i="8" s="1"/>
  <c r="J193" i="8" s="1"/>
  <c r="J194" i="8" s="1"/>
  <c r="J195" i="8" s="1"/>
  <c r="J196" i="8" s="1"/>
  <c r="J197" i="8" s="1"/>
  <c r="J198" i="8" s="1"/>
  <c r="J199" i="8" s="1"/>
  <c r="J200" i="8" s="1"/>
  <c r="J201" i="8" s="1"/>
  <c r="J202" i="8" s="1"/>
  <c r="J203" i="8" s="1"/>
  <c r="J204" i="8" s="1"/>
  <c r="J205" i="8" s="1"/>
  <c r="J206" i="8" s="1"/>
  <c r="J207" i="8" s="1"/>
  <c r="J208" i="8" s="1"/>
  <c r="J209" i="8" s="1"/>
  <c r="J210" i="8" s="1"/>
  <c r="J211" i="8" s="1"/>
  <c r="J212" i="8" s="1"/>
  <c r="J213" i="8" s="1"/>
  <c r="J214" i="8" s="1"/>
  <c r="J215" i="8" s="1"/>
  <c r="J216" i="8" s="1"/>
  <c r="J217" i="8" s="1"/>
  <c r="J218" i="8" s="1"/>
  <c r="J219" i="8" s="1"/>
  <c r="J220" i="8" s="1"/>
  <c r="J221" i="8" s="1"/>
  <c r="J222" i="8" s="1"/>
  <c r="J223" i="8" s="1"/>
  <c r="J224" i="8" s="1"/>
  <c r="J225" i="8" s="1"/>
  <c r="J226" i="8" s="1"/>
  <c r="J227" i="8" s="1"/>
  <c r="J228" i="8" s="1"/>
  <c r="J229" i="8" s="1"/>
  <c r="J230" i="8" s="1"/>
  <c r="J231" i="8" s="1"/>
  <c r="J232" i="8" s="1"/>
  <c r="J233" i="8" s="1"/>
  <c r="J234" i="8" s="1"/>
  <c r="J235" i="8" s="1"/>
  <c r="J236" i="8" s="1"/>
  <c r="J237" i="8" s="1"/>
  <c r="J238" i="8" s="1"/>
  <c r="J239" i="8" s="1"/>
  <c r="J240" i="8" s="1"/>
  <c r="J241" i="8" s="1"/>
  <c r="J242" i="8" s="1"/>
  <c r="J243" i="8" s="1"/>
  <c r="J244" i="8" s="1"/>
  <c r="J245" i="8" s="1"/>
  <c r="J246" i="8" s="1"/>
  <c r="J247" i="8" s="1"/>
  <c r="J248" i="8" s="1"/>
  <c r="J249" i="8" s="1"/>
  <c r="J250" i="8" s="1"/>
  <c r="J251" i="8" s="1"/>
  <c r="J252" i="8" s="1"/>
  <c r="J253" i="8" s="1"/>
  <c r="J254" i="8" s="1"/>
  <c r="J255" i="8" s="1"/>
  <c r="J256" i="8" s="1"/>
  <c r="J257" i="8" s="1"/>
  <c r="J258" i="8" s="1"/>
  <c r="J259" i="8" s="1"/>
  <c r="J260" i="8" s="1"/>
  <c r="J261" i="8" s="1"/>
  <c r="J262" i="8" s="1"/>
  <c r="J263" i="8" s="1"/>
  <c r="J264" i="8" s="1"/>
  <c r="J265" i="8" s="1"/>
  <c r="J266" i="8" s="1"/>
  <c r="J267" i="8" s="1"/>
  <c r="J268" i="8" s="1"/>
  <c r="J269" i="8" s="1"/>
  <c r="J270" i="8" s="1"/>
  <c r="J271" i="8" s="1"/>
  <c r="J272" i="8" s="1"/>
  <c r="J273" i="8" s="1"/>
  <c r="J274" i="8" s="1"/>
  <c r="J275" i="8" s="1"/>
  <c r="J276" i="8" s="1"/>
  <c r="J277" i="8" s="1"/>
  <c r="J278" i="8" s="1"/>
  <c r="J279" i="8" s="1"/>
  <c r="J280" i="8" s="1"/>
  <c r="J281" i="8" s="1"/>
  <c r="J282" i="8" s="1"/>
  <c r="J283" i="8" s="1"/>
  <c r="J284" i="8" s="1"/>
  <c r="J285" i="8" s="1"/>
  <c r="J286" i="8" s="1"/>
  <c r="J287" i="8" s="1"/>
  <c r="J288" i="8" s="1"/>
  <c r="J289" i="8" s="1"/>
  <c r="J290" i="8" s="1"/>
  <c r="J291" i="8" s="1"/>
  <c r="J292" i="8" s="1"/>
  <c r="J293" i="8" s="1"/>
  <c r="J294" i="8" s="1"/>
  <c r="J295" i="8" s="1"/>
  <c r="J296" i="8" s="1"/>
  <c r="J297" i="8" s="1"/>
  <c r="J298" i="8" s="1"/>
  <c r="J299" i="8" s="1"/>
  <c r="J300" i="8" s="1"/>
  <c r="J301" i="8" s="1"/>
  <c r="J302" i="8" s="1"/>
  <c r="J303" i="8" s="1"/>
  <c r="J304" i="8" s="1"/>
  <c r="J305" i="8" s="1"/>
  <c r="J306" i="8" s="1"/>
  <c r="J307" i="8" s="1"/>
  <c r="J308" i="8" s="1"/>
  <c r="J309" i="8" s="1"/>
  <c r="J310" i="8" s="1"/>
  <c r="J311" i="8" s="1"/>
  <c r="J312" i="8" s="1"/>
  <c r="J313" i="8" s="1"/>
  <c r="J314" i="8" s="1"/>
  <c r="J315" i="8" s="1"/>
  <c r="J316" i="8" s="1"/>
  <c r="J317" i="8" s="1"/>
  <c r="J318" i="8" s="1"/>
  <c r="J319" i="8" s="1"/>
  <c r="J320" i="8" s="1"/>
  <c r="J321" i="8" s="1"/>
  <c r="J322" i="8" s="1"/>
  <c r="J323" i="8" s="1"/>
  <c r="J324" i="8" s="1"/>
  <c r="J325" i="8" s="1"/>
  <c r="J326" i="8" s="1"/>
  <c r="J327" i="8" s="1"/>
  <c r="J328" i="8" s="1"/>
  <c r="J329" i="8" s="1"/>
  <c r="J330" i="8" s="1"/>
  <c r="J331" i="8" s="1"/>
  <c r="J332" i="8" s="1"/>
  <c r="J333" i="8" s="1"/>
  <c r="J334" i="8" s="1"/>
  <c r="J335" i="8" s="1"/>
  <c r="J336" i="8" s="1"/>
  <c r="J337" i="8" s="1"/>
  <c r="J338" i="8" s="1"/>
  <c r="J339" i="8" s="1"/>
  <c r="J340" i="8" s="1"/>
  <c r="J341" i="8" s="1"/>
  <c r="J342" i="8" s="1"/>
  <c r="J343" i="8" s="1"/>
  <c r="J344" i="8" s="1"/>
  <c r="J345" i="8" s="1"/>
  <c r="J346" i="8" s="1"/>
  <c r="J347" i="8" s="1"/>
  <c r="J348" i="8" s="1"/>
  <c r="J349" i="8" s="1"/>
  <c r="J350" i="8" s="1"/>
  <c r="J351" i="8" s="1"/>
  <c r="J352" i="8" s="1"/>
  <c r="J353" i="8" s="1"/>
  <c r="J354" i="8" s="1"/>
  <c r="J355" i="8" s="1"/>
  <c r="J356" i="8" s="1"/>
  <c r="J357" i="8" s="1"/>
  <c r="J358" i="8" s="1"/>
  <c r="J359" i="8" s="1"/>
  <c r="J360" i="8" s="1"/>
  <c r="J361" i="8" s="1"/>
  <c r="J362" i="8" s="1"/>
  <c r="J363" i="8" s="1"/>
  <c r="J364" i="8" s="1"/>
  <c r="J365" i="8" s="1"/>
  <c r="J366" i="8" s="1"/>
  <c r="J367" i="8" s="1"/>
  <c r="J368" i="8" s="1"/>
  <c r="J369" i="8" s="1"/>
  <c r="J370" i="8" s="1"/>
  <c r="J371" i="8" s="1"/>
  <c r="J372" i="8" s="1"/>
  <c r="A453" i="8"/>
  <c r="A454" i="8" s="1"/>
  <c r="A468" i="8"/>
  <c r="A469" i="8" s="1"/>
  <c r="A470" i="8" s="1"/>
  <c r="A586" i="8"/>
  <c r="A587" i="8" s="1"/>
  <c r="A588" i="8" s="1"/>
  <c r="A589" i="8" s="1"/>
  <c r="A590" i="8" s="1"/>
  <c r="A591" i="8" s="1"/>
  <c r="A585" i="8"/>
  <c r="AJ19" i="8" l="1"/>
  <c r="AJ102" i="8" s="1"/>
  <c r="W99" i="8"/>
  <c r="W100" i="8" s="1"/>
  <c r="AI2" i="8"/>
  <c r="AI3" i="8" s="1"/>
  <c r="L111" i="8"/>
  <c r="L112" i="8" s="1"/>
  <c r="L113" i="8" s="1"/>
  <c r="L114" i="8" s="1"/>
  <c r="L115" i="8" s="1"/>
  <c r="L116" i="8" s="1"/>
  <c r="L117" i="8" s="1"/>
  <c r="L118" i="8" s="1"/>
  <c r="L119" i="8" s="1"/>
  <c r="L120" i="8" s="1"/>
  <c r="L121" i="8" s="1"/>
  <c r="L122" i="8" s="1"/>
  <c r="L123" i="8" s="1"/>
  <c r="L124" i="8" s="1"/>
  <c r="L125" i="8" s="1"/>
  <c r="L126" i="8" s="1"/>
  <c r="L127" i="8" s="1"/>
  <c r="L128" i="8" s="1"/>
  <c r="L129" i="8" s="1"/>
  <c r="L130" i="8" s="1"/>
  <c r="L131" i="8" s="1"/>
  <c r="L133" i="8" s="1"/>
  <c r="L134" i="8" s="1"/>
  <c r="L135" i="8" s="1"/>
  <c r="L136" i="8" s="1"/>
  <c r="L137" i="8" s="1"/>
  <c r="L138" i="8" s="1"/>
  <c r="L139" i="8" s="1"/>
  <c r="L140" i="8" s="1"/>
  <c r="L141" i="8" s="1"/>
  <c r="L142" i="8" s="1"/>
  <c r="L143" i="8" s="1"/>
  <c r="L144" i="8" s="1"/>
  <c r="L145" i="8" s="1"/>
  <c r="L146" i="8" s="1"/>
  <c r="L147" i="8" s="1"/>
  <c r="L148" i="8" s="1"/>
  <c r="L149" i="8" s="1"/>
  <c r="L150" i="8" s="1"/>
  <c r="L151" i="8" s="1"/>
  <c r="L152" i="8" s="1"/>
  <c r="L153" i="8" s="1"/>
  <c r="L154" i="8" s="1"/>
  <c r="L155" i="8" s="1"/>
  <c r="L156" i="8" s="1"/>
  <c r="L157" i="8" s="1"/>
  <c r="L158" i="8" s="1"/>
  <c r="L159" i="8" s="1"/>
  <c r="L160" i="8" s="1"/>
  <c r="L161" i="8" s="1"/>
  <c r="L162" i="8" s="1"/>
  <c r="L163" i="8" s="1"/>
  <c r="L164" i="8" s="1"/>
  <c r="L165" i="8" s="1"/>
  <c r="L166" i="8" s="1"/>
  <c r="L167" i="8" s="1"/>
  <c r="L168" i="8" s="1"/>
  <c r="L169" i="8" s="1"/>
  <c r="L170" i="8" s="1"/>
  <c r="L171" i="8" s="1"/>
  <c r="L172" i="8" s="1"/>
  <c r="L173" i="8" s="1"/>
  <c r="L174" i="8" s="1"/>
  <c r="L175" i="8" s="1"/>
  <c r="L176" i="8" s="1"/>
  <c r="L177" i="8" s="1"/>
  <c r="L178" i="8" s="1"/>
  <c r="L179" i="8" s="1"/>
  <c r="L180" i="8" s="1"/>
  <c r="L181" i="8" s="1"/>
  <c r="L182" i="8" s="1"/>
  <c r="L183" i="8" s="1"/>
  <c r="L184" i="8" s="1"/>
  <c r="L185" i="8" s="1"/>
  <c r="L186" i="8" s="1"/>
  <c r="L187" i="8" s="1"/>
  <c r="L188" i="8" s="1"/>
  <c r="L189" i="8" s="1"/>
  <c r="L190" i="8" s="1"/>
  <c r="L191" i="8" s="1"/>
  <c r="L192" i="8" s="1"/>
  <c r="L193" i="8" s="1"/>
  <c r="L194" i="8" s="1"/>
  <c r="L195" i="8" s="1"/>
  <c r="L196" i="8" s="1"/>
  <c r="L197" i="8" s="1"/>
  <c r="L198" i="8" s="1"/>
  <c r="L199" i="8" s="1"/>
  <c r="L200" i="8" s="1"/>
  <c r="L201" i="8" s="1"/>
  <c r="L202" i="8" s="1"/>
  <c r="L203" i="8" s="1"/>
  <c r="L204" i="8" s="1"/>
  <c r="L205" i="8" s="1"/>
  <c r="L206" i="8" s="1"/>
  <c r="L207" i="8" s="1"/>
  <c r="L208" i="8" s="1"/>
  <c r="L209" i="8" s="1"/>
  <c r="L210" i="8" s="1"/>
  <c r="L211" i="8" s="1"/>
  <c r="L212" i="8" s="1"/>
  <c r="L213" i="8" s="1"/>
  <c r="L214" i="8" s="1"/>
  <c r="L215" i="8" s="1"/>
  <c r="L216" i="8" s="1"/>
  <c r="L217" i="8" s="1"/>
  <c r="L218" i="8" s="1"/>
  <c r="L219" i="8" s="1"/>
  <c r="L220" i="8" s="1"/>
  <c r="L221" i="8" s="1"/>
  <c r="L222" i="8" s="1"/>
  <c r="L223" i="8" s="1"/>
  <c r="L224" i="8" s="1"/>
  <c r="L225" i="8" s="1"/>
  <c r="L226" i="8" s="1"/>
  <c r="L227" i="8" s="1"/>
  <c r="L228" i="8" s="1"/>
  <c r="L229" i="8" s="1"/>
  <c r="L230" i="8" s="1"/>
  <c r="L231" i="8" s="1"/>
  <c r="L232" i="8" s="1"/>
  <c r="L233" i="8" s="1"/>
  <c r="L234" i="8" s="1"/>
  <c r="L235" i="8" s="1"/>
  <c r="L236" i="8" s="1"/>
  <c r="L237" i="8" s="1"/>
  <c r="L238" i="8" s="1"/>
  <c r="L239" i="8" s="1"/>
  <c r="L240" i="8" s="1"/>
  <c r="L241" i="8" s="1"/>
  <c r="L242" i="8" s="1"/>
  <c r="L243" i="8" s="1"/>
  <c r="L244" i="8" s="1"/>
  <c r="L245" i="8" s="1"/>
  <c r="L246" i="8" s="1"/>
  <c r="L247" i="8" s="1"/>
  <c r="L248" i="8" s="1"/>
  <c r="L249" i="8" s="1"/>
  <c r="L250" i="8" s="1"/>
  <c r="L251" i="8" s="1"/>
  <c r="L252" i="8" s="1"/>
  <c r="L253" i="8" s="1"/>
  <c r="L254" i="8" s="1"/>
  <c r="L255" i="8" s="1"/>
  <c r="L256" i="8" s="1"/>
  <c r="L257" i="8" s="1"/>
  <c r="L258" i="8" s="1"/>
  <c r="L259" i="8" s="1"/>
  <c r="L260" i="8" s="1"/>
  <c r="L261" i="8" s="1"/>
  <c r="L262" i="8" s="1"/>
  <c r="L263" i="8" s="1"/>
  <c r="L264" i="8" s="1"/>
  <c r="L265" i="8" s="1"/>
  <c r="L266" i="8" s="1"/>
  <c r="L267" i="8" s="1"/>
  <c r="L268" i="8" s="1"/>
  <c r="L269" i="8" s="1"/>
  <c r="L270" i="8" s="1"/>
  <c r="L271" i="8" s="1"/>
  <c r="L272" i="8" s="1"/>
  <c r="L273" i="8" s="1"/>
  <c r="L274" i="8" s="1"/>
  <c r="L275" i="8" s="1"/>
  <c r="L276" i="8" s="1"/>
  <c r="L277" i="8" s="1"/>
  <c r="L278" i="8" s="1"/>
  <c r="L279" i="8" s="1"/>
  <c r="L280" i="8" s="1"/>
  <c r="L281" i="8" s="1"/>
  <c r="L282" i="8" s="1"/>
  <c r="L283" i="8" s="1"/>
  <c r="L284" i="8" s="1"/>
  <c r="L285" i="8" s="1"/>
  <c r="L286" i="8" s="1"/>
  <c r="L287" i="8" s="1"/>
  <c r="L288" i="8" s="1"/>
  <c r="L289" i="8" s="1"/>
  <c r="L290" i="8" s="1"/>
  <c r="L291" i="8" s="1"/>
  <c r="L292" i="8" s="1"/>
  <c r="L293" i="8" s="1"/>
  <c r="L294" i="8" s="1"/>
  <c r="L295" i="8" s="1"/>
  <c r="L296" i="8" s="1"/>
  <c r="L297" i="8" s="1"/>
  <c r="L298" i="8" s="1"/>
  <c r="L299" i="8" s="1"/>
  <c r="L300" i="8" s="1"/>
  <c r="L301" i="8" s="1"/>
  <c r="L302" i="8" s="1"/>
  <c r="L303" i="8" s="1"/>
  <c r="L304" i="8" s="1"/>
  <c r="L305" i="8" s="1"/>
  <c r="L306" i="8" s="1"/>
  <c r="L307" i="8" s="1"/>
  <c r="L308" i="8" s="1"/>
  <c r="L309" i="8" s="1"/>
  <c r="L310" i="8" s="1"/>
  <c r="L311" i="8" s="1"/>
  <c r="L312" i="8" s="1"/>
  <c r="L313" i="8" s="1"/>
  <c r="L314" i="8" s="1"/>
  <c r="L315" i="8" s="1"/>
  <c r="L316" i="8" s="1"/>
  <c r="L317" i="8" s="1"/>
  <c r="L318" i="8" s="1"/>
  <c r="L319" i="8" s="1"/>
  <c r="L320" i="8" s="1"/>
  <c r="L321" i="8" s="1"/>
  <c r="L322" i="8" s="1"/>
  <c r="L323" i="8" s="1"/>
  <c r="L324" i="8" s="1"/>
  <c r="L325" i="8" s="1"/>
  <c r="L326" i="8" s="1"/>
  <c r="L327" i="8" s="1"/>
  <c r="L328" i="8" s="1"/>
  <c r="L329" i="8" s="1"/>
  <c r="L330" i="8" s="1"/>
  <c r="L331" i="8" s="1"/>
  <c r="L332" i="8" s="1"/>
  <c r="L333" i="8" s="1"/>
  <c r="L334" i="8" s="1"/>
  <c r="L335" i="8" s="1"/>
  <c r="L336" i="8" s="1"/>
  <c r="L337" i="8" s="1"/>
  <c r="L338" i="8" s="1"/>
  <c r="L339" i="8" s="1"/>
  <c r="L340" i="8" s="1"/>
  <c r="L341" i="8" s="1"/>
  <c r="L342" i="8" s="1"/>
  <c r="L343" i="8" s="1"/>
  <c r="L344" i="8" s="1"/>
  <c r="L345" i="8" s="1"/>
  <c r="L346" i="8" s="1"/>
  <c r="L347" i="8" s="1"/>
  <c r="L348" i="8" s="1"/>
  <c r="L349" i="8" s="1"/>
  <c r="L350" i="8" s="1"/>
  <c r="L351" i="8" s="1"/>
  <c r="L352" i="8" s="1"/>
  <c r="L353" i="8" s="1"/>
  <c r="L354" i="8" s="1"/>
  <c r="L355" i="8" s="1"/>
  <c r="L356" i="8" s="1"/>
  <c r="L357" i="8" s="1"/>
  <c r="L358" i="8" s="1"/>
  <c r="L359" i="8" s="1"/>
  <c r="L360" i="8" s="1"/>
  <c r="L361" i="8" s="1"/>
  <c r="L362" i="8" s="1"/>
  <c r="L363" i="8" s="1"/>
  <c r="L364" i="8" s="1"/>
  <c r="L365" i="8" s="1"/>
  <c r="L366" i="8" s="1"/>
  <c r="L367" i="8" s="1"/>
  <c r="L368" i="8" s="1"/>
  <c r="L369" i="8" s="1"/>
  <c r="L370" i="8" s="1"/>
  <c r="L371" i="8" s="1"/>
  <c r="L372" i="8" s="1"/>
  <c r="Y11" i="8"/>
  <c r="G127" i="8"/>
  <c r="M10" i="8"/>
  <c r="W10" i="8" s="1"/>
  <c r="M12" i="8"/>
  <c r="W12" i="8" s="1"/>
  <c r="AE12" i="8" s="1"/>
  <c r="AC12" i="8" s="1"/>
  <c r="AD12" i="8" s="1"/>
  <c r="N111" i="8"/>
  <c r="N112" i="8" s="1"/>
  <c r="AC100" i="8"/>
  <c r="P111" i="8"/>
  <c r="P112" i="8" s="1"/>
  <c r="P113" i="8" s="1"/>
  <c r="P114" i="8" s="1"/>
  <c r="P115" i="8" s="1"/>
  <c r="P116" i="8" s="1"/>
  <c r="P117" i="8" s="1"/>
  <c r="P118" i="8" s="1"/>
  <c r="P119" i="8" s="1"/>
  <c r="P120" i="8" s="1"/>
  <c r="P121" i="8" s="1"/>
  <c r="P122" i="8" s="1"/>
  <c r="P123" i="8" s="1"/>
  <c r="P124" i="8" s="1"/>
  <c r="P125" i="8" s="1"/>
  <c r="P126" i="8" s="1"/>
  <c r="P127" i="8" s="1"/>
  <c r="P128" i="8" s="1"/>
  <c r="P129" i="8" s="1"/>
  <c r="P130" i="8" s="1"/>
  <c r="P131" i="8" s="1"/>
  <c r="P133" i="8" s="1"/>
  <c r="P134" i="8" s="1"/>
  <c r="P135" i="8" s="1"/>
  <c r="P136" i="8" s="1"/>
  <c r="P137" i="8" s="1"/>
  <c r="P138" i="8" s="1"/>
  <c r="P139" i="8" s="1"/>
  <c r="P140" i="8" s="1"/>
  <c r="P141" i="8" s="1"/>
  <c r="P142" i="8" s="1"/>
  <c r="P143" i="8" s="1"/>
  <c r="P144" i="8" s="1"/>
  <c r="P145" i="8" s="1"/>
  <c r="P146" i="8" s="1"/>
  <c r="P147" i="8" s="1"/>
  <c r="P148" i="8" s="1"/>
  <c r="P149" i="8" s="1"/>
  <c r="P150" i="8" s="1"/>
  <c r="P151" i="8" s="1"/>
  <c r="P152" i="8" s="1"/>
  <c r="P153" i="8" s="1"/>
  <c r="P154" i="8" s="1"/>
  <c r="P155" i="8" s="1"/>
  <c r="P156" i="8" s="1"/>
  <c r="P157" i="8" s="1"/>
  <c r="P158" i="8" s="1"/>
  <c r="P159" i="8" s="1"/>
  <c r="P160" i="8" s="1"/>
  <c r="P161" i="8" s="1"/>
  <c r="P162" i="8" s="1"/>
  <c r="P163" i="8" s="1"/>
  <c r="P164" i="8" s="1"/>
  <c r="P165" i="8" s="1"/>
  <c r="P166" i="8" s="1"/>
  <c r="P167" i="8" s="1"/>
  <c r="P168" i="8" s="1"/>
  <c r="P169" i="8" s="1"/>
  <c r="P170" i="8" s="1"/>
  <c r="P171" i="8" s="1"/>
  <c r="P172" i="8" s="1"/>
  <c r="P173" i="8" s="1"/>
  <c r="P174" i="8" s="1"/>
  <c r="P175" i="8" s="1"/>
  <c r="P176" i="8" s="1"/>
  <c r="P177" i="8" s="1"/>
  <c r="P178" i="8" s="1"/>
  <c r="P179" i="8" s="1"/>
  <c r="P180" i="8" s="1"/>
  <c r="P181" i="8" s="1"/>
  <c r="P182" i="8" s="1"/>
  <c r="P183" i="8" s="1"/>
  <c r="P184" i="8" s="1"/>
  <c r="P185" i="8" s="1"/>
  <c r="P186" i="8" s="1"/>
  <c r="P187" i="8" s="1"/>
  <c r="P188" i="8" s="1"/>
  <c r="P189" i="8" s="1"/>
  <c r="P190" i="8" s="1"/>
  <c r="P191" i="8" s="1"/>
  <c r="P192" i="8" s="1"/>
  <c r="P193" i="8" s="1"/>
  <c r="P194" i="8" s="1"/>
  <c r="P195" i="8" s="1"/>
  <c r="P196" i="8" s="1"/>
  <c r="P197" i="8" s="1"/>
  <c r="P198" i="8" s="1"/>
  <c r="P199" i="8" s="1"/>
  <c r="P200" i="8" s="1"/>
  <c r="P201" i="8" s="1"/>
  <c r="P202" i="8" s="1"/>
  <c r="P203" i="8" s="1"/>
  <c r="P204" i="8" s="1"/>
  <c r="P205" i="8" s="1"/>
  <c r="P206" i="8" s="1"/>
  <c r="P207" i="8" s="1"/>
  <c r="P208" i="8" s="1"/>
  <c r="P209" i="8" s="1"/>
  <c r="P210" i="8" s="1"/>
  <c r="P211" i="8" s="1"/>
  <c r="P212" i="8" s="1"/>
  <c r="P213" i="8" s="1"/>
  <c r="P214" i="8" s="1"/>
  <c r="P215" i="8" s="1"/>
  <c r="P216" i="8" s="1"/>
  <c r="P217" i="8" s="1"/>
  <c r="P218" i="8" s="1"/>
  <c r="P219" i="8" s="1"/>
  <c r="P220" i="8" s="1"/>
  <c r="P221" i="8" s="1"/>
  <c r="P222" i="8" s="1"/>
  <c r="P223" i="8" s="1"/>
  <c r="P224" i="8" s="1"/>
  <c r="P225" i="8" s="1"/>
  <c r="P226" i="8" s="1"/>
  <c r="P227" i="8" s="1"/>
  <c r="P228" i="8" s="1"/>
  <c r="P229" i="8" s="1"/>
  <c r="P230" i="8" s="1"/>
  <c r="P231" i="8" s="1"/>
  <c r="P232" i="8" s="1"/>
  <c r="P233" i="8" s="1"/>
  <c r="P234" i="8" s="1"/>
  <c r="P235" i="8" s="1"/>
  <c r="P236" i="8" s="1"/>
  <c r="P237" i="8" s="1"/>
  <c r="P238" i="8" s="1"/>
  <c r="P239" i="8" s="1"/>
  <c r="P240" i="8" s="1"/>
  <c r="P241" i="8" s="1"/>
  <c r="P242" i="8" s="1"/>
  <c r="P243" i="8" s="1"/>
  <c r="P244" i="8" s="1"/>
  <c r="P245" i="8" s="1"/>
  <c r="P246" i="8" s="1"/>
  <c r="P247" i="8" s="1"/>
  <c r="P248" i="8" s="1"/>
  <c r="P249" i="8" s="1"/>
  <c r="P250" i="8" s="1"/>
  <c r="P251" i="8" s="1"/>
  <c r="P252" i="8" s="1"/>
  <c r="P253" i="8" s="1"/>
  <c r="P254" i="8" s="1"/>
  <c r="P255" i="8" s="1"/>
  <c r="P256" i="8" s="1"/>
  <c r="P257" i="8" s="1"/>
  <c r="P258" i="8" s="1"/>
  <c r="P259" i="8" s="1"/>
  <c r="P260" i="8" s="1"/>
  <c r="P261" i="8" s="1"/>
  <c r="P262" i="8" s="1"/>
  <c r="P263" i="8" s="1"/>
  <c r="P264" i="8" s="1"/>
  <c r="P265" i="8" s="1"/>
  <c r="P266" i="8" s="1"/>
  <c r="P267" i="8" s="1"/>
  <c r="P268" i="8" s="1"/>
  <c r="P269" i="8" s="1"/>
  <c r="P270" i="8" s="1"/>
  <c r="P271" i="8" s="1"/>
  <c r="P272" i="8" s="1"/>
  <c r="P273" i="8" s="1"/>
  <c r="P274" i="8" s="1"/>
  <c r="P275" i="8" s="1"/>
  <c r="P276" i="8" s="1"/>
  <c r="P277" i="8" s="1"/>
  <c r="P278" i="8" s="1"/>
  <c r="P279" i="8" s="1"/>
  <c r="P280" i="8" s="1"/>
  <c r="P281" i="8" s="1"/>
  <c r="P282" i="8" s="1"/>
  <c r="P283" i="8" s="1"/>
  <c r="P284" i="8" s="1"/>
  <c r="P285" i="8" s="1"/>
  <c r="P286" i="8" s="1"/>
  <c r="P287" i="8" s="1"/>
  <c r="P288" i="8" s="1"/>
  <c r="P289" i="8" s="1"/>
  <c r="P290" i="8" s="1"/>
  <c r="P291" i="8" s="1"/>
  <c r="P292" i="8" s="1"/>
  <c r="P293" i="8" s="1"/>
  <c r="P294" i="8" s="1"/>
  <c r="P295" i="8" s="1"/>
  <c r="P296" i="8" s="1"/>
  <c r="P297" i="8" s="1"/>
  <c r="P298" i="8" s="1"/>
  <c r="P299" i="8" s="1"/>
  <c r="P300" i="8" s="1"/>
  <c r="P301" i="8" s="1"/>
  <c r="P302" i="8" s="1"/>
  <c r="P303" i="8" s="1"/>
  <c r="P304" i="8" s="1"/>
  <c r="P305" i="8" s="1"/>
  <c r="P306" i="8" s="1"/>
  <c r="P307" i="8" s="1"/>
  <c r="P308" i="8" s="1"/>
  <c r="P309" i="8" s="1"/>
  <c r="P310" i="8" s="1"/>
  <c r="P311" i="8" s="1"/>
  <c r="P312" i="8" s="1"/>
  <c r="P313" i="8" s="1"/>
  <c r="P314" i="8" s="1"/>
  <c r="P315" i="8" s="1"/>
  <c r="P316" i="8" s="1"/>
  <c r="P317" i="8" s="1"/>
  <c r="P318" i="8" s="1"/>
  <c r="P319" i="8" s="1"/>
  <c r="P320" i="8" s="1"/>
  <c r="P321" i="8" s="1"/>
  <c r="P322" i="8" s="1"/>
  <c r="P323" i="8" s="1"/>
  <c r="P324" i="8" s="1"/>
  <c r="P325" i="8" s="1"/>
  <c r="P326" i="8" s="1"/>
  <c r="P327" i="8" s="1"/>
  <c r="P328" i="8" s="1"/>
  <c r="P329" i="8" s="1"/>
  <c r="P330" i="8" s="1"/>
  <c r="P331" i="8" s="1"/>
  <c r="P332" i="8" s="1"/>
  <c r="P333" i="8" s="1"/>
  <c r="P334" i="8" s="1"/>
  <c r="P335" i="8" s="1"/>
  <c r="P336" i="8" s="1"/>
  <c r="P337" i="8" s="1"/>
  <c r="P338" i="8" s="1"/>
  <c r="P339" i="8" s="1"/>
  <c r="P340" i="8" s="1"/>
  <c r="P341" i="8" s="1"/>
  <c r="P342" i="8" s="1"/>
  <c r="P343" i="8" s="1"/>
  <c r="P344" i="8" s="1"/>
  <c r="P345" i="8" s="1"/>
  <c r="P346" i="8" s="1"/>
  <c r="P347" i="8" s="1"/>
  <c r="P348" i="8" s="1"/>
  <c r="P349" i="8" s="1"/>
  <c r="P350" i="8" s="1"/>
  <c r="P351" i="8" s="1"/>
  <c r="P352" i="8" s="1"/>
  <c r="P353" i="8" s="1"/>
  <c r="P354" i="8" s="1"/>
  <c r="P355" i="8" s="1"/>
  <c r="P356" i="8" s="1"/>
  <c r="P357" i="8" s="1"/>
  <c r="P358" i="8" s="1"/>
  <c r="P359" i="8" s="1"/>
  <c r="P360" i="8" s="1"/>
  <c r="P361" i="8" s="1"/>
  <c r="P362" i="8" s="1"/>
  <c r="P363" i="8" s="1"/>
  <c r="P364" i="8" s="1"/>
  <c r="P365" i="8" s="1"/>
  <c r="P366" i="8" s="1"/>
  <c r="P367" i="8" s="1"/>
  <c r="P368" i="8" s="1"/>
  <c r="P369" i="8" s="1"/>
  <c r="P370" i="8" s="1"/>
  <c r="P371" i="8" s="1"/>
  <c r="P372" i="8" s="1"/>
  <c r="P373" i="8" s="1"/>
  <c r="P374" i="8" s="1"/>
  <c r="P375" i="8" s="1"/>
  <c r="P376" i="8" s="1"/>
  <c r="P377" i="8" s="1"/>
  <c r="P378" i="8" s="1"/>
  <c r="P379" i="8" s="1"/>
  <c r="P380" i="8" s="1"/>
  <c r="P381" i="8" s="1"/>
  <c r="P382" i="8" s="1"/>
  <c r="P383" i="8" s="1"/>
  <c r="R9" i="8" s="1"/>
  <c r="AE9" i="8"/>
  <c r="AC9" i="8" s="1"/>
  <c r="AD9" i="8" s="1"/>
  <c r="AE11" i="8"/>
  <c r="AC11" i="8" s="1"/>
  <c r="AD11" i="8" s="1"/>
  <c r="Y9" i="8"/>
  <c r="J374" i="8"/>
  <c r="J373" i="8"/>
  <c r="J375" i="8" s="1"/>
  <c r="J376" i="8" s="1"/>
  <c r="J377" i="8" s="1"/>
  <c r="J378" i="8" s="1"/>
  <c r="J379" i="8" s="1"/>
  <c r="J380" i="8" s="1"/>
  <c r="J381" i="8" s="1"/>
  <c r="J382" i="8" s="1"/>
  <c r="J383" i="8" s="1"/>
  <c r="J384" i="8" s="1"/>
  <c r="J385" i="8" s="1"/>
  <c r="J386" i="8" s="1"/>
  <c r="J387" i="8" s="1"/>
  <c r="J388" i="8" s="1"/>
  <c r="J389" i="8" s="1"/>
  <c r="J390" i="8" s="1"/>
  <c r="J391" i="8" s="1"/>
  <c r="J392" i="8" s="1"/>
  <c r="J393" i="8" s="1"/>
  <c r="J394" i="8" s="1"/>
  <c r="J395" i="8" s="1"/>
  <c r="J396" i="8" s="1"/>
  <c r="J397" i="8" s="1"/>
  <c r="J398" i="8" s="1"/>
  <c r="J399" i="8" s="1"/>
  <c r="J400" i="8" s="1"/>
  <c r="J401" i="8" s="1"/>
  <c r="J402" i="8" s="1"/>
  <c r="J403" i="8" s="1"/>
  <c r="J404" i="8" s="1"/>
  <c r="J405" i="8" s="1"/>
  <c r="J406" i="8" s="1"/>
  <c r="J407" i="8" s="1"/>
  <c r="J408" i="8" s="1"/>
  <c r="J409" i="8" s="1"/>
  <c r="J410" i="8" s="1"/>
  <c r="J411" i="8" s="1"/>
  <c r="J412" i="8" s="1"/>
  <c r="J413" i="8" s="1"/>
  <c r="J414" i="8" s="1"/>
  <c r="J415" i="8" s="1"/>
  <c r="J416" i="8" s="1"/>
  <c r="J417" i="8" s="1"/>
  <c r="J418" i="8" s="1"/>
  <c r="J419" i="8" s="1"/>
  <c r="J420" i="8" s="1"/>
  <c r="J421" i="8" s="1"/>
  <c r="J422" i="8" s="1"/>
  <c r="J423" i="8" s="1"/>
  <c r="J424" i="8" s="1"/>
  <c r="J425" i="8" s="1"/>
  <c r="J426" i="8" s="1"/>
  <c r="J427" i="8" s="1"/>
  <c r="J428" i="8" s="1"/>
  <c r="J429" i="8" s="1"/>
  <c r="J430" i="8" s="1"/>
  <c r="J431" i="8" s="1"/>
  <c r="J432" i="8" s="1"/>
  <c r="J433" i="8" s="1"/>
  <c r="J434" i="8" s="1"/>
  <c r="J435" i="8" s="1"/>
  <c r="J436" i="8" s="1"/>
  <c r="J437" i="8" s="1"/>
  <c r="J438" i="8" s="1"/>
  <c r="J439" i="8" s="1"/>
  <c r="J440" i="8" s="1"/>
  <c r="J441" i="8" s="1"/>
  <c r="J442" i="8" s="1"/>
  <c r="J443" i="8" s="1"/>
  <c r="J444" i="8" s="1"/>
  <c r="J445" i="8" s="1"/>
  <c r="J446" i="8" s="1"/>
  <c r="J447" i="8" s="1"/>
  <c r="J448" i="8" s="1"/>
  <c r="J449" i="8" s="1"/>
  <c r="J450" i="8" s="1"/>
  <c r="J451" i="8" s="1"/>
  <c r="J452" i="8" s="1"/>
  <c r="J453" i="8" s="1"/>
  <c r="J454" i="8" s="1"/>
  <c r="J455" i="8" s="1"/>
  <c r="J456" i="8" s="1"/>
  <c r="J457" i="8" s="1"/>
  <c r="J458" i="8" s="1"/>
  <c r="J459" i="8" s="1"/>
  <c r="J460" i="8" s="1"/>
  <c r="J461" i="8" s="1"/>
  <c r="J462" i="8" s="1"/>
  <c r="J463" i="8" s="1"/>
  <c r="J464" i="8" s="1"/>
  <c r="J465" i="8" s="1"/>
  <c r="J466" i="8" s="1"/>
  <c r="J467" i="8" s="1"/>
  <c r="J468" i="8" s="1"/>
  <c r="J469" i="8" s="1"/>
  <c r="J470" i="8" s="1"/>
  <c r="J471" i="8" s="1"/>
  <c r="J472" i="8" s="1"/>
  <c r="J473" i="8" s="1"/>
  <c r="J474" i="8" s="1"/>
  <c r="J475" i="8" s="1"/>
  <c r="J476" i="8" s="1"/>
  <c r="M132" i="8"/>
  <c r="M131" i="8"/>
  <c r="M133" i="8" s="1"/>
  <c r="M134" i="8" s="1"/>
  <c r="M135" i="8" s="1"/>
  <c r="M136" i="8" s="1"/>
  <c r="M137" i="8" s="1"/>
  <c r="M138" i="8" s="1"/>
  <c r="M139" i="8" s="1"/>
  <c r="M140" i="8" s="1"/>
  <c r="M141" i="8" s="1"/>
  <c r="M142" i="8" s="1"/>
  <c r="M143" i="8" s="1"/>
  <c r="M144" i="8" s="1"/>
  <c r="M145" i="8" s="1"/>
  <c r="M146" i="8" s="1"/>
  <c r="M147" i="8" s="1"/>
  <c r="M148" i="8" s="1"/>
  <c r="M149" i="8" s="1"/>
  <c r="M150" i="8" s="1"/>
  <c r="M151" i="8" s="1"/>
  <c r="M152" i="8" s="1"/>
  <c r="M153" i="8" s="1"/>
  <c r="M154" i="8" s="1"/>
  <c r="M155" i="8" s="1"/>
  <c r="M156" i="8" s="1"/>
  <c r="M157" i="8" s="1"/>
  <c r="M158" i="8" s="1"/>
  <c r="M159" i="8" s="1"/>
  <c r="M160" i="8" s="1"/>
  <c r="M161" i="8" s="1"/>
  <c r="M162" i="8" s="1"/>
  <c r="M163" i="8" s="1"/>
  <c r="M164" i="8" s="1"/>
  <c r="M165" i="8" s="1"/>
  <c r="M166" i="8" s="1"/>
  <c r="M167" i="8" s="1"/>
  <c r="M168" i="8" s="1"/>
  <c r="M169" i="8" s="1"/>
  <c r="M170" i="8" s="1"/>
  <c r="M171" i="8" s="1"/>
  <c r="M172" i="8" s="1"/>
  <c r="M173" i="8" s="1"/>
  <c r="M174" i="8" s="1"/>
  <c r="M175" i="8" s="1"/>
  <c r="M176" i="8" s="1"/>
  <c r="M177" i="8" s="1"/>
  <c r="M178" i="8" s="1"/>
  <c r="M179" i="8" s="1"/>
  <c r="M180" i="8" s="1"/>
  <c r="M181" i="8" s="1"/>
  <c r="M182" i="8" s="1"/>
  <c r="M183" i="8" s="1"/>
  <c r="M184" i="8" s="1"/>
  <c r="M185" i="8" s="1"/>
  <c r="M186" i="8" s="1"/>
  <c r="M187" i="8" s="1"/>
  <c r="M188" i="8" s="1"/>
  <c r="M189" i="8" s="1"/>
  <c r="M190" i="8" s="1"/>
  <c r="M191" i="8" s="1"/>
  <c r="M192" i="8" s="1"/>
  <c r="M193" i="8" s="1"/>
  <c r="M194" i="8" s="1"/>
  <c r="M195" i="8" s="1"/>
  <c r="M196" i="8" s="1"/>
  <c r="M197" i="8" s="1"/>
  <c r="M198" i="8" s="1"/>
  <c r="M199" i="8" s="1"/>
  <c r="M200" i="8" s="1"/>
  <c r="M201" i="8" s="1"/>
  <c r="M202" i="8" s="1"/>
  <c r="M203" i="8" s="1"/>
  <c r="M204" i="8" s="1"/>
  <c r="M205" i="8" s="1"/>
  <c r="M206" i="8" s="1"/>
  <c r="M207" i="8" s="1"/>
  <c r="M208" i="8" s="1"/>
  <c r="M209" i="8" s="1"/>
  <c r="M210" i="8" s="1"/>
  <c r="M211" i="8" s="1"/>
  <c r="M212" i="8" s="1"/>
  <c r="M213" i="8" s="1"/>
  <c r="M214" i="8" s="1"/>
  <c r="M215" i="8" s="1"/>
  <c r="M216" i="8" s="1"/>
  <c r="M217" i="8" s="1"/>
  <c r="M218" i="8" s="1"/>
  <c r="M219" i="8" s="1"/>
  <c r="M220" i="8" s="1"/>
  <c r="M221" i="8" s="1"/>
  <c r="M222" i="8" s="1"/>
  <c r="M223" i="8" s="1"/>
  <c r="M224" i="8" s="1"/>
  <c r="M225" i="8" s="1"/>
  <c r="M226" i="8" s="1"/>
  <c r="M227" i="8" s="1"/>
  <c r="M228" i="8" s="1"/>
  <c r="M229" i="8" s="1"/>
  <c r="M230" i="8" s="1"/>
  <c r="M231" i="8" s="1"/>
  <c r="M232" i="8" s="1"/>
  <c r="M233" i="8" s="1"/>
  <c r="M234" i="8" s="1"/>
  <c r="M235" i="8" s="1"/>
  <c r="M236" i="8" s="1"/>
  <c r="M237" i="8" s="1"/>
  <c r="M238" i="8" s="1"/>
  <c r="M239" i="8" s="1"/>
  <c r="M240" i="8" s="1"/>
  <c r="M241" i="8" s="1"/>
  <c r="M242" i="8" s="1"/>
  <c r="M243" i="8" s="1"/>
  <c r="M244" i="8" s="1"/>
  <c r="M245" i="8" s="1"/>
  <c r="M246" i="8" s="1"/>
  <c r="M247" i="8" s="1"/>
  <c r="M248" i="8" s="1"/>
  <c r="M249" i="8" s="1"/>
  <c r="M250" i="8" s="1"/>
  <c r="M251" i="8" s="1"/>
  <c r="M252" i="8" s="1"/>
  <c r="M253" i="8" s="1"/>
  <c r="M254" i="8" s="1"/>
  <c r="M255" i="8" s="1"/>
  <c r="M256" i="8" s="1"/>
  <c r="M257" i="8" s="1"/>
  <c r="M258" i="8" s="1"/>
  <c r="M259" i="8" s="1"/>
  <c r="M260" i="8" s="1"/>
  <c r="M261" i="8" s="1"/>
  <c r="M262" i="8" s="1"/>
  <c r="M263" i="8" s="1"/>
  <c r="M264" i="8" s="1"/>
  <c r="M265" i="8" s="1"/>
  <c r="M266" i="8" s="1"/>
  <c r="M267" i="8" s="1"/>
  <c r="M268" i="8" s="1"/>
  <c r="M269" i="8" s="1"/>
  <c r="M270" i="8" s="1"/>
  <c r="M271" i="8" s="1"/>
  <c r="M272" i="8" s="1"/>
  <c r="M273" i="8" s="1"/>
  <c r="M274" i="8" s="1"/>
  <c r="M275" i="8" s="1"/>
  <c r="M276" i="8" s="1"/>
  <c r="M277" i="8" s="1"/>
  <c r="M278" i="8" s="1"/>
  <c r="M279" i="8" s="1"/>
  <c r="M280" i="8" s="1"/>
  <c r="M281" i="8" s="1"/>
  <c r="M282" i="8" s="1"/>
  <c r="M283" i="8" s="1"/>
  <c r="M284" i="8" s="1"/>
  <c r="M285" i="8" s="1"/>
  <c r="M286" i="8" s="1"/>
  <c r="M287" i="8" s="1"/>
  <c r="M288" i="8" s="1"/>
  <c r="M289" i="8" s="1"/>
  <c r="M290" i="8" s="1"/>
  <c r="M291" i="8" s="1"/>
  <c r="M292" i="8" s="1"/>
  <c r="M293" i="8" s="1"/>
  <c r="M294" i="8" s="1"/>
  <c r="M295" i="8" s="1"/>
  <c r="M296" i="8" s="1"/>
  <c r="M297" i="8" s="1"/>
  <c r="M298" i="8" s="1"/>
  <c r="M299" i="8" s="1"/>
  <c r="M300" i="8" s="1"/>
  <c r="M301" i="8" s="1"/>
  <c r="M302" i="8" s="1"/>
  <c r="M303" i="8" s="1"/>
  <c r="M304" i="8" s="1"/>
  <c r="M305" i="8" s="1"/>
  <c r="M306" i="8" s="1"/>
  <c r="M307" i="8" s="1"/>
  <c r="M308" i="8" s="1"/>
  <c r="M309" i="8" s="1"/>
  <c r="M310" i="8" s="1"/>
  <c r="M311" i="8" s="1"/>
  <c r="M312" i="8" s="1"/>
  <c r="M313" i="8" s="1"/>
  <c r="M314" i="8" s="1"/>
  <c r="M315" i="8" s="1"/>
  <c r="M316" i="8" s="1"/>
  <c r="M317" i="8" s="1"/>
  <c r="M318" i="8" s="1"/>
  <c r="M319" i="8" s="1"/>
  <c r="M320" i="8" s="1"/>
  <c r="M321" i="8" s="1"/>
  <c r="M322" i="8" s="1"/>
  <c r="M323" i="8" s="1"/>
  <c r="M324" i="8" s="1"/>
  <c r="M325" i="8" s="1"/>
  <c r="M326" i="8" s="1"/>
  <c r="M327" i="8" s="1"/>
  <c r="M328" i="8" s="1"/>
  <c r="M329" i="8" s="1"/>
  <c r="M330" i="8" s="1"/>
  <c r="M331" i="8" s="1"/>
  <c r="M332" i="8" s="1"/>
  <c r="M333" i="8" s="1"/>
  <c r="M334" i="8" s="1"/>
  <c r="M335" i="8" s="1"/>
  <c r="M336" i="8" s="1"/>
  <c r="M337" i="8" s="1"/>
  <c r="M338" i="8" s="1"/>
  <c r="M339" i="8" s="1"/>
  <c r="M340" i="8" s="1"/>
  <c r="M341" i="8" s="1"/>
  <c r="M342" i="8" s="1"/>
  <c r="M343" i="8" s="1"/>
  <c r="M344" i="8" s="1"/>
  <c r="M345" i="8" s="1"/>
  <c r="M346" i="8" s="1"/>
  <c r="M347" i="8" s="1"/>
  <c r="M348" i="8" s="1"/>
  <c r="M349" i="8" s="1"/>
  <c r="M350" i="8" s="1"/>
  <c r="M351" i="8" s="1"/>
  <c r="M352" i="8" s="1"/>
  <c r="M353" i="8" s="1"/>
  <c r="M354" i="8" s="1"/>
  <c r="M355" i="8" s="1"/>
  <c r="M356" i="8" s="1"/>
  <c r="M357" i="8" s="1"/>
  <c r="M358" i="8" s="1"/>
  <c r="M359" i="8" s="1"/>
  <c r="M360" i="8" s="1"/>
  <c r="M361" i="8" s="1"/>
  <c r="M362" i="8" s="1"/>
  <c r="M363" i="8" s="1"/>
  <c r="M364" i="8" s="1"/>
  <c r="M365" i="8" s="1"/>
  <c r="M366" i="8" s="1"/>
  <c r="M367" i="8" s="1"/>
  <c r="M368" i="8" s="1"/>
  <c r="M369" i="8" s="1"/>
  <c r="M370" i="8" s="1"/>
  <c r="M371" i="8" s="1"/>
  <c r="M372" i="8" s="1"/>
  <c r="K133" i="8"/>
  <c r="K134" i="8" s="1"/>
  <c r="AC19" i="8" s="1"/>
  <c r="A132" i="8"/>
  <c r="A131" i="8"/>
  <c r="A133" i="8" s="1"/>
  <c r="A134" i="8" s="1"/>
  <c r="A135" i="8" s="1"/>
  <c r="A137" i="8" s="1"/>
  <c r="A138" i="8" s="1"/>
  <c r="A139" i="8" s="1"/>
  <c r="A140" i="8" s="1"/>
  <c r="A141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8" i="8" s="1"/>
  <c r="A170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K102" i="8" l="1"/>
  <c r="AD19" i="8"/>
  <c r="AK19" i="8" s="1"/>
  <c r="L132" i="8"/>
  <c r="G34" i="10"/>
  <c r="P132" i="8"/>
  <c r="Y12" i="8"/>
  <c r="G128" i="8"/>
  <c r="M13" i="8"/>
  <c r="W13" i="8" s="1"/>
  <c r="AE10" i="8"/>
  <c r="AC10" i="8" s="1"/>
  <c r="Y10" i="8"/>
  <c r="A186" i="8"/>
  <c r="A187" i="8" s="1"/>
  <c r="A188" i="8" s="1"/>
  <c r="A189" i="8" s="1"/>
  <c r="A190" i="8" s="1"/>
  <c r="A191" i="8" s="1"/>
  <c r="A184" i="8"/>
  <c r="P384" i="8"/>
  <c r="R10" i="8" s="1"/>
  <c r="K135" i="8"/>
  <c r="J478" i="8"/>
  <c r="J477" i="8"/>
  <c r="J479" i="8" s="1"/>
  <c r="J480" i="8" s="1"/>
  <c r="J481" i="8" s="1"/>
  <c r="J482" i="8" s="1"/>
  <c r="J483" i="8" s="1"/>
  <c r="J484" i="8" s="1"/>
  <c r="J485" i="8" s="1"/>
  <c r="J486" i="8" s="1"/>
  <c r="J487" i="8" s="1"/>
  <c r="J488" i="8" s="1"/>
  <c r="J489" i="8" s="1"/>
  <c r="J490" i="8" s="1"/>
  <c r="J491" i="8" s="1"/>
  <c r="J492" i="8" s="1"/>
  <c r="J493" i="8" s="1"/>
  <c r="J494" i="8" s="1"/>
  <c r="J495" i="8" s="1"/>
  <c r="J496" i="8" s="1"/>
  <c r="J497" i="8" s="1"/>
  <c r="J498" i="8" s="1"/>
  <c r="J499" i="8" s="1"/>
  <c r="J500" i="8" s="1"/>
  <c r="J501" i="8" s="1"/>
  <c r="J502" i="8" s="1"/>
  <c r="J503" i="8" s="1"/>
  <c r="J504" i="8" s="1"/>
  <c r="J505" i="8" s="1"/>
  <c r="J506" i="8" s="1"/>
  <c r="J507" i="8" s="1"/>
  <c r="J508" i="8" s="1"/>
  <c r="J509" i="8" s="1"/>
  <c r="J510" i="8" s="1"/>
  <c r="J511" i="8" s="1"/>
  <c r="J512" i="8" s="1"/>
  <c r="J513" i="8" s="1"/>
  <c r="J514" i="8" s="1"/>
  <c r="J515" i="8" s="1"/>
  <c r="J516" i="8" s="1"/>
  <c r="J517" i="8" s="1"/>
  <c r="J518" i="8" s="1"/>
  <c r="J519" i="8" s="1"/>
  <c r="J520" i="8" s="1"/>
  <c r="J521" i="8" s="1"/>
  <c r="J522" i="8" s="1"/>
  <c r="J523" i="8" s="1"/>
  <c r="J524" i="8" s="1"/>
  <c r="J525" i="8" s="1"/>
  <c r="J526" i="8" s="1"/>
  <c r="J527" i="8" s="1"/>
  <c r="J528" i="8" s="1"/>
  <c r="J529" i="8" s="1"/>
  <c r="J530" i="8" s="1"/>
  <c r="J531" i="8" s="1"/>
  <c r="J532" i="8" s="1"/>
  <c r="J533" i="8" s="1"/>
  <c r="J534" i="8" s="1"/>
  <c r="J535" i="8" s="1"/>
  <c r="J536" i="8" s="1"/>
  <c r="J537" i="8" s="1"/>
  <c r="J538" i="8" s="1"/>
  <c r="J539" i="8" s="1"/>
  <c r="J540" i="8" s="1"/>
  <c r="J541" i="8" s="1"/>
  <c r="J542" i="8" s="1"/>
  <c r="J543" i="8" s="1"/>
  <c r="J544" i="8" s="1"/>
  <c r="J545" i="8" s="1"/>
  <c r="J546" i="8" s="1"/>
  <c r="J547" i="8" s="1"/>
  <c r="J548" i="8" s="1"/>
  <c r="J549" i="8" s="1"/>
  <c r="J550" i="8" s="1"/>
  <c r="J551" i="8" s="1"/>
  <c r="J552" i="8" s="1"/>
  <c r="J553" i="8" s="1"/>
  <c r="J554" i="8" s="1"/>
  <c r="J555" i="8" s="1"/>
  <c r="J556" i="8" s="1"/>
  <c r="J557" i="8" s="1"/>
  <c r="J558" i="8" s="1"/>
  <c r="J559" i="8" s="1"/>
  <c r="J560" i="8" s="1"/>
  <c r="J561" i="8" s="1"/>
  <c r="J562" i="8" s="1"/>
  <c r="J563" i="8" s="1"/>
  <c r="J564" i="8" s="1"/>
  <c r="J565" i="8" s="1"/>
  <c r="J566" i="8" s="1"/>
  <c r="J567" i="8" s="1"/>
  <c r="J568" i="8" s="1"/>
  <c r="J569" i="8" s="1"/>
  <c r="J570" i="8" s="1"/>
  <c r="J571" i="8" s="1"/>
  <c r="J572" i="8" s="1"/>
  <c r="J573" i="8" s="1"/>
  <c r="J574" i="8" s="1"/>
  <c r="J575" i="8" s="1"/>
  <c r="J576" i="8" s="1"/>
  <c r="J577" i="8" s="1"/>
  <c r="J578" i="8" s="1"/>
  <c r="J579" i="8" s="1"/>
  <c r="J580" i="8" s="1"/>
  <c r="J581" i="8" s="1"/>
  <c r="J582" i="8" s="1"/>
  <c r="J583" i="8" s="1"/>
  <c r="J584" i="8" s="1"/>
  <c r="J585" i="8" s="1"/>
  <c r="J586" i="8" s="1"/>
  <c r="J587" i="8" s="1"/>
  <c r="J588" i="8" s="1"/>
  <c r="J589" i="8" s="1"/>
  <c r="J590" i="8" s="1"/>
  <c r="J591" i="8" s="1"/>
  <c r="J592" i="8" s="1"/>
  <c r="J593" i="8" s="1"/>
  <c r="J594" i="8" s="1"/>
  <c r="J595" i="8" s="1"/>
  <c r="J597" i="8" s="1"/>
  <c r="J598" i="8" s="1"/>
  <c r="J599" i="8" s="1"/>
  <c r="J600" i="8" s="1"/>
  <c r="J601" i="8" s="1"/>
  <c r="J602" i="8" s="1"/>
  <c r="M374" i="8"/>
  <c r="M373" i="8"/>
  <c r="M375" i="8" s="1"/>
  <c r="M376" i="8" s="1"/>
  <c r="M377" i="8" s="1"/>
  <c r="M378" i="8" s="1"/>
  <c r="M379" i="8" s="1"/>
  <c r="M380" i="8" s="1"/>
  <c r="M381" i="8" s="1"/>
  <c r="M382" i="8" s="1"/>
  <c r="M383" i="8" s="1"/>
  <c r="S9" i="8" s="1"/>
  <c r="L374" i="8"/>
  <c r="L373" i="8"/>
  <c r="L375" i="8" s="1"/>
  <c r="L376" i="8" s="1"/>
  <c r="L377" i="8" s="1"/>
  <c r="L378" i="8" s="1"/>
  <c r="L379" i="8" s="1"/>
  <c r="L380" i="8" s="1"/>
  <c r="L381" i="8" s="1"/>
  <c r="L382" i="8" s="1"/>
  <c r="L383" i="8" s="1"/>
  <c r="P9" i="8" s="1"/>
  <c r="N113" i="8"/>
  <c r="N19" i="8" l="1"/>
  <c r="N98" i="8" s="1"/>
  <c r="N99" i="8" s="1"/>
  <c r="AD10" i="8"/>
  <c r="G129" i="8"/>
  <c r="M14" i="8"/>
  <c r="W14" i="8" s="1"/>
  <c r="AE13" i="8"/>
  <c r="AC13" i="8" s="1"/>
  <c r="AD13" i="8" s="1"/>
  <c r="Y13" i="8"/>
  <c r="N9" i="8"/>
  <c r="L384" i="8"/>
  <c r="P10" i="8" s="1"/>
  <c r="M384" i="8"/>
  <c r="S10" i="8" s="1"/>
  <c r="N114" i="8"/>
  <c r="N115" i="8" s="1"/>
  <c r="K136" i="8"/>
  <c r="K137" i="8" s="1"/>
  <c r="P385" i="8"/>
  <c r="AC98" i="8"/>
  <c r="N10" i="8" l="1"/>
  <c r="X31" i="10"/>
  <c r="X34" i="10" s="1"/>
  <c r="N31" i="10"/>
  <c r="N34" i="10" s="1"/>
  <c r="AE14" i="8"/>
  <c r="AC14" i="8" s="1"/>
  <c r="AD14" i="8" s="1"/>
  <c r="Y14" i="8"/>
  <c r="O14" i="8"/>
  <c r="G130" i="8"/>
  <c r="M15" i="8"/>
  <c r="W15" i="8" s="1"/>
  <c r="AD98" i="8"/>
  <c r="AJ105" i="8" s="1"/>
  <c r="AJ108" i="8" s="1"/>
  <c r="AI105" i="8"/>
  <c r="AC101" i="8"/>
  <c r="P386" i="8"/>
  <c r="R11" i="8"/>
  <c r="K138" i="8"/>
  <c r="AC22" i="8"/>
  <c r="N116" i="8"/>
  <c r="M385" i="8"/>
  <c r="L385" i="8"/>
  <c r="AE15" i="8" l="1"/>
  <c r="AC15" i="8" s="1"/>
  <c r="AD15" i="8" s="1"/>
  <c r="Y15" i="8"/>
  <c r="M16" i="8"/>
  <c r="W16" i="8" s="1"/>
  <c r="G132" i="8"/>
  <c r="G131" i="8"/>
  <c r="AK105" i="8"/>
  <c r="AK108" i="8" s="1"/>
  <c r="AK110" i="8" s="1"/>
  <c r="L386" i="8"/>
  <c r="P11" i="8"/>
  <c r="M386" i="8"/>
  <c r="S11" i="8"/>
  <c r="O9" i="8"/>
  <c r="N13" i="8"/>
  <c r="N11" i="8"/>
  <c r="N12" i="8"/>
  <c r="N14" i="8"/>
  <c r="N117" i="8"/>
  <c r="AD22" i="8"/>
  <c r="N22" i="8" s="1"/>
  <c r="K139" i="8"/>
  <c r="AC17" i="8"/>
  <c r="AD17" i="8" s="1"/>
  <c r="N17" i="8" s="1"/>
  <c r="P387" i="8"/>
  <c r="R12" i="8"/>
  <c r="N15" i="8" l="1"/>
  <c r="M17" i="8"/>
  <c r="W17" i="8" s="1"/>
  <c r="Y17" i="8" s="1"/>
  <c r="G133" i="8"/>
  <c r="G134" i="8" s="1"/>
  <c r="G135" i="8" s="1"/>
  <c r="G136" i="8" s="1"/>
  <c r="G137" i="8" s="1"/>
  <c r="G138" i="8" s="1"/>
  <c r="O16" i="8"/>
  <c r="AE16" i="8"/>
  <c r="AC16" i="8" s="1"/>
  <c r="Y16" i="8"/>
  <c r="K140" i="8"/>
  <c r="AC18" i="8"/>
  <c r="AD18" i="8" s="1"/>
  <c r="N18" i="8" s="1"/>
  <c r="AK22" i="8"/>
  <c r="N118" i="8"/>
  <c r="M387" i="8"/>
  <c r="S12" i="8"/>
  <c r="L387" i="8"/>
  <c r="P12" i="8"/>
  <c r="P388" i="8"/>
  <c r="R13" i="8"/>
  <c r="O10" i="8"/>
  <c r="O12" i="8"/>
  <c r="O11" i="8"/>
  <c r="J11" i="8" s="1"/>
  <c r="J12" i="8" l="1"/>
  <c r="N16" i="8"/>
  <c r="AD16" i="8"/>
  <c r="M21" i="8"/>
  <c r="W21" i="8" s="1"/>
  <c r="G139" i="8"/>
  <c r="P389" i="8"/>
  <c r="R14" i="8"/>
  <c r="L388" i="8"/>
  <c r="P13" i="8"/>
  <c r="N119" i="8"/>
  <c r="N101" i="8"/>
  <c r="O13" i="8"/>
  <c r="M388" i="8"/>
  <c r="S13" i="8"/>
  <c r="K141" i="8"/>
  <c r="AC33" i="8"/>
  <c r="M18" i="8" l="1"/>
  <c r="W18" i="8" s="1"/>
  <c r="Y18" i="8" s="1"/>
  <c r="G140" i="8"/>
  <c r="G141" i="8" s="1"/>
  <c r="G142" i="8" s="1"/>
  <c r="AE21" i="8"/>
  <c r="AC21" i="8" s="1"/>
  <c r="O21" i="8"/>
  <c r="AD33" i="8"/>
  <c r="K142" i="8"/>
  <c r="M389" i="8"/>
  <c r="S14" i="8"/>
  <c r="J13" i="8"/>
  <c r="N120" i="8"/>
  <c r="L389" i="8"/>
  <c r="P14" i="8"/>
  <c r="P390" i="8"/>
  <c r="R15" i="8"/>
  <c r="O15" i="8"/>
  <c r="AK33" i="8" l="1"/>
  <c r="G143" i="8"/>
  <c r="M24" i="8"/>
  <c r="W24" i="8" s="1"/>
  <c r="AD21" i="8"/>
  <c r="N21" i="8"/>
  <c r="J14" i="8"/>
  <c r="P391" i="8"/>
  <c r="P392" i="8" s="1"/>
  <c r="P393" i="8" s="1"/>
  <c r="R16" i="8"/>
  <c r="L390" i="8"/>
  <c r="P15" i="8"/>
  <c r="N121" i="8"/>
  <c r="M390" i="8"/>
  <c r="S15" i="8"/>
  <c r="K143" i="8"/>
  <c r="N33" i="8"/>
  <c r="S24" i="8" l="1"/>
  <c r="Y24" i="8"/>
  <c r="AE24" i="8"/>
  <c r="AC24" i="8" s="1"/>
  <c r="AD24" i="8" s="1"/>
  <c r="G144" i="8"/>
  <c r="M25" i="8"/>
  <c r="W25" i="8" s="1"/>
  <c r="K144" i="8"/>
  <c r="M391" i="8"/>
  <c r="M392" i="8" s="1"/>
  <c r="M393" i="8" s="1"/>
  <c r="M394" i="8" s="1"/>
  <c r="M395" i="8" s="1"/>
  <c r="S16" i="8"/>
  <c r="P394" i="8"/>
  <c r="P395" i="8" s="1"/>
  <c r="R19" i="8"/>
  <c r="R98" i="8" s="1"/>
  <c r="N122" i="8"/>
  <c r="N123" i="8" s="1"/>
  <c r="N124" i="8" s="1"/>
  <c r="L391" i="8"/>
  <c r="L392" i="8" s="1"/>
  <c r="L393" i="8" s="1"/>
  <c r="P16" i="8"/>
  <c r="AE25" i="8" l="1"/>
  <c r="AC25" i="8" s="1"/>
  <c r="S25" i="8"/>
  <c r="Y25" i="8"/>
  <c r="N24" i="8"/>
  <c r="M26" i="8"/>
  <c r="W26" i="8" s="1"/>
  <c r="G145" i="8"/>
  <c r="L394" i="8"/>
  <c r="L395" i="8" s="1"/>
  <c r="P19" i="8"/>
  <c r="P98" i="8" s="1"/>
  <c r="N125" i="8"/>
  <c r="P396" i="8"/>
  <c r="R21" i="8"/>
  <c r="R24" i="8"/>
  <c r="M396" i="8"/>
  <c r="M397" i="8" s="1"/>
  <c r="M398" i="8" s="1"/>
  <c r="M399" i="8" s="1"/>
  <c r="M400" i="8" s="1"/>
  <c r="M401" i="8" s="1"/>
  <c r="M402" i="8" s="1"/>
  <c r="M403" i="8" s="1"/>
  <c r="M404" i="8" s="1"/>
  <c r="M405" i="8" s="1"/>
  <c r="M406" i="8" s="1"/>
  <c r="M407" i="8" s="1"/>
  <c r="M408" i="8" s="1"/>
  <c r="M409" i="8" s="1"/>
  <c r="M410" i="8" s="1"/>
  <c r="M411" i="8" s="1"/>
  <c r="M412" i="8" s="1"/>
  <c r="M413" i="8" s="1"/>
  <c r="S21" i="8"/>
  <c r="K145" i="8"/>
  <c r="M27" i="8" l="1"/>
  <c r="W27" i="8" s="1"/>
  <c r="G146" i="8"/>
  <c r="G147" i="8" s="1"/>
  <c r="S26" i="8"/>
  <c r="Y26" i="8"/>
  <c r="AE26" i="8"/>
  <c r="AC26" i="8" s="1"/>
  <c r="AK25" i="8"/>
  <c r="AD25" i="8"/>
  <c r="N25" i="8"/>
  <c r="K146" i="8"/>
  <c r="K147" i="8" s="1"/>
  <c r="M414" i="8"/>
  <c r="S17" i="8"/>
  <c r="L396" i="8"/>
  <c r="P21" i="8"/>
  <c r="P24" i="8"/>
  <c r="P397" i="8"/>
  <c r="R22" i="8"/>
  <c r="R25" i="8"/>
  <c r="N126" i="8"/>
  <c r="N127" i="8" s="1"/>
  <c r="G148" i="8" l="1"/>
  <c r="M28" i="8"/>
  <c r="W28" i="8" s="1"/>
  <c r="AD26" i="8"/>
  <c r="N26" i="8"/>
  <c r="AE27" i="8"/>
  <c r="AC27" i="8" s="1"/>
  <c r="S27" i="8"/>
  <c r="Y27" i="8"/>
  <c r="P398" i="8"/>
  <c r="R26" i="8"/>
  <c r="J24" i="8"/>
  <c r="L397" i="8"/>
  <c r="P22" i="8"/>
  <c r="P25" i="8"/>
  <c r="M415" i="8"/>
  <c r="M416" i="8" s="1"/>
  <c r="M417" i="8" s="1"/>
  <c r="M418" i="8" s="1"/>
  <c r="M419" i="8" s="1"/>
  <c r="M420" i="8" s="1"/>
  <c r="M421" i="8" s="1"/>
  <c r="M422" i="8" s="1"/>
  <c r="M423" i="8" s="1"/>
  <c r="M424" i="8" s="1"/>
  <c r="M425" i="8" s="1"/>
  <c r="M426" i="8" s="1"/>
  <c r="M427" i="8" s="1"/>
  <c r="M428" i="8" s="1"/>
  <c r="M429" i="8" s="1"/>
  <c r="M430" i="8" s="1"/>
  <c r="M431" i="8" s="1"/>
  <c r="M432" i="8" s="1"/>
  <c r="M433" i="8" s="1"/>
  <c r="M434" i="8" s="1"/>
  <c r="M435" i="8" s="1"/>
  <c r="M436" i="8" s="1"/>
  <c r="M437" i="8" s="1"/>
  <c r="M438" i="8" s="1"/>
  <c r="M439" i="8" s="1"/>
  <c r="M440" i="8" s="1"/>
  <c r="M441" i="8" s="1"/>
  <c r="M442" i="8" s="1"/>
  <c r="M443" i="8" s="1"/>
  <c r="M444" i="8" s="1"/>
  <c r="M445" i="8" s="1"/>
  <c r="M446" i="8" s="1"/>
  <c r="M447" i="8" s="1"/>
  <c r="M448" i="8" s="1"/>
  <c r="M449" i="8" s="1"/>
  <c r="M450" i="8" s="1"/>
  <c r="M451" i="8" s="1"/>
  <c r="M452" i="8" s="1"/>
  <c r="M453" i="8" s="1"/>
  <c r="M454" i="8" s="1"/>
  <c r="M455" i="8" s="1"/>
  <c r="M456" i="8" s="1"/>
  <c r="M457" i="8" s="1"/>
  <c r="M458" i="8" s="1"/>
  <c r="M459" i="8" s="1"/>
  <c r="M460" i="8" s="1"/>
  <c r="M461" i="8" s="1"/>
  <c r="M462" i="8" s="1"/>
  <c r="M463" i="8" s="1"/>
  <c r="M464" i="8" s="1"/>
  <c r="M465" i="8" s="1"/>
  <c r="M466" i="8" s="1"/>
  <c r="M467" i="8" s="1"/>
  <c r="M468" i="8" s="1"/>
  <c r="M469" i="8" s="1"/>
  <c r="M470" i="8" s="1"/>
  <c r="M471" i="8" s="1"/>
  <c r="M472" i="8" s="1"/>
  <c r="M473" i="8" s="1"/>
  <c r="M474" i="8" s="1"/>
  <c r="M475" i="8" s="1"/>
  <c r="M476" i="8" s="1"/>
  <c r="S18" i="8"/>
  <c r="K148" i="8"/>
  <c r="K149" i="8" s="1"/>
  <c r="K150" i="8" s="1"/>
  <c r="K151" i="8" s="1"/>
  <c r="K152" i="8" s="1"/>
  <c r="K153" i="8" s="1"/>
  <c r="K154" i="8" s="1"/>
  <c r="K155" i="8" s="1"/>
  <c r="K156" i="8" s="1"/>
  <c r="K157" i="8" s="1"/>
  <c r="K158" i="8" s="1"/>
  <c r="K159" i="8" s="1"/>
  <c r="N128" i="8"/>
  <c r="J21" i="8"/>
  <c r="S28" i="8" l="1"/>
  <c r="Y28" i="8"/>
  <c r="AE28" i="8"/>
  <c r="AC28" i="8" s="1"/>
  <c r="AD27" i="8"/>
  <c r="N27" i="8"/>
  <c r="G149" i="8"/>
  <c r="M29" i="8"/>
  <c r="N129" i="8"/>
  <c r="K160" i="8"/>
  <c r="M477" i="8"/>
  <c r="M479" i="8" s="1"/>
  <c r="M480" i="8" s="1"/>
  <c r="M481" i="8" s="1"/>
  <c r="M482" i="8" s="1"/>
  <c r="M483" i="8" s="1"/>
  <c r="M484" i="8" s="1"/>
  <c r="M485" i="8" s="1"/>
  <c r="M486" i="8" s="1"/>
  <c r="M487" i="8" s="1"/>
  <c r="M488" i="8" s="1"/>
  <c r="M489" i="8" s="1"/>
  <c r="M490" i="8" s="1"/>
  <c r="M491" i="8" s="1"/>
  <c r="M492" i="8" s="1"/>
  <c r="M493" i="8" s="1"/>
  <c r="M494" i="8" s="1"/>
  <c r="M495" i="8" s="1"/>
  <c r="M496" i="8" s="1"/>
  <c r="M497" i="8" s="1"/>
  <c r="M498" i="8" s="1"/>
  <c r="M499" i="8" s="1"/>
  <c r="M500" i="8" s="1"/>
  <c r="M501" i="8" s="1"/>
  <c r="M502" i="8" s="1"/>
  <c r="M503" i="8" s="1"/>
  <c r="M504" i="8" s="1"/>
  <c r="M505" i="8" s="1"/>
  <c r="M506" i="8" s="1"/>
  <c r="M507" i="8" s="1"/>
  <c r="M508" i="8" s="1"/>
  <c r="M509" i="8" s="1"/>
  <c r="M510" i="8" s="1"/>
  <c r="M511" i="8" s="1"/>
  <c r="M512" i="8" s="1"/>
  <c r="M513" i="8" s="1"/>
  <c r="M514" i="8" s="1"/>
  <c r="M515" i="8" s="1"/>
  <c r="M516" i="8" s="1"/>
  <c r="M517" i="8" s="1"/>
  <c r="M518" i="8" s="1"/>
  <c r="M519" i="8" s="1"/>
  <c r="M520" i="8" s="1"/>
  <c r="M521" i="8" s="1"/>
  <c r="M522" i="8" s="1"/>
  <c r="M523" i="8" s="1"/>
  <c r="M524" i="8" s="1"/>
  <c r="M525" i="8" s="1"/>
  <c r="M526" i="8" s="1"/>
  <c r="M527" i="8" s="1"/>
  <c r="M528" i="8" s="1"/>
  <c r="M529" i="8" s="1"/>
  <c r="M530" i="8" s="1"/>
  <c r="M531" i="8" s="1"/>
  <c r="M532" i="8" s="1"/>
  <c r="M533" i="8" s="1"/>
  <c r="M534" i="8" s="1"/>
  <c r="M535" i="8" s="1"/>
  <c r="M536" i="8" s="1"/>
  <c r="M537" i="8" s="1"/>
  <c r="M538" i="8" s="1"/>
  <c r="M539" i="8" s="1"/>
  <c r="M540" i="8" s="1"/>
  <c r="M541" i="8" s="1"/>
  <c r="M542" i="8" s="1"/>
  <c r="M543" i="8" s="1"/>
  <c r="M544" i="8" s="1"/>
  <c r="M545" i="8" s="1"/>
  <c r="M546" i="8" s="1"/>
  <c r="M547" i="8" s="1"/>
  <c r="M548" i="8" s="1"/>
  <c r="M549" i="8" s="1"/>
  <c r="M550" i="8" s="1"/>
  <c r="M551" i="8" s="1"/>
  <c r="M552" i="8" s="1"/>
  <c r="M553" i="8" s="1"/>
  <c r="M554" i="8" s="1"/>
  <c r="M555" i="8" s="1"/>
  <c r="M556" i="8" s="1"/>
  <c r="M557" i="8" s="1"/>
  <c r="M558" i="8" s="1"/>
  <c r="M559" i="8" s="1"/>
  <c r="M560" i="8" s="1"/>
  <c r="M561" i="8" s="1"/>
  <c r="M562" i="8" s="1"/>
  <c r="M563" i="8" s="1"/>
  <c r="M564" i="8" s="1"/>
  <c r="M565" i="8" s="1"/>
  <c r="M566" i="8" s="1"/>
  <c r="M567" i="8" s="1"/>
  <c r="M568" i="8" s="1"/>
  <c r="M569" i="8" s="1"/>
  <c r="M570" i="8" s="1"/>
  <c r="M571" i="8" s="1"/>
  <c r="M572" i="8" s="1"/>
  <c r="M573" i="8" s="1"/>
  <c r="M574" i="8" s="1"/>
  <c r="M575" i="8" s="1"/>
  <c r="M576" i="8" s="1"/>
  <c r="M577" i="8" s="1"/>
  <c r="M578" i="8" s="1"/>
  <c r="M579" i="8" s="1"/>
  <c r="M580" i="8" s="1"/>
  <c r="M581" i="8" s="1"/>
  <c r="M582" i="8" s="1"/>
  <c r="M583" i="8" s="1"/>
  <c r="M584" i="8" s="1"/>
  <c r="M585" i="8" s="1"/>
  <c r="M586" i="8" s="1"/>
  <c r="M587" i="8" s="1"/>
  <c r="M588" i="8" s="1"/>
  <c r="M589" i="8" s="1"/>
  <c r="M590" i="8" s="1"/>
  <c r="M591" i="8" s="1"/>
  <c r="M592" i="8" s="1"/>
  <c r="M593" i="8" s="1"/>
  <c r="M594" i="8" s="1"/>
  <c r="M595" i="8" s="1"/>
  <c r="M597" i="8" s="1"/>
  <c r="M598" i="8" s="1"/>
  <c r="M599" i="8" s="1"/>
  <c r="M600" i="8" s="1"/>
  <c r="M601" i="8" s="1"/>
  <c r="M602" i="8" s="1"/>
  <c r="M478" i="8"/>
  <c r="L398" i="8"/>
  <c r="P26" i="8"/>
  <c r="P399" i="8"/>
  <c r="R33" i="8"/>
  <c r="R27" i="8"/>
  <c r="M30" i="8" l="1"/>
  <c r="G150" i="8"/>
  <c r="W29" i="8"/>
  <c r="Z29" i="8"/>
  <c r="AD28" i="8"/>
  <c r="N28" i="8"/>
  <c r="P400" i="8"/>
  <c r="R28" i="8"/>
  <c r="L399" i="8"/>
  <c r="P33" i="8"/>
  <c r="P27" i="8"/>
  <c r="K161" i="8"/>
  <c r="N130" i="8"/>
  <c r="G151" i="8" l="1"/>
  <c r="M31" i="8"/>
  <c r="Y29" i="8"/>
  <c r="AE29" i="8"/>
  <c r="AC29" i="8" s="1"/>
  <c r="S29" i="8"/>
  <c r="W30" i="8"/>
  <c r="Z30" i="8"/>
  <c r="N132" i="8"/>
  <c r="N131" i="8"/>
  <c r="K162" i="8"/>
  <c r="L400" i="8"/>
  <c r="P28" i="8"/>
  <c r="P401" i="8"/>
  <c r="R29" i="8"/>
  <c r="Y30" i="8" l="1"/>
  <c r="Y21" i="8" s="1"/>
  <c r="AE30" i="8"/>
  <c r="AC30" i="8" s="1"/>
  <c r="S30" i="8"/>
  <c r="N29" i="8"/>
  <c r="AD29" i="8"/>
  <c r="W31" i="8"/>
  <c r="Z31" i="8"/>
  <c r="G152" i="8"/>
  <c r="G153" i="8" s="1"/>
  <c r="G154" i="8" s="1"/>
  <c r="M32" i="8"/>
  <c r="N133" i="8"/>
  <c r="P402" i="8"/>
  <c r="R30" i="8"/>
  <c r="L401" i="8"/>
  <c r="P29" i="8"/>
  <c r="K163" i="8"/>
  <c r="G155" i="8" l="1"/>
  <c r="M35" i="8"/>
  <c r="W35" i="8" s="1"/>
  <c r="Y31" i="8"/>
  <c r="AE31" i="8"/>
  <c r="AC31" i="8" s="1"/>
  <c r="S31" i="8"/>
  <c r="AD30" i="8"/>
  <c r="N30" i="8"/>
  <c r="W32" i="8"/>
  <c r="Z32" i="8"/>
  <c r="K164" i="8"/>
  <c r="K165" i="8" s="1"/>
  <c r="P403" i="8"/>
  <c r="R31" i="8"/>
  <c r="N134" i="8"/>
  <c r="L402" i="8"/>
  <c r="P30" i="8"/>
  <c r="S32" i="8" l="1"/>
  <c r="S33" i="8" s="1"/>
  <c r="Y32" i="8"/>
  <c r="AE32" i="8"/>
  <c r="AC32" i="8" s="1"/>
  <c r="N31" i="8"/>
  <c r="AD31" i="8"/>
  <c r="AE35" i="8"/>
  <c r="AC35" i="8" s="1"/>
  <c r="AD35" i="8" s="1"/>
  <c r="S35" i="8"/>
  <c r="Y35" i="8"/>
  <c r="O35" i="8"/>
  <c r="R35" i="8"/>
  <c r="P35" i="8"/>
  <c r="M36" i="8"/>
  <c r="W36" i="8" s="1"/>
  <c r="G156" i="8"/>
  <c r="L403" i="8"/>
  <c r="P31" i="8"/>
  <c r="P404" i="8"/>
  <c r="R32" i="8"/>
  <c r="N135" i="8"/>
  <c r="N136" i="8" s="1"/>
  <c r="N137" i="8" s="1"/>
  <c r="K166" i="8"/>
  <c r="J35" i="8" l="1"/>
  <c r="Y36" i="8"/>
  <c r="AE36" i="8"/>
  <c r="AC36" i="8" s="1"/>
  <c r="AD36" i="8" s="1"/>
  <c r="S36" i="8"/>
  <c r="O36" i="8"/>
  <c r="R36" i="8"/>
  <c r="P36" i="8"/>
  <c r="G157" i="8"/>
  <c r="M37" i="8"/>
  <c r="W37" i="8" s="1"/>
  <c r="AD32" i="8"/>
  <c r="N32" i="8"/>
  <c r="K167" i="8"/>
  <c r="K168" i="8" s="1"/>
  <c r="K169" i="8" s="1"/>
  <c r="K170" i="8" s="1"/>
  <c r="P405" i="8"/>
  <c r="N138" i="8"/>
  <c r="L404" i="8"/>
  <c r="P32" i="8"/>
  <c r="J36" i="8" l="1"/>
  <c r="Y37" i="8"/>
  <c r="O37" i="8"/>
  <c r="O60" i="8" s="1"/>
  <c r="AE37" i="8"/>
  <c r="AC37" i="8" s="1"/>
  <c r="AD37" i="8" s="1"/>
  <c r="S37" i="8"/>
  <c r="R37" i="8"/>
  <c r="P37" i="8"/>
  <c r="G158" i="8"/>
  <c r="M38" i="8"/>
  <c r="W38" i="8" s="1"/>
  <c r="L405" i="8"/>
  <c r="N139" i="8"/>
  <c r="N140" i="8" s="1"/>
  <c r="P406" i="8"/>
  <c r="K171" i="8"/>
  <c r="K172" i="8" s="1"/>
  <c r="J37" i="8" l="1"/>
  <c r="M39" i="8"/>
  <c r="W39" i="8" s="1"/>
  <c r="G159" i="8"/>
  <c r="Y38" i="8"/>
  <c r="AE38" i="8"/>
  <c r="AC38" i="8" s="1"/>
  <c r="AD38" i="8" s="1"/>
  <c r="S38" i="8"/>
  <c r="O38" i="8"/>
  <c r="R38" i="8"/>
  <c r="P38" i="8"/>
  <c r="K173" i="8"/>
  <c r="K174" i="8" s="1"/>
  <c r="P407" i="8"/>
  <c r="N141" i="8"/>
  <c r="L406" i="8"/>
  <c r="J38" i="8" l="1"/>
  <c r="G160" i="8"/>
  <c r="M40" i="8"/>
  <c r="W40" i="8" s="1"/>
  <c r="AE39" i="8"/>
  <c r="AC39" i="8" s="1"/>
  <c r="AD39" i="8" s="1"/>
  <c r="S39" i="8"/>
  <c r="O39" i="8"/>
  <c r="Y39" i="8"/>
  <c r="R39" i="8"/>
  <c r="P39" i="8"/>
  <c r="L407" i="8"/>
  <c r="N142" i="8"/>
  <c r="N143" i="8" s="1"/>
  <c r="N144" i="8" s="1"/>
  <c r="P408" i="8"/>
  <c r="K175" i="8"/>
  <c r="K176" i="8" s="1"/>
  <c r="J39" i="8" l="1"/>
  <c r="AE40" i="8"/>
  <c r="AC40" i="8" s="1"/>
  <c r="AD40" i="8" s="1"/>
  <c r="Y40" i="8"/>
  <c r="S40" i="8"/>
  <c r="R40" i="8"/>
  <c r="P40" i="8"/>
  <c r="G161" i="8"/>
  <c r="M41" i="8"/>
  <c r="W41" i="8" s="1"/>
  <c r="K177" i="8"/>
  <c r="K178" i="8" s="1"/>
  <c r="P409" i="8"/>
  <c r="N145" i="8"/>
  <c r="L408" i="8"/>
  <c r="S41" i="8" l="1"/>
  <c r="Y41" i="8"/>
  <c r="AE41" i="8"/>
  <c r="AC41" i="8" s="1"/>
  <c r="AD41" i="8" s="1"/>
  <c r="R41" i="8"/>
  <c r="P41" i="8"/>
  <c r="G162" i="8"/>
  <c r="M42" i="8"/>
  <c r="W42" i="8" s="1"/>
  <c r="L409" i="8"/>
  <c r="N146" i="8"/>
  <c r="N147" i="8" s="1"/>
  <c r="N148" i="8" s="1"/>
  <c r="P410" i="8"/>
  <c r="K179" i="8"/>
  <c r="G163" i="8" l="1"/>
  <c r="M43" i="8"/>
  <c r="W43" i="8" s="1"/>
  <c r="AE42" i="8"/>
  <c r="AC42" i="8" s="1"/>
  <c r="AD42" i="8" s="1"/>
  <c r="S42" i="8"/>
  <c r="Y42" i="8"/>
  <c r="O42" i="8"/>
  <c r="R42" i="8"/>
  <c r="P42" i="8"/>
  <c r="K180" i="8"/>
  <c r="K181" i="8" s="1"/>
  <c r="AC60" i="8"/>
  <c r="AC74" i="8"/>
  <c r="P411" i="8"/>
  <c r="N149" i="8"/>
  <c r="L410" i="8"/>
  <c r="J42" i="8" l="1"/>
  <c r="Y43" i="8"/>
  <c r="AE43" i="8"/>
  <c r="AC43" i="8" s="1"/>
  <c r="AD43" i="8" s="1"/>
  <c r="S43" i="8"/>
  <c r="R43" i="8"/>
  <c r="P43" i="8"/>
  <c r="M44" i="8"/>
  <c r="W44" i="8" s="1"/>
  <c r="G164" i="8"/>
  <c r="AD60" i="8"/>
  <c r="N60" i="8" s="1"/>
  <c r="N36" i="8" s="1"/>
  <c r="AI102" i="8"/>
  <c r="N103" i="8" s="1"/>
  <c r="L411" i="8"/>
  <c r="N150" i="8"/>
  <c r="P412" i="8"/>
  <c r="K182" i="8"/>
  <c r="AD74" i="8"/>
  <c r="AK74" i="8" l="1"/>
  <c r="AJ98" i="8"/>
  <c r="N35" i="8"/>
  <c r="N40" i="8"/>
  <c r="N42" i="8"/>
  <c r="N38" i="8"/>
  <c r="N43" i="8"/>
  <c r="N41" i="8"/>
  <c r="N39" i="8"/>
  <c r="N37" i="8"/>
  <c r="Y44" i="8"/>
  <c r="O44" i="8"/>
  <c r="AE44" i="8"/>
  <c r="AC44" i="8" s="1"/>
  <c r="S44" i="8"/>
  <c r="R44" i="8"/>
  <c r="P44" i="8"/>
  <c r="G165" i="8"/>
  <c r="M45" i="8"/>
  <c r="W45" i="8" s="1"/>
  <c r="N74" i="8"/>
  <c r="K183" i="8"/>
  <c r="K184" i="8" s="1"/>
  <c r="K185" i="8" s="1"/>
  <c r="K186" i="8" s="1"/>
  <c r="P413" i="8"/>
  <c r="N151" i="8"/>
  <c r="N152" i="8" s="1"/>
  <c r="N153" i="8" s="1"/>
  <c r="L412" i="8"/>
  <c r="O40" i="8"/>
  <c r="J40" i="8" s="1"/>
  <c r="O17" i="8"/>
  <c r="AK60" i="8"/>
  <c r="J44" i="8" l="1"/>
  <c r="AK98" i="8"/>
  <c r="N104" i="8" s="1"/>
  <c r="M108" i="8" s="1"/>
  <c r="S45" i="8"/>
  <c r="AE45" i="8"/>
  <c r="AC45" i="8" s="1"/>
  <c r="Y45" i="8"/>
  <c r="O45" i="8"/>
  <c r="R45" i="8"/>
  <c r="P45" i="8"/>
  <c r="G166" i="8"/>
  <c r="M46" i="8"/>
  <c r="W46" i="8" s="1"/>
  <c r="AD44" i="8"/>
  <c r="N44" i="8"/>
  <c r="AL98" i="8"/>
  <c r="L413" i="8"/>
  <c r="N154" i="8"/>
  <c r="P414" i="8"/>
  <c r="K187" i="8"/>
  <c r="AJ109" i="8"/>
  <c r="J45" i="8" l="1"/>
  <c r="G167" i="8"/>
  <c r="M47" i="8"/>
  <c r="W47" i="8" s="1"/>
  <c r="AE46" i="8"/>
  <c r="AC46" i="8" s="1"/>
  <c r="S46" i="8"/>
  <c r="Y46" i="8"/>
  <c r="O46" i="8"/>
  <c r="R46" i="8"/>
  <c r="P46" i="8"/>
  <c r="AD45" i="8"/>
  <c r="N45" i="8"/>
  <c r="K188" i="8"/>
  <c r="P415" i="8"/>
  <c r="N155" i="8"/>
  <c r="N156" i="8" s="1"/>
  <c r="N157" i="8" s="1"/>
  <c r="N158" i="8" s="1"/>
  <c r="N159" i="8" s="1"/>
  <c r="N160" i="8" s="1"/>
  <c r="N161" i="8" s="1"/>
  <c r="N162" i="8" s="1"/>
  <c r="N163" i="8" s="1"/>
  <c r="N164" i="8" s="1"/>
  <c r="N165" i="8" s="1"/>
  <c r="N166" i="8" s="1"/>
  <c r="N167" i="8" s="1"/>
  <c r="N168" i="8" s="1"/>
  <c r="N169" i="8" s="1"/>
  <c r="N170" i="8" s="1"/>
  <c r="N171" i="8" s="1"/>
  <c r="N172" i="8" s="1"/>
  <c r="N173" i="8" s="1"/>
  <c r="N174" i="8" s="1"/>
  <c r="N175" i="8" s="1"/>
  <c r="N176" i="8" s="1"/>
  <c r="N177" i="8" s="1"/>
  <c r="N178" i="8" s="1"/>
  <c r="N179" i="8" s="1"/>
  <c r="N180" i="8" s="1"/>
  <c r="N181" i="8" s="1"/>
  <c r="N182" i="8" s="1"/>
  <c r="N183" i="8" s="1"/>
  <c r="N184" i="8" s="1"/>
  <c r="N185" i="8" s="1"/>
  <c r="N186" i="8" s="1"/>
  <c r="N187" i="8" s="1"/>
  <c r="N188" i="8" s="1"/>
  <c r="N189" i="8" s="1"/>
  <c r="N190" i="8" s="1"/>
  <c r="N191" i="8" s="1"/>
  <c r="N192" i="8" s="1"/>
  <c r="N193" i="8" s="1"/>
  <c r="N194" i="8" s="1"/>
  <c r="N195" i="8" s="1"/>
  <c r="N196" i="8" s="1"/>
  <c r="N197" i="8" s="1"/>
  <c r="N198" i="8" s="1"/>
  <c r="N199" i="8" s="1"/>
  <c r="N200" i="8" s="1"/>
  <c r="N201" i="8" s="1"/>
  <c r="N202" i="8" s="1"/>
  <c r="N203" i="8" s="1"/>
  <c r="N204" i="8" s="1"/>
  <c r="N205" i="8" s="1"/>
  <c r="N206" i="8" s="1"/>
  <c r="N207" i="8" s="1"/>
  <c r="N208" i="8" s="1"/>
  <c r="N209" i="8" s="1"/>
  <c r="N210" i="8" s="1"/>
  <c r="N211" i="8" s="1"/>
  <c r="N212" i="8" s="1"/>
  <c r="N213" i="8" s="1"/>
  <c r="N214" i="8" s="1"/>
  <c r="N215" i="8" s="1"/>
  <c r="N216" i="8" s="1"/>
  <c r="N217" i="8" s="1"/>
  <c r="N218" i="8" s="1"/>
  <c r="N219" i="8" s="1"/>
  <c r="N220" i="8" s="1"/>
  <c r="N221" i="8" s="1"/>
  <c r="N222" i="8" s="1"/>
  <c r="N223" i="8" s="1"/>
  <c r="N224" i="8" s="1"/>
  <c r="N225" i="8" s="1"/>
  <c r="N226" i="8" s="1"/>
  <c r="N227" i="8" s="1"/>
  <c r="N228" i="8" s="1"/>
  <c r="N229" i="8" s="1"/>
  <c r="N230" i="8" s="1"/>
  <c r="N231" i="8" s="1"/>
  <c r="N232" i="8" s="1"/>
  <c r="N233" i="8" s="1"/>
  <c r="N234" i="8" s="1"/>
  <c r="N235" i="8" s="1"/>
  <c r="N236" i="8" s="1"/>
  <c r="N237" i="8" s="1"/>
  <c r="N238" i="8" s="1"/>
  <c r="N239" i="8" s="1"/>
  <c r="N240" i="8" s="1"/>
  <c r="N241" i="8" s="1"/>
  <c r="N242" i="8" s="1"/>
  <c r="N243" i="8" s="1"/>
  <c r="N244" i="8" s="1"/>
  <c r="N245" i="8" s="1"/>
  <c r="N246" i="8" s="1"/>
  <c r="N247" i="8" s="1"/>
  <c r="N248" i="8" s="1"/>
  <c r="N249" i="8" s="1"/>
  <c r="N250" i="8" s="1"/>
  <c r="N251" i="8" s="1"/>
  <c r="N252" i="8" s="1"/>
  <c r="N253" i="8" s="1"/>
  <c r="N254" i="8" s="1"/>
  <c r="N255" i="8" s="1"/>
  <c r="N256" i="8" s="1"/>
  <c r="N257" i="8" s="1"/>
  <c r="N258" i="8" s="1"/>
  <c r="N259" i="8" s="1"/>
  <c r="N260" i="8" s="1"/>
  <c r="N261" i="8" s="1"/>
  <c r="N262" i="8" s="1"/>
  <c r="N263" i="8" s="1"/>
  <c r="N264" i="8" s="1"/>
  <c r="N265" i="8" s="1"/>
  <c r="N266" i="8" s="1"/>
  <c r="N267" i="8" s="1"/>
  <c r="N268" i="8" s="1"/>
  <c r="N269" i="8" s="1"/>
  <c r="N270" i="8" s="1"/>
  <c r="N271" i="8" s="1"/>
  <c r="N272" i="8" s="1"/>
  <c r="N273" i="8" s="1"/>
  <c r="N274" i="8" s="1"/>
  <c r="N275" i="8" s="1"/>
  <c r="N276" i="8" s="1"/>
  <c r="N277" i="8" s="1"/>
  <c r="N278" i="8" s="1"/>
  <c r="N279" i="8" s="1"/>
  <c r="N280" i="8" s="1"/>
  <c r="N281" i="8" s="1"/>
  <c r="N282" i="8" s="1"/>
  <c r="N283" i="8" s="1"/>
  <c r="N284" i="8" s="1"/>
  <c r="N285" i="8" s="1"/>
  <c r="N286" i="8" s="1"/>
  <c r="N287" i="8" s="1"/>
  <c r="N288" i="8" s="1"/>
  <c r="N289" i="8" s="1"/>
  <c r="N290" i="8" s="1"/>
  <c r="N291" i="8" s="1"/>
  <c r="N292" i="8" s="1"/>
  <c r="N293" i="8" s="1"/>
  <c r="N294" i="8" s="1"/>
  <c r="N295" i="8" s="1"/>
  <c r="N296" i="8" s="1"/>
  <c r="N297" i="8" s="1"/>
  <c r="N298" i="8" s="1"/>
  <c r="N299" i="8" s="1"/>
  <c r="N300" i="8" s="1"/>
  <c r="N301" i="8" s="1"/>
  <c r="N302" i="8" s="1"/>
  <c r="N303" i="8" s="1"/>
  <c r="N304" i="8" s="1"/>
  <c r="N305" i="8" s="1"/>
  <c r="N306" i="8" s="1"/>
  <c r="N307" i="8" s="1"/>
  <c r="N308" i="8" s="1"/>
  <c r="N309" i="8" s="1"/>
  <c r="N310" i="8" s="1"/>
  <c r="N311" i="8" s="1"/>
  <c r="N312" i="8" s="1"/>
  <c r="N313" i="8" s="1"/>
  <c r="N314" i="8" s="1"/>
  <c r="N315" i="8" s="1"/>
  <c r="N316" i="8" s="1"/>
  <c r="N317" i="8" s="1"/>
  <c r="N318" i="8" s="1"/>
  <c r="N319" i="8" s="1"/>
  <c r="N320" i="8" s="1"/>
  <c r="N321" i="8" s="1"/>
  <c r="N322" i="8" s="1"/>
  <c r="N323" i="8" s="1"/>
  <c r="N324" i="8" s="1"/>
  <c r="N325" i="8" s="1"/>
  <c r="N326" i="8" s="1"/>
  <c r="N327" i="8" s="1"/>
  <c r="N328" i="8" s="1"/>
  <c r="N329" i="8" s="1"/>
  <c r="N330" i="8" s="1"/>
  <c r="N331" i="8" s="1"/>
  <c r="N332" i="8" s="1"/>
  <c r="N333" i="8" s="1"/>
  <c r="N334" i="8" s="1"/>
  <c r="N335" i="8" s="1"/>
  <c r="N336" i="8" s="1"/>
  <c r="N337" i="8" s="1"/>
  <c r="N338" i="8" s="1"/>
  <c r="N339" i="8" s="1"/>
  <c r="N340" i="8" s="1"/>
  <c r="N341" i="8" s="1"/>
  <c r="N342" i="8" s="1"/>
  <c r="N343" i="8" s="1"/>
  <c r="N344" i="8" s="1"/>
  <c r="N345" i="8" s="1"/>
  <c r="N346" i="8" s="1"/>
  <c r="N347" i="8" s="1"/>
  <c r="N348" i="8" s="1"/>
  <c r="N349" i="8" s="1"/>
  <c r="N350" i="8" s="1"/>
  <c r="N351" i="8" s="1"/>
  <c r="N352" i="8" s="1"/>
  <c r="N353" i="8" s="1"/>
  <c r="N354" i="8" s="1"/>
  <c r="N355" i="8" s="1"/>
  <c r="N356" i="8" s="1"/>
  <c r="N357" i="8" s="1"/>
  <c r="N358" i="8" s="1"/>
  <c r="N359" i="8" s="1"/>
  <c r="N360" i="8" s="1"/>
  <c r="N361" i="8" s="1"/>
  <c r="N362" i="8" s="1"/>
  <c r="N363" i="8" s="1"/>
  <c r="N364" i="8" s="1"/>
  <c r="N365" i="8" s="1"/>
  <c r="N366" i="8" s="1"/>
  <c r="N367" i="8" s="1"/>
  <c r="N368" i="8" s="1"/>
  <c r="N369" i="8" s="1"/>
  <c r="N370" i="8" s="1"/>
  <c r="N371" i="8" s="1"/>
  <c r="N372" i="8" s="1"/>
  <c r="N373" i="8" s="1"/>
  <c r="N374" i="8" s="1"/>
  <c r="N375" i="8" s="1"/>
  <c r="N376" i="8" s="1"/>
  <c r="N377" i="8" s="1"/>
  <c r="N378" i="8" s="1"/>
  <c r="N379" i="8" s="1"/>
  <c r="N380" i="8" s="1"/>
  <c r="N381" i="8" s="1"/>
  <c r="N382" i="8" s="1"/>
  <c r="N383" i="8" s="1"/>
  <c r="Q9" i="8" s="1"/>
  <c r="T9" i="8" s="1"/>
  <c r="L414" i="8"/>
  <c r="P17" i="8"/>
  <c r="AK109" i="8"/>
  <c r="N106" i="8"/>
  <c r="O41" i="8"/>
  <c r="J41" i="8" s="1"/>
  <c r="O18" i="8"/>
  <c r="J46" i="8" l="1"/>
  <c r="S47" i="8"/>
  <c r="AE47" i="8"/>
  <c r="AC47" i="8" s="1"/>
  <c r="Y47" i="8"/>
  <c r="O47" i="8"/>
  <c r="R47" i="8"/>
  <c r="P47" i="8"/>
  <c r="AD46" i="8"/>
  <c r="N46" i="8"/>
  <c r="M48" i="8"/>
  <c r="W48" i="8" s="1"/>
  <c r="G168" i="8"/>
  <c r="O43" i="8"/>
  <c r="J43" i="8" s="1"/>
  <c r="P106" i="8"/>
  <c r="L415" i="8"/>
  <c r="P18" i="8"/>
  <c r="X17" i="8"/>
  <c r="AA17" i="8" s="1"/>
  <c r="H17" i="8" s="1"/>
  <c r="Z17" i="8" s="1"/>
  <c r="T17" i="8"/>
  <c r="N384" i="8"/>
  <c r="Q10" i="8" s="1"/>
  <c r="T10" i="8" s="1"/>
  <c r="P416" i="8"/>
  <c r="K189" i="8"/>
  <c r="M49" i="8" l="1"/>
  <c r="W49" i="8" s="1"/>
  <c r="G169" i="8"/>
  <c r="J47" i="8"/>
  <c r="AD47" i="8"/>
  <c r="N47" i="8"/>
  <c r="AE48" i="8"/>
  <c r="AC48" i="8" s="1"/>
  <c r="S48" i="8"/>
  <c r="Y48" i="8"/>
  <c r="O48" i="8"/>
  <c r="R48" i="8"/>
  <c r="P48" i="8"/>
  <c r="K190" i="8"/>
  <c r="P417" i="8"/>
  <c r="N385" i="8"/>
  <c r="I17" i="8"/>
  <c r="G17" i="8"/>
  <c r="T18" i="8"/>
  <c r="X18" i="8"/>
  <c r="AA18" i="8" s="1"/>
  <c r="H18" i="8" s="1"/>
  <c r="Z18" i="8" s="1"/>
  <c r="L416" i="8"/>
  <c r="N48" i="8" l="1"/>
  <c r="AD48" i="8"/>
  <c r="M50" i="8"/>
  <c r="W50" i="8" s="1"/>
  <c r="G170" i="8"/>
  <c r="J48" i="8"/>
  <c r="Y49" i="8"/>
  <c r="AE49" i="8"/>
  <c r="AC49" i="8" s="1"/>
  <c r="S49" i="8"/>
  <c r="O49" i="8"/>
  <c r="R49" i="8"/>
  <c r="P49" i="8"/>
  <c r="I18" i="8"/>
  <c r="G18" i="8"/>
  <c r="N386" i="8"/>
  <c r="Q11" i="8"/>
  <c r="T11" i="8" s="1"/>
  <c r="P418" i="8"/>
  <c r="L417" i="8"/>
  <c r="F17" i="8"/>
  <c r="E17" i="8"/>
  <c r="K191" i="8"/>
  <c r="M51" i="8" l="1"/>
  <c r="W51" i="8" s="1"/>
  <c r="G171" i="8"/>
  <c r="J49" i="8"/>
  <c r="N49" i="8"/>
  <c r="AD49" i="8"/>
  <c r="Y50" i="8"/>
  <c r="O50" i="8"/>
  <c r="AE50" i="8"/>
  <c r="AC50" i="8" s="1"/>
  <c r="S50" i="8"/>
  <c r="R50" i="8"/>
  <c r="P50" i="8"/>
  <c r="X11" i="8"/>
  <c r="AA11" i="8"/>
  <c r="H11" i="8" s="1"/>
  <c r="Z11" i="8" s="1"/>
  <c r="E18" i="8"/>
  <c r="F18" i="8"/>
  <c r="K192" i="8"/>
  <c r="L418" i="8"/>
  <c r="P419" i="8"/>
  <c r="N387" i="8"/>
  <c r="Q12" i="8"/>
  <c r="T12" i="8" s="1"/>
  <c r="N50" i="8" l="1"/>
  <c r="AD50" i="8"/>
  <c r="M52" i="8"/>
  <c r="W52" i="8" s="1"/>
  <c r="G172" i="8"/>
  <c r="J50" i="8"/>
  <c r="S51" i="8"/>
  <c r="O51" i="8"/>
  <c r="Y51" i="8"/>
  <c r="AE51" i="8"/>
  <c r="AC51" i="8" s="1"/>
  <c r="R51" i="8"/>
  <c r="P51" i="8"/>
  <c r="X12" i="8"/>
  <c r="AA12" i="8"/>
  <c r="K193" i="8"/>
  <c r="K194" i="8" s="1"/>
  <c r="K195" i="8" s="1"/>
  <c r="K196" i="8" s="1"/>
  <c r="K197" i="8" s="1"/>
  <c r="K198" i="8" s="1"/>
  <c r="N388" i="8"/>
  <c r="Q13" i="8"/>
  <c r="T13" i="8" s="1"/>
  <c r="X13" i="8" s="1"/>
  <c r="P420" i="8"/>
  <c r="L419" i="8"/>
  <c r="I11" i="8"/>
  <c r="G11" i="8"/>
  <c r="M53" i="8" l="1"/>
  <c r="W53" i="8" s="1"/>
  <c r="G173" i="8"/>
  <c r="AD51" i="8"/>
  <c r="N51" i="8"/>
  <c r="J51" i="8"/>
  <c r="AE52" i="8"/>
  <c r="AC52" i="8" s="1"/>
  <c r="S52" i="8"/>
  <c r="O52" i="8"/>
  <c r="Y52" i="8"/>
  <c r="R52" i="8"/>
  <c r="P52" i="8"/>
  <c r="L420" i="8"/>
  <c r="AA13" i="8"/>
  <c r="H13" i="8" s="1"/>
  <c r="Z13" i="8" s="1"/>
  <c r="I13" i="8"/>
  <c r="G13" i="8"/>
  <c r="H12" i="8"/>
  <c r="Z12" i="8" s="1"/>
  <c r="F11" i="8"/>
  <c r="E11" i="8"/>
  <c r="P421" i="8"/>
  <c r="N389" i="8"/>
  <c r="Q14" i="8"/>
  <c r="T14" i="8" s="1"/>
  <c r="K199" i="8"/>
  <c r="I12" i="8"/>
  <c r="G12" i="8"/>
  <c r="J52" i="8" l="1"/>
  <c r="AD52" i="8"/>
  <c r="N52" i="8"/>
  <c r="G174" i="8"/>
  <c r="M54" i="8"/>
  <c r="W54" i="8" s="1"/>
  <c r="Y53" i="8"/>
  <c r="AE53" i="8"/>
  <c r="AC53" i="8" s="1"/>
  <c r="S53" i="8"/>
  <c r="O53" i="8"/>
  <c r="R53" i="8"/>
  <c r="P53" i="8"/>
  <c r="E12" i="8"/>
  <c r="F12" i="8"/>
  <c r="X14" i="8"/>
  <c r="G14" i="8"/>
  <c r="K200" i="8"/>
  <c r="N390" i="8"/>
  <c r="Q15" i="8"/>
  <c r="T15" i="8" s="1"/>
  <c r="P422" i="8"/>
  <c r="P423" i="8" s="1"/>
  <c r="P424" i="8" s="1"/>
  <c r="P425" i="8" s="1"/>
  <c r="F13" i="8"/>
  <c r="E13" i="8"/>
  <c r="L421" i="8"/>
  <c r="M55" i="8" l="1"/>
  <c r="W55" i="8" s="1"/>
  <c r="G175" i="8"/>
  <c r="J53" i="8"/>
  <c r="N53" i="8"/>
  <c r="AD53" i="8"/>
  <c r="Y54" i="8"/>
  <c r="O54" i="8"/>
  <c r="AE54" i="8"/>
  <c r="AC54" i="8" s="1"/>
  <c r="S54" i="8"/>
  <c r="R54" i="8"/>
  <c r="P54" i="8"/>
  <c r="X15" i="8"/>
  <c r="G15" i="8"/>
  <c r="AA14" i="8"/>
  <c r="I14" i="8"/>
  <c r="L422" i="8"/>
  <c r="L423" i="8" s="1"/>
  <c r="L424" i="8" s="1"/>
  <c r="L425" i="8" s="1"/>
  <c r="P426" i="8"/>
  <c r="P427" i="8" s="1"/>
  <c r="R60" i="8"/>
  <c r="N391" i="8"/>
  <c r="N392" i="8" s="1"/>
  <c r="N393" i="8" s="1"/>
  <c r="Q16" i="8"/>
  <c r="T16" i="8" s="1"/>
  <c r="K201" i="8"/>
  <c r="E14" i="8"/>
  <c r="F14" i="8"/>
  <c r="N54" i="8" l="1"/>
  <c r="AD54" i="8"/>
  <c r="G176" i="8"/>
  <c r="M56" i="8"/>
  <c r="W56" i="8" s="1"/>
  <c r="M62" i="8"/>
  <c r="W62" i="8" s="1"/>
  <c r="J54" i="8"/>
  <c r="Y55" i="8"/>
  <c r="AE55" i="8"/>
  <c r="AC55" i="8" s="1"/>
  <c r="S55" i="8"/>
  <c r="O55" i="8"/>
  <c r="R55" i="8"/>
  <c r="P55" i="8"/>
  <c r="X16" i="8"/>
  <c r="I16" i="8"/>
  <c r="G16" i="8"/>
  <c r="L426" i="8"/>
  <c r="L427" i="8" s="1"/>
  <c r="P60" i="8"/>
  <c r="H14" i="8"/>
  <c r="Z14" i="8" s="1"/>
  <c r="AA15" i="8"/>
  <c r="H15" i="8" s="1"/>
  <c r="Z15" i="8" s="1"/>
  <c r="I15" i="8"/>
  <c r="K202" i="8"/>
  <c r="N394" i="8"/>
  <c r="N395" i="8" s="1"/>
  <c r="Q19" i="8"/>
  <c r="Q98" i="8" s="1"/>
  <c r="P428" i="8"/>
  <c r="R62" i="8"/>
  <c r="F15" i="8"/>
  <c r="E15" i="8"/>
  <c r="J55" i="8" l="1"/>
  <c r="AD55" i="8"/>
  <c r="N55" i="8"/>
  <c r="Y56" i="8"/>
  <c r="O56" i="8"/>
  <c r="AE56" i="8"/>
  <c r="AC56" i="8" s="1"/>
  <c r="S56" i="8"/>
  <c r="R56" i="8"/>
  <c r="P56" i="8"/>
  <c r="AE62" i="8"/>
  <c r="AC62" i="8" s="1"/>
  <c r="S62" i="8"/>
  <c r="Y62" i="8"/>
  <c r="O62" i="8"/>
  <c r="O74" i="8" s="1"/>
  <c r="O98" i="8" s="1"/>
  <c r="G177" i="8"/>
  <c r="M57" i="8"/>
  <c r="W57" i="8" s="1"/>
  <c r="M63" i="8"/>
  <c r="W63" i="8" s="1"/>
  <c r="R63" i="8" s="1"/>
  <c r="F16" i="8"/>
  <c r="E16" i="8"/>
  <c r="AA16" i="8"/>
  <c r="H16" i="8" s="1"/>
  <c r="Z16" i="8" s="1"/>
  <c r="P429" i="8"/>
  <c r="N396" i="8"/>
  <c r="Q21" i="8"/>
  <c r="T21" i="8" s="1"/>
  <c r="Q24" i="8"/>
  <c r="T24" i="8" s="1"/>
  <c r="K203" i="8"/>
  <c r="L428" i="8"/>
  <c r="P62" i="8"/>
  <c r="Y63" i="8" l="1"/>
  <c r="AE63" i="8"/>
  <c r="AC63" i="8" s="1"/>
  <c r="O63" i="8"/>
  <c r="S63" i="8"/>
  <c r="G178" i="8"/>
  <c r="M58" i="8"/>
  <c r="W58" i="8" s="1"/>
  <c r="M64" i="8"/>
  <c r="W64" i="8" s="1"/>
  <c r="N62" i="8"/>
  <c r="AD62" i="8"/>
  <c r="N56" i="8"/>
  <c r="AD56" i="8"/>
  <c r="Y57" i="8"/>
  <c r="AE57" i="8"/>
  <c r="AC57" i="8" s="1"/>
  <c r="P57" i="8"/>
  <c r="S57" i="8"/>
  <c r="R57" i="8"/>
  <c r="O57" i="8"/>
  <c r="J56" i="8"/>
  <c r="J62" i="8"/>
  <c r="K204" i="8"/>
  <c r="X21" i="8"/>
  <c r="AA21" i="8"/>
  <c r="H21" i="8" s="1"/>
  <c r="Z21" i="8" s="1"/>
  <c r="L429" i="8"/>
  <c r="P63" i="8"/>
  <c r="X24" i="8"/>
  <c r="I24" i="8"/>
  <c r="N397" i="8"/>
  <c r="Q22" i="8"/>
  <c r="Q25" i="8"/>
  <c r="T25" i="8" s="1"/>
  <c r="P430" i="8"/>
  <c r="R64" i="8"/>
  <c r="J57" i="8" l="1"/>
  <c r="AE58" i="8"/>
  <c r="AC58" i="8" s="1"/>
  <c r="P58" i="8"/>
  <c r="S58" i="8"/>
  <c r="R58" i="8"/>
  <c r="Y58" i="8"/>
  <c r="O58" i="8"/>
  <c r="AD63" i="8"/>
  <c r="N63" i="8"/>
  <c r="AD57" i="8"/>
  <c r="N57" i="8"/>
  <c r="Y64" i="8"/>
  <c r="AE64" i="8"/>
  <c r="AC64" i="8" s="1"/>
  <c r="S64" i="8"/>
  <c r="O64" i="8"/>
  <c r="G179" i="8"/>
  <c r="M65" i="8"/>
  <c r="W65" i="8" s="1"/>
  <c r="R65" i="8" s="1"/>
  <c r="X25" i="8"/>
  <c r="I25" i="8"/>
  <c r="N398" i="8"/>
  <c r="Q26" i="8"/>
  <c r="T26" i="8" s="1"/>
  <c r="X33" i="8"/>
  <c r="AA24" i="8"/>
  <c r="G24" i="8"/>
  <c r="L430" i="8"/>
  <c r="P64" i="8"/>
  <c r="X22" i="8"/>
  <c r="I21" i="8"/>
  <c r="G21" i="8"/>
  <c r="K205" i="8"/>
  <c r="P431" i="8"/>
  <c r="J63" i="8"/>
  <c r="J58" i="8" l="1"/>
  <c r="Y65" i="8"/>
  <c r="AE65" i="8"/>
  <c r="AC65" i="8" s="1"/>
  <c r="S65" i="8"/>
  <c r="O65" i="8"/>
  <c r="N64" i="8"/>
  <c r="AD64" i="8"/>
  <c r="M66" i="8"/>
  <c r="W66" i="8" s="1"/>
  <c r="R66" i="8" s="1"/>
  <c r="G180" i="8"/>
  <c r="G181" i="8" s="1"/>
  <c r="N58" i="8"/>
  <c r="AD58" i="8"/>
  <c r="F21" i="8"/>
  <c r="E21" i="8"/>
  <c r="L431" i="8"/>
  <c r="P65" i="8"/>
  <c r="H24" i="8"/>
  <c r="Z24" i="8" s="1"/>
  <c r="AA33" i="8"/>
  <c r="I26" i="8"/>
  <c r="X26" i="8"/>
  <c r="P432" i="8"/>
  <c r="P433" i="8" s="1"/>
  <c r="P434" i="8" s="1"/>
  <c r="K206" i="8"/>
  <c r="J64" i="8"/>
  <c r="F24" i="8"/>
  <c r="E24" i="8"/>
  <c r="N399" i="8"/>
  <c r="Q33" i="8"/>
  <c r="T33" i="8" s="1"/>
  <c r="I33" i="8" s="1"/>
  <c r="Q27" i="8"/>
  <c r="T27" i="8" s="1"/>
  <c r="AA25" i="8"/>
  <c r="H25" i="8" s="1"/>
  <c r="Z25" i="8" s="1"/>
  <c r="G25" i="8"/>
  <c r="G182" i="8" l="1"/>
  <c r="G183" i="8" s="1"/>
  <c r="G184" i="8" s="1"/>
  <c r="G185" i="8" s="1"/>
  <c r="G186" i="8" s="1"/>
  <c r="G187" i="8" s="1"/>
  <c r="G188" i="8" s="1"/>
  <c r="M59" i="8"/>
  <c r="W59" i="8" s="1"/>
  <c r="AD65" i="8"/>
  <c r="N65" i="8"/>
  <c r="AE66" i="8"/>
  <c r="AC66" i="8" s="1"/>
  <c r="S66" i="8"/>
  <c r="Y66" i="8"/>
  <c r="O66" i="8"/>
  <c r="F25" i="8"/>
  <c r="E25" i="8"/>
  <c r="X27" i="8"/>
  <c r="I27" i="8"/>
  <c r="N400" i="8"/>
  <c r="Q28" i="8"/>
  <c r="T28" i="8" s="1"/>
  <c r="K207" i="8"/>
  <c r="AC79" i="8"/>
  <c r="AA26" i="8"/>
  <c r="H26" i="8" s="1"/>
  <c r="Z26" i="8" s="1"/>
  <c r="G26" i="8"/>
  <c r="H33" i="8"/>
  <c r="L432" i="8"/>
  <c r="L433" i="8" s="1"/>
  <c r="L434" i="8" s="1"/>
  <c r="P66" i="8"/>
  <c r="P435" i="8"/>
  <c r="R74" i="8"/>
  <c r="J65" i="8"/>
  <c r="Y59" i="8" l="1"/>
  <c r="AE59" i="8"/>
  <c r="AC59" i="8" s="1"/>
  <c r="P59" i="8"/>
  <c r="S59" i="8"/>
  <c r="S60" i="8" s="1"/>
  <c r="R59" i="8"/>
  <c r="O59" i="8"/>
  <c r="AD66" i="8"/>
  <c r="N66" i="8"/>
  <c r="M76" i="8"/>
  <c r="W76" i="8" s="1"/>
  <c r="G189" i="8"/>
  <c r="L435" i="8"/>
  <c r="P74" i="8"/>
  <c r="AI79" i="8"/>
  <c r="AJ79" i="8" s="1"/>
  <c r="I28" i="8"/>
  <c r="X28" i="8"/>
  <c r="P436" i="8"/>
  <c r="J66" i="8"/>
  <c r="E26" i="8"/>
  <c r="F26" i="8"/>
  <c r="K208" i="8"/>
  <c r="N401" i="8"/>
  <c r="Q29" i="8"/>
  <c r="T29" i="8" s="1"/>
  <c r="X29" i="8" s="1"/>
  <c r="Q35" i="8"/>
  <c r="T35" i="8" s="1"/>
  <c r="X35" i="8" s="1"/>
  <c r="AA27" i="8"/>
  <c r="H27" i="8" s="1"/>
  <c r="Z27" i="8" s="1"/>
  <c r="G27" i="8"/>
  <c r="O76" i="8" l="1"/>
  <c r="S76" i="8"/>
  <c r="R76" i="8"/>
  <c r="P76" i="8"/>
  <c r="G190" i="8"/>
  <c r="G191" i="8" s="1"/>
  <c r="G192" i="8" s="1"/>
  <c r="G193" i="8" s="1"/>
  <c r="G194" i="8" s="1"/>
  <c r="G195" i="8" s="1"/>
  <c r="G196" i="8" s="1"/>
  <c r="G197" i="8" s="1"/>
  <c r="G198" i="8" s="1"/>
  <c r="G199" i="8" s="1"/>
  <c r="G200" i="8" s="1"/>
  <c r="G201" i="8" s="1"/>
  <c r="G202" i="8" s="1"/>
  <c r="G203" i="8" s="1"/>
  <c r="G204" i="8" s="1"/>
  <c r="G205" i="8" s="1"/>
  <c r="G206" i="8" s="1"/>
  <c r="G207" i="8" s="1"/>
  <c r="M77" i="8"/>
  <c r="W77" i="8" s="1"/>
  <c r="J59" i="8"/>
  <c r="N59" i="8"/>
  <c r="AD59" i="8"/>
  <c r="F27" i="8"/>
  <c r="E27" i="8"/>
  <c r="X60" i="8"/>
  <c r="AA35" i="8"/>
  <c r="I35" i="8"/>
  <c r="G35" i="8"/>
  <c r="N402" i="8"/>
  <c r="Q30" i="8"/>
  <c r="T30" i="8" s="1"/>
  <c r="X30" i="8" s="1"/>
  <c r="Q36" i="8"/>
  <c r="T36" i="8" s="1"/>
  <c r="X36" i="8" s="1"/>
  <c r="K209" i="8"/>
  <c r="AA28" i="8"/>
  <c r="H28" i="8" s="1"/>
  <c r="Z28" i="8" s="1"/>
  <c r="G28" i="8"/>
  <c r="AA29" i="8"/>
  <c r="G29" i="8"/>
  <c r="P437" i="8"/>
  <c r="P438" i="8" s="1"/>
  <c r="P439" i="8" s="1"/>
  <c r="P440" i="8" s="1"/>
  <c r="P441" i="8" s="1"/>
  <c r="P442" i="8" s="1"/>
  <c r="P443" i="8" s="1"/>
  <c r="P444" i="8" s="1"/>
  <c r="P445" i="8" s="1"/>
  <c r="L436" i="8"/>
  <c r="J76" i="8" l="1"/>
  <c r="S77" i="8"/>
  <c r="R77" i="8"/>
  <c r="O77" i="8"/>
  <c r="P77" i="8"/>
  <c r="M81" i="8"/>
  <c r="W81" i="8" s="1"/>
  <c r="G208" i="8"/>
  <c r="F29" i="8"/>
  <c r="E29" i="8"/>
  <c r="K210" i="8"/>
  <c r="K211" i="8" s="1"/>
  <c r="AC90" i="8"/>
  <c r="AA30" i="8"/>
  <c r="G30" i="8"/>
  <c r="F35" i="8"/>
  <c r="E35" i="8"/>
  <c r="AA60" i="8"/>
  <c r="H35" i="8"/>
  <c r="Z35" i="8" s="1"/>
  <c r="L437" i="8"/>
  <c r="L438" i="8" s="1"/>
  <c r="L439" i="8" s="1"/>
  <c r="L440" i="8" s="1"/>
  <c r="L441" i="8" s="1"/>
  <c r="L442" i="8" s="1"/>
  <c r="L443" i="8" s="1"/>
  <c r="L444" i="8" s="1"/>
  <c r="L445" i="8" s="1"/>
  <c r="P446" i="8"/>
  <c r="P447" i="8" s="1"/>
  <c r="E28" i="8"/>
  <c r="F28" i="8"/>
  <c r="AA36" i="8"/>
  <c r="H36" i="8" s="1"/>
  <c r="Z36" i="8" s="1"/>
  <c r="I36" i="8"/>
  <c r="G36" i="8"/>
  <c r="N403" i="8"/>
  <c r="Q31" i="8"/>
  <c r="T31" i="8" s="1"/>
  <c r="X31" i="8" s="1"/>
  <c r="Q37" i="8"/>
  <c r="T37" i="8" s="1"/>
  <c r="X37" i="8" s="1"/>
  <c r="M82" i="8" l="1"/>
  <c r="W82" i="8" s="1"/>
  <c r="G209" i="8"/>
  <c r="G210" i="8" s="1"/>
  <c r="G211" i="8" s="1"/>
  <c r="G212" i="8" s="1"/>
  <c r="S81" i="8"/>
  <c r="O81" i="8"/>
  <c r="W83" i="8"/>
  <c r="R81" i="8"/>
  <c r="AE81" i="8"/>
  <c r="P81" i="8"/>
  <c r="AA31" i="8"/>
  <c r="G31" i="8"/>
  <c r="E36" i="8"/>
  <c r="F36" i="8"/>
  <c r="AA37" i="8"/>
  <c r="H37" i="8" s="1"/>
  <c r="Z37" i="8" s="1"/>
  <c r="I37" i="8"/>
  <c r="G37" i="8"/>
  <c r="N404" i="8"/>
  <c r="Q32" i="8"/>
  <c r="T32" i="8" s="1"/>
  <c r="X32" i="8" s="1"/>
  <c r="Q38" i="8"/>
  <c r="T38" i="8" s="1"/>
  <c r="X38" i="8" s="1"/>
  <c r="E30" i="8"/>
  <c r="F30" i="8"/>
  <c r="AD90" i="8"/>
  <c r="N90" i="8" s="1"/>
  <c r="P448" i="8"/>
  <c r="P449" i="8" s="1"/>
  <c r="P450" i="8" s="1"/>
  <c r="P451" i="8" s="1"/>
  <c r="P452" i="8" s="1"/>
  <c r="P453" i="8" s="1"/>
  <c r="P454" i="8" s="1"/>
  <c r="R83" i="8"/>
  <c r="L446" i="8"/>
  <c r="K212" i="8"/>
  <c r="AC83" i="8"/>
  <c r="J81" i="8" l="1"/>
  <c r="G213" i="8"/>
  <c r="G214" i="8" s="1"/>
  <c r="M85" i="8"/>
  <c r="W85" i="8" s="1"/>
  <c r="S82" i="8"/>
  <c r="S83" i="8" s="1"/>
  <c r="O82" i="8"/>
  <c r="AE82" i="8"/>
  <c r="R82" i="8"/>
  <c r="P82" i="8"/>
  <c r="AK90" i="8"/>
  <c r="AI83" i="8"/>
  <c r="AJ83" i="8" s="1"/>
  <c r="K213" i="8"/>
  <c r="K214" i="8" s="1"/>
  <c r="K215" i="8" s="1"/>
  <c r="K216" i="8" s="1"/>
  <c r="K217" i="8" s="1"/>
  <c r="K218" i="8" s="1"/>
  <c r="K219" i="8" s="1"/>
  <c r="K220" i="8" s="1"/>
  <c r="AC81" i="8"/>
  <c r="AA38" i="8"/>
  <c r="H38" i="8" s="1"/>
  <c r="Z38" i="8" s="1"/>
  <c r="I38" i="8"/>
  <c r="G38" i="8"/>
  <c r="N405" i="8"/>
  <c r="Q39" i="8"/>
  <c r="T39" i="8" s="1"/>
  <c r="X39" i="8" s="1"/>
  <c r="F31" i="8"/>
  <c r="E31" i="8"/>
  <c r="L447" i="8"/>
  <c r="P455" i="8"/>
  <c r="P456" i="8" s="1"/>
  <c r="P457" i="8" s="1"/>
  <c r="P458" i="8" s="1"/>
  <c r="P459" i="8" s="1"/>
  <c r="P460" i="8" s="1"/>
  <c r="P461" i="8" s="1"/>
  <c r="P462" i="8" s="1"/>
  <c r="P463" i="8" s="1"/>
  <c r="P464" i="8" s="1"/>
  <c r="P465" i="8" s="1"/>
  <c r="P466" i="8" s="1"/>
  <c r="P467" i="8" s="1"/>
  <c r="P468" i="8" s="1"/>
  <c r="P469" i="8" s="1"/>
  <c r="P470" i="8" s="1"/>
  <c r="P471" i="8" s="1"/>
  <c r="P472" i="8" s="1"/>
  <c r="P473" i="8" s="1"/>
  <c r="P474" i="8" s="1"/>
  <c r="P475" i="8" s="1"/>
  <c r="P476" i="8" s="1"/>
  <c r="AA32" i="8"/>
  <c r="G32" i="8"/>
  <c r="F37" i="8"/>
  <c r="E37" i="8"/>
  <c r="M92" i="8" l="1"/>
  <c r="W92" i="8" s="1"/>
  <c r="G215" i="8"/>
  <c r="G216" i="8" s="1"/>
  <c r="G217" i="8" s="1"/>
  <c r="G218" i="8" s="1"/>
  <c r="G219" i="8" s="1"/>
  <c r="G220" i="8" s="1"/>
  <c r="O85" i="8"/>
  <c r="S85" i="8"/>
  <c r="R85" i="8"/>
  <c r="P85" i="8"/>
  <c r="E32" i="8"/>
  <c r="F32" i="8"/>
  <c r="AA39" i="8"/>
  <c r="H39" i="8" s="1"/>
  <c r="Z39" i="8" s="1"/>
  <c r="I39" i="8"/>
  <c r="G39" i="8"/>
  <c r="E38" i="8"/>
  <c r="F38" i="8"/>
  <c r="K221" i="8"/>
  <c r="K222" i="8" s="1"/>
  <c r="K223" i="8" s="1"/>
  <c r="K224" i="8" s="1"/>
  <c r="AC82" i="8"/>
  <c r="P477" i="8"/>
  <c r="P479" i="8" s="1"/>
  <c r="P480" i="8" s="1"/>
  <c r="P481" i="8" s="1"/>
  <c r="P482" i="8" s="1"/>
  <c r="P483" i="8" s="1"/>
  <c r="P484" i="8" s="1"/>
  <c r="P485" i="8" s="1"/>
  <c r="P486" i="8" s="1"/>
  <c r="P487" i="8" s="1"/>
  <c r="P488" i="8" s="1"/>
  <c r="P489" i="8" s="1"/>
  <c r="P490" i="8" s="1"/>
  <c r="P491" i="8" s="1"/>
  <c r="P492" i="8" s="1"/>
  <c r="P493" i="8" s="1"/>
  <c r="P494" i="8" s="1"/>
  <c r="P495" i="8" s="1"/>
  <c r="P496" i="8" s="1"/>
  <c r="P497" i="8" s="1"/>
  <c r="P498" i="8" s="1"/>
  <c r="P499" i="8" s="1"/>
  <c r="P500" i="8" s="1"/>
  <c r="P501" i="8" s="1"/>
  <c r="P502" i="8" s="1"/>
  <c r="P503" i="8" s="1"/>
  <c r="P504" i="8" s="1"/>
  <c r="P505" i="8" s="1"/>
  <c r="P506" i="8" s="1"/>
  <c r="P507" i="8" s="1"/>
  <c r="P508" i="8" s="1"/>
  <c r="P509" i="8" s="1"/>
  <c r="P510" i="8" s="1"/>
  <c r="P511" i="8" s="1"/>
  <c r="P512" i="8" s="1"/>
  <c r="P513" i="8" s="1"/>
  <c r="P514" i="8" s="1"/>
  <c r="P515" i="8" s="1"/>
  <c r="P516" i="8" s="1"/>
  <c r="P517" i="8" s="1"/>
  <c r="P518" i="8" s="1"/>
  <c r="P519" i="8" s="1"/>
  <c r="P520" i="8" s="1"/>
  <c r="P521" i="8" s="1"/>
  <c r="P522" i="8" s="1"/>
  <c r="P523" i="8" s="1"/>
  <c r="P524" i="8" s="1"/>
  <c r="P525" i="8" s="1"/>
  <c r="P526" i="8" s="1"/>
  <c r="P527" i="8" s="1"/>
  <c r="P528" i="8" s="1"/>
  <c r="P529" i="8" s="1"/>
  <c r="P530" i="8" s="1"/>
  <c r="P531" i="8" s="1"/>
  <c r="P532" i="8" s="1"/>
  <c r="P533" i="8" s="1"/>
  <c r="P534" i="8" s="1"/>
  <c r="P535" i="8" s="1"/>
  <c r="P536" i="8" s="1"/>
  <c r="P537" i="8" s="1"/>
  <c r="P538" i="8" s="1"/>
  <c r="P539" i="8" s="1"/>
  <c r="P540" i="8" s="1"/>
  <c r="P541" i="8" s="1"/>
  <c r="P542" i="8" s="1"/>
  <c r="P543" i="8" s="1"/>
  <c r="P544" i="8" s="1"/>
  <c r="P545" i="8" s="1"/>
  <c r="P546" i="8" s="1"/>
  <c r="P547" i="8" s="1"/>
  <c r="P548" i="8" s="1"/>
  <c r="P549" i="8" s="1"/>
  <c r="P550" i="8" s="1"/>
  <c r="P551" i="8" s="1"/>
  <c r="P552" i="8" s="1"/>
  <c r="P553" i="8" s="1"/>
  <c r="P554" i="8" s="1"/>
  <c r="P555" i="8" s="1"/>
  <c r="P556" i="8" s="1"/>
  <c r="P557" i="8" s="1"/>
  <c r="P558" i="8" s="1"/>
  <c r="P559" i="8" s="1"/>
  <c r="P560" i="8" s="1"/>
  <c r="P561" i="8" s="1"/>
  <c r="P562" i="8" s="1"/>
  <c r="P563" i="8" s="1"/>
  <c r="P564" i="8" s="1"/>
  <c r="P565" i="8" s="1"/>
  <c r="P566" i="8" s="1"/>
  <c r="P567" i="8" s="1"/>
  <c r="P568" i="8" s="1"/>
  <c r="P569" i="8" s="1"/>
  <c r="P570" i="8" s="1"/>
  <c r="P571" i="8" s="1"/>
  <c r="P572" i="8" s="1"/>
  <c r="P573" i="8" s="1"/>
  <c r="P574" i="8" s="1"/>
  <c r="P575" i="8" s="1"/>
  <c r="P576" i="8" s="1"/>
  <c r="P577" i="8" s="1"/>
  <c r="P578" i="8" s="1"/>
  <c r="P579" i="8" s="1"/>
  <c r="P580" i="8" s="1"/>
  <c r="P581" i="8" s="1"/>
  <c r="P582" i="8" s="1"/>
  <c r="P583" i="8" s="1"/>
  <c r="P584" i="8" s="1"/>
  <c r="P585" i="8" s="1"/>
  <c r="P586" i="8" s="1"/>
  <c r="P587" i="8" s="1"/>
  <c r="P588" i="8" s="1"/>
  <c r="P589" i="8" s="1"/>
  <c r="P590" i="8" s="1"/>
  <c r="P591" i="8" s="1"/>
  <c r="P592" i="8" s="1"/>
  <c r="P593" i="8" s="1"/>
  <c r="P594" i="8" s="1"/>
  <c r="P595" i="8" s="1"/>
  <c r="P597" i="8" s="1"/>
  <c r="P598" i="8" s="1"/>
  <c r="P599" i="8" s="1"/>
  <c r="P600" i="8" s="1"/>
  <c r="P601" i="8" s="1"/>
  <c r="P602" i="8" s="1"/>
  <c r="P478" i="8"/>
  <c r="L448" i="8"/>
  <c r="L449" i="8" s="1"/>
  <c r="L450" i="8" s="1"/>
  <c r="L451" i="8" s="1"/>
  <c r="L452" i="8" s="1"/>
  <c r="L453" i="8" s="1"/>
  <c r="L454" i="8" s="1"/>
  <c r="P83" i="8"/>
  <c r="N406" i="8"/>
  <c r="Q40" i="8"/>
  <c r="T40" i="8" s="1"/>
  <c r="X40" i="8" s="1"/>
  <c r="AD81" i="8"/>
  <c r="AD83" i="8" s="1"/>
  <c r="J85" i="8" l="1"/>
  <c r="M86" i="8"/>
  <c r="W86" i="8" s="1"/>
  <c r="G221" i="8"/>
  <c r="O92" i="8"/>
  <c r="S92" i="8"/>
  <c r="R92" i="8"/>
  <c r="K225" i="8"/>
  <c r="K226" i="8" s="1"/>
  <c r="K227" i="8" s="1"/>
  <c r="K228" i="8" s="1"/>
  <c r="K229" i="8" s="1"/>
  <c r="K230" i="8" s="1"/>
  <c r="K231" i="8" s="1"/>
  <c r="K232" i="8" s="1"/>
  <c r="K233" i="8" s="1"/>
  <c r="K234" i="8" s="1"/>
  <c r="K235" i="8" s="1"/>
  <c r="K236" i="8" s="1"/>
  <c r="K237" i="8" s="1"/>
  <c r="K238" i="8" s="1"/>
  <c r="K239" i="8" s="1"/>
  <c r="K240" i="8" s="1"/>
  <c r="K241" i="8" s="1"/>
  <c r="K242" i="8" s="1"/>
  <c r="K243" i="8" s="1"/>
  <c r="K244" i="8" s="1"/>
  <c r="K245" i="8" s="1"/>
  <c r="K246" i="8" s="1"/>
  <c r="K247" i="8" s="1"/>
  <c r="K248" i="8" s="1"/>
  <c r="K249" i="8" s="1"/>
  <c r="K250" i="8" s="1"/>
  <c r="K251" i="8" s="1"/>
  <c r="K252" i="8" s="1"/>
  <c r="K253" i="8" s="1"/>
  <c r="K254" i="8" s="1"/>
  <c r="K255" i="8" s="1"/>
  <c r="K256" i="8" s="1"/>
  <c r="K257" i="8" s="1"/>
  <c r="K258" i="8" s="1"/>
  <c r="K259" i="8" s="1"/>
  <c r="K260" i="8" s="1"/>
  <c r="K261" i="8" s="1"/>
  <c r="K262" i="8" s="1"/>
  <c r="K263" i="8" s="1"/>
  <c r="K264" i="8" s="1"/>
  <c r="K265" i="8" s="1"/>
  <c r="K266" i="8" s="1"/>
  <c r="K267" i="8" s="1"/>
  <c r="K268" i="8" s="1"/>
  <c r="K269" i="8" s="1"/>
  <c r="K270" i="8" s="1"/>
  <c r="K271" i="8" s="1"/>
  <c r="K272" i="8" s="1"/>
  <c r="K273" i="8" s="1"/>
  <c r="K274" i="8" s="1"/>
  <c r="K275" i="8" s="1"/>
  <c r="K276" i="8" s="1"/>
  <c r="K277" i="8" s="1"/>
  <c r="K278" i="8" s="1"/>
  <c r="K279" i="8" s="1"/>
  <c r="K280" i="8" s="1"/>
  <c r="K281" i="8" s="1"/>
  <c r="K282" i="8" s="1"/>
  <c r="K283" i="8" s="1"/>
  <c r="K284" i="8" s="1"/>
  <c r="K285" i="8" s="1"/>
  <c r="K286" i="8" s="1"/>
  <c r="K287" i="8" s="1"/>
  <c r="K288" i="8" s="1"/>
  <c r="K289" i="8" s="1"/>
  <c r="K290" i="8" s="1"/>
  <c r="K291" i="8" s="1"/>
  <c r="K292" i="8" s="1"/>
  <c r="K293" i="8" s="1"/>
  <c r="K294" i="8" s="1"/>
  <c r="K295" i="8" s="1"/>
  <c r="K296" i="8" s="1"/>
  <c r="K297" i="8" s="1"/>
  <c r="K298" i="8" s="1"/>
  <c r="K299" i="8" s="1"/>
  <c r="K300" i="8" s="1"/>
  <c r="K301" i="8" s="1"/>
  <c r="K302" i="8" s="1"/>
  <c r="K303" i="8" s="1"/>
  <c r="K304" i="8" s="1"/>
  <c r="K305" i="8" s="1"/>
  <c r="K306" i="8" s="1"/>
  <c r="K307" i="8" s="1"/>
  <c r="K308" i="8" s="1"/>
  <c r="K309" i="8" s="1"/>
  <c r="K310" i="8" s="1"/>
  <c r="K311" i="8" s="1"/>
  <c r="K312" i="8" s="1"/>
  <c r="K313" i="8" s="1"/>
  <c r="K314" i="8" s="1"/>
  <c r="K315" i="8" s="1"/>
  <c r="K316" i="8" s="1"/>
  <c r="K317" i="8" s="1"/>
  <c r="K318" i="8" s="1"/>
  <c r="K319" i="8" s="1"/>
  <c r="K320" i="8" s="1"/>
  <c r="K321" i="8" s="1"/>
  <c r="K322" i="8" s="1"/>
  <c r="K323" i="8" s="1"/>
  <c r="K324" i="8" s="1"/>
  <c r="K325" i="8" s="1"/>
  <c r="K326" i="8" s="1"/>
  <c r="K327" i="8" s="1"/>
  <c r="K328" i="8" s="1"/>
  <c r="K329" i="8" s="1"/>
  <c r="K330" i="8" s="1"/>
  <c r="K331" i="8" s="1"/>
  <c r="K332" i="8" s="1"/>
  <c r="K333" i="8" s="1"/>
  <c r="K334" i="8" s="1"/>
  <c r="K335" i="8" s="1"/>
  <c r="K336" i="8" s="1"/>
  <c r="K337" i="8" s="1"/>
  <c r="K338" i="8" s="1"/>
  <c r="K339" i="8" s="1"/>
  <c r="K340" i="8" s="1"/>
  <c r="K341" i="8" s="1"/>
  <c r="K342" i="8" s="1"/>
  <c r="K343" i="8" s="1"/>
  <c r="AC97" i="8"/>
  <c r="AA40" i="8"/>
  <c r="H40" i="8" s="1"/>
  <c r="Z40" i="8" s="1"/>
  <c r="I40" i="8"/>
  <c r="G40" i="8"/>
  <c r="L455" i="8"/>
  <c r="P92" i="8"/>
  <c r="N83" i="8"/>
  <c r="N82" i="8" s="1"/>
  <c r="AK83" i="8"/>
  <c r="N407" i="8"/>
  <c r="Q41" i="8"/>
  <c r="T41" i="8" s="1"/>
  <c r="X41" i="8" s="1"/>
  <c r="AD82" i="8"/>
  <c r="F39" i="8"/>
  <c r="E39" i="8"/>
  <c r="G222" i="8" l="1"/>
  <c r="G223" i="8" s="1"/>
  <c r="G224" i="8" s="1"/>
  <c r="G225" i="8" s="1"/>
  <c r="G226" i="8" s="1"/>
  <c r="G227" i="8" s="1"/>
  <c r="G228" i="8" s="1"/>
  <c r="G229" i="8" s="1"/>
  <c r="G230" i="8" s="1"/>
  <c r="G231" i="8" s="1"/>
  <c r="G232" i="8" s="1"/>
  <c r="G233" i="8" s="1"/>
  <c r="G234" i="8" s="1"/>
  <c r="G235" i="8" s="1"/>
  <c r="G236" i="8" s="1"/>
  <c r="G237" i="8" s="1"/>
  <c r="G238" i="8" s="1"/>
  <c r="G239" i="8" s="1"/>
  <c r="G240" i="8" s="1"/>
  <c r="G241" i="8" s="1"/>
  <c r="G242" i="8" s="1"/>
  <c r="G243" i="8" s="1"/>
  <c r="G244" i="8" s="1"/>
  <c r="G245" i="8" s="1"/>
  <c r="G246" i="8" s="1"/>
  <c r="G247" i="8" s="1"/>
  <c r="G248" i="8" s="1"/>
  <c r="G249" i="8" s="1"/>
  <c r="G250" i="8" s="1"/>
  <c r="G251" i="8" s="1"/>
  <c r="G252" i="8" s="1"/>
  <c r="G253" i="8" s="1"/>
  <c r="G254" i="8" s="1"/>
  <c r="G255" i="8" s="1"/>
  <c r="G256" i="8" s="1"/>
  <c r="G257" i="8" s="1"/>
  <c r="G258" i="8" s="1"/>
  <c r="G259" i="8" s="1"/>
  <c r="G260" i="8" s="1"/>
  <c r="G261" i="8" s="1"/>
  <c r="G262" i="8" s="1"/>
  <c r="G263" i="8" s="1"/>
  <c r="G264" i="8" s="1"/>
  <c r="G265" i="8" s="1"/>
  <c r="G266" i="8" s="1"/>
  <c r="G267" i="8" s="1"/>
  <c r="G268" i="8" s="1"/>
  <c r="G269" i="8" s="1"/>
  <c r="G270" i="8" s="1"/>
  <c r="G271" i="8" s="1"/>
  <c r="G272" i="8" s="1"/>
  <c r="G273" i="8" s="1"/>
  <c r="G274" i="8" s="1"/>
  <c r="G275" i="8" s="1"/>
  <c r="G276" i="8" s="1"/>
  <c r="G277" i="8" s="1"/>
  <c r="G278" i="8" s="1"/>
  <c r="G279" i="8" s="1"/>
  <c r="G280" i="8" s="1"/>
  <c r="G281" i="8" s="1"/>
  <c r="G282" i="8" s="1"/>
  <c r="G283" i="8" s="1"/>
  <c r="G284" i="8" s="1"/>
  <c r="G285" i="8" s="1"/>
  <c r="G286" i="8" s="1"/>
  <c r="G287" i="8" s="1"/>
  <c r="G288" i="8" s="1"/>
  <c r="G289" i="8" s="1"/>
  <c r="G290" i="8" s="1"/>
  <c r="G291" i="8" s="1"/>
  <c r="G292" i="8" s="1"/>
  <c r="G293" i="8" s="1"/>
  <c r="G294" i="8" s="1"/>
  <c r="G295" i="8" s="1"/>
  <c r="G296" i="8" s="1"/>
  <c r="G297" i="8" s="1"/>
  <c r="G298" i="8" s="1"/>
  <c r="G299" i="8" s="1"/>
  <c r="G300" i="8" s="1"/>
  <c r="G301" i="8" s="1"/>
  <c r="G302" i="8" s="1"/>
  <c r="G303" i="8" s="1"/>
  <c r="G304" i="8" s="1"/>
  <c r="G305" i="8" s="1"/>
  <c r="G306" i="8" s="1"/>
  <c r="G307" i="8" s="1"/>
  <c r="G308" i="8" s="1"/>
  <c r="G309" i="8" s="1"/>
  <c r="G310" i="8" s="1"/>
  <c r="G311" i="8" s="1"/>
  <c r="G312" i="8" s="1"/>
  <c r="G313" i="8" s="1"/>
  <c r="G314" i="8" s="1"/>
  <c r="G315" i="8" s="1"/>
  <c r="G316" i="8" s="1"/>
  <c r="G317" i="8" s="1"/>
  <c r="G318" i="8" s="1"/>
  <c r="G319" i="8" s="1"/>
  <c r="G320" i="8" s="1"/>
  <c r="G321" i="8" s="1"/>
  <c r="G322" i="8" s="1"/>
  <c r="G323" i="8" s="1"/>
  <c r="G324" i="8" s="1"/>
  <c r="G325" i="8" s="1"/>
  <c r="M87" i="8"/>
  <c r="W87" i="8" s="1"/>
  <c r="S86" i="8"/>
  <c r="O86" i="8"/>
  <c r="R86" i="8"/>
  <c r="P86" i="8"/>
  <c r="E40" i="8"/>
  <c r="F40" i="8"/>
  <c r="K344" i="8"/>
  <c r="AA41" i="8"/>
  <c r="H41" i="8" s="1"/>
  <c r="Z41" i="8" s="1"/>
  <c r="G41" i="8"/>
  <c r="I41" i="8"/>
  <c r="J92" i="8"/>
  <c r="N408" i="8"/>
  <c r="Q42" i="8"/>
  <c r="T42" i="8" s="1"/>
  <c r="X42" i="8" s="1"/>
  <c r="N81" i="8"/>
  <c r="L456" i="8"/>
  <c r="AD97" i="8"/>
  <c r="N97" i="8" s="1"/>
  <c r="Y87" i="8" l="1"/>
  <c r="O87" i="8"/>
  <c r="R87" i="8"/>
  <c r="S87" i="8"/>
  <c r="P87" i="8"/>
  <c r="G326" i="8"/>
  <c r="G327" i="8" s="1"/>
  <c r="G328" i="8" s="1"/>
  <c r="G329" i="8" s="1"/>
  <c r="G330" i="8" s="1"/>
  <c r="M89" i="8"/>
  <c r="W89" i="8" s="1"/>
  <c r="AK97" i="8"/>
  <c r="L457" i="8"/>
  <c r="N409" i="8"/>
  <c r="Q43" i="8"/>
  <c r="T43" i="8" s="1"/>
  <c r="X43" i="8" s="1"/>
  <c r="K345" i="8"/>
  <c r="AA42" i="8"/>
  <c r="H42" i="8" s="1"/>
  <c r="Z42" i="8" s="1"/>
  <c r="I42" i="8"/>
  <c r="G42" i="8"/>
  <c r="F41" i="8"/>
  <c r="E41" i="8"/>
  <c r="M93" i="8" l="1"/>
  <c r="W93" i="8" s="1"/>
  <c r="G331" i="8"/>
  <c r="P89" i="8"/>
  <c r="S89" i="8"/>
  <c r="Y89" i="8"/>
  <c r="O89" i="8"/>
  <c r="F42" i="8"/>
  <c r="E42" i="8"/>
  <c r="K346" i="8"/>
  <c r="N410" i="8"/>
  <c r="Q44" i="8"/>
  <c r="T44" i="8" s="1"/>
  <c r="X44" i="8" s="1"/>
  <c r="L458" i="8"/>
  <c r="L459" i="8" s="1"/>
  <c r="L460" i="8" s="1"/>
  <c r="L461" i="8" s="1"/>
  <c r="L462" i="8" s="1"/>
  <c r="L463" i="8" s="1"/>
  <c r="L464" i="8" s="1"/>
  <c r="L465" i="8" s="1"/>
  <c r="L466" i="8" s="1"/>
  <c r="L467" i="8" s="1"/>
  <c r="L468" i="8" s="1"/>
  <c r="L469" i="8" s="1"/>
  <c r="L470" i="8" s="1"/>
  <c r="L471" i="8" s="1"/>
  <c r="L472" i="8" s="1"/>
  <c r="L473" i="8" s="1"/>
  <c r="L474" i="8" s="1"/>
  <c r="L475" i="8" s="1"/>
  <c r="L476" i="8" s="1"/>
  <c r="AA43" i="8"/>
  <c r="H43" i="8" s="1"/>
  <c r="Z43" i="8" s="1"/>
  <c r="I43" i="8"/>
  <c r="G43" i="8"/>
  <c r="G332" i="8" l="1"/>
  <c r="M94" i="8"/>
  <c r="W94" i="8" s="1"/>
  <c r="S93" i="8"/>
  <c r="O93" i="8"/>
  <c r="R93" i="8"/>
  <c r="P93" i="8"/>
  <c r="AA44" i="8"/>
  <c r="H44" i="8" s="1"/>
  <c r="Z44" i="8" s="1"/>
  <c r="I44" i="8"/>
  <c r="G44" i="8"/>
  <c r="E43" i="8"/>
  <c r="F43" i="8"/>
  <c r="L478" i="8"/>
  <c r="L477" i="8"/>
  <c r="L479" i="8" s="1"/>
  <c r="L480" i="8" s="1"/>
  <c r="L481" i="8" s="1"/>
  <c r="L482" i="8" s="1"/>
  <c r="L483" i="8" s="1"/>
  <c r="L484" i="8" s="1"/>
  <c r="L485" i="8" s="1"/>
  <c r="L486" i="8" s="1"/>
  <c r="L487" i="8" s="1"/>
  <c r="L488" i="8" s="1"/>
  <c r="L489" i="8" s="1"/>
  <c r="L490" i="8" s="1"/>
  <c r="L491" i="8" s="1"/>
  <c r="L492" i="8" s="1"/>
  <c r="L493" i="8" s="1"/>
  <c r="L494" i="8" s="1"/>
  <c r="L495" i="8" s="1"/>
  <c r="L496" i="8" s="1"/>
  <c r="L497" i="8" s="1"/>
  <c r="L498" i="8" s="1"/>
  <c r="L499" i="8" s="1"/>
  <c r="L500" i="8" s="1"/>
  <c r="L501" i="8" s="1"/>
  <c r="L502" i="8" s="1"/>
  <c r="L503" i="8" s="1"/>
  <c r="L504" i="8" s="1"/>
  <c r="L505" i="8" s="1"/>
  <c r="L506" i="8" s="1"/>
  <c r="L507" i="8" s="1"/>
  <c r="L508" i="8" s="1"/>
  <c r="L509" i="8" s="1"/>
  <c r="L510" i="8" s="1"/>
  <c r="L511" i="8" s="1"/>
  <c r="L512" i="8" s="1"/>
  <c r="L513" i="8" s="1"/>
  <c r="L514" i="8" s="1"/>
  <c r="L515" i="8" s="1"/>
  <c r="L516" i="8" s="1"/>
  <c r="L517" i="8" s="1"/>
  <c r="L518" i="8" s="1"/>
  <c r="L519" i="8" s="1"/>
  <c r="L520" i="8" s="1"/>
  <c r="L521" i="8" s="1"/>
  <c r="L522" i="8" s="1"/>
  <c r="L523" i="8" s="1"/>
  <c r="L524" i="8" s="1"/>
  <c r="L525" i="8" s="1"/>
  <c r="L526" i="8" s="1"/>
  <c r="L527" i="8" s="1"/>
  <c r="L528" i="8" s="1"/>
  <c r="L529" i="8" s="1"/>
  <c r="L530" i="8" s="1"/>
  <c r="L531" i="8" s="1"/>
  <c r="L532" i="8" s="1"/>
  <c r="L533" i="8" s="1"/>
  <c r="L534" i="8" s="1"/>
  <c r="L535" i="8" s="1"/>
  <c r="L536" i="8" s="1"/>
  <c r="L537" i="8" s="1"/>
  <c r="L538" i="8" s="1"/>
  <c r="L539" i="8" s="1"/>
  <c r="L540" i="8" s="1"/>
  <c r="L541" i="8" s="1"/>
  <c r="L542" i="8" s="1"/>
  <c r="L543" i="8" s="1"/>
  <c r="L544" i="8" s="1"/>
  <c r="L545" i="8" s="1"/>
  <c r="L546" i="8" s="1"/>
  <c r="L547" i="8" s="1"/>
  <c r="L548" i="8" s="1"/>
  <c r="L549" i="8" s="1"/>
  <c r="L550" i="8" s="1"/>
  <c r="L551" i="8" s="1"/>
  <c r="L552" i="8" s="1"/>
  <c r="L553" i="8" s="1"/>
  <c r="L554" i="8" s="1"/>
  <c r="L555" i="8" s="1"/>
  <c r="L556" i="8" s="1"/>
  <c r="L557" i="8" s="1"/>
  <c r="L558" i="8" s="1"/>
  <c r="L559" i="8" s="1"/>
  <c r="L560" i="8" s="1"/>
  <c r="L561" i="8" s="1"/>
  <c r="L562" i="8" s="1"/>
  <c r="L563" i="8" s="1"/>
  <c r="L564" i="8" s="1"/>
  <c r="L565" i="8" s="1"/>
  <c r="L566" i="8" s="1"/>
  <c r="L567" i="8" s="1"/>
  <c r="L568" i="8" s="1"/>
  <c r="L569" i="8" s="1"/>
  <c r="L570" i="8" s="1"/>
  <c r="L571" i="8" s="1"/>
  <c r="L572" i="8" s="1"/>
  <c r="L573" i="8" s="1"/>
  <c r="L574" i="8" s="1"/>
  <c r="L575" i="8" s="1"/>
  <c r="L576" i="8" s="1"/>
  <c r="L577" i="8" s="1"/>
  <c r="L578" i="8" s="1"/>
  <c r="L579" i="8" s="1"/>
  <c r="L580" i="8" s="1"/>
  <c r="L581" i="8" s="1"/>
  <c r="L582" i="8" s="1"/>
  <c r="L583" i="8" s="1"/>
  <c r="L584" i="8" s="1"/>
  <c r="L585" i="8" s="1"/>
  <c r="L586" i="8" s="1"/>
  <c r="L587" i="8" s="1"/>
  <c r="L588" i="8" s="1"/>
  <c r="L589" i="8" s="1"/>
  <c r="L590" i="8" s="1"/>
  <c r="L591" i="8" s="1"/>
  <c r="L592" i="8" s="1"/>
  <c r="L593" i="8" s="1"/>
  <c r="L594" i="8" s="1"/>
  <c r="L595" i="8" s="1"/>
  <c r="L597" i="8" s="1"/>
  <c r="L598" i="8" s="1"/>
  <c r="L599" i="8" s="1"/>
  <c r="L600" i="8" s="1"/>
  <c r="L601" i="8" s="1"/>
  <c r="L602" i="8" s="1"/>
  <c r="N411" i="8"/>
  <c r="Q45" i="8"/>
  <c r="T45" i="8" s="1"/>
  <c r="X45" i="8" s="1"/>
  <c r="K347" i="8"/>
  <c r="AC88" i="8"/>
  <c r="R94" i="8" l="1"/>
  <c r="S94" i="8"/>
  <c r="Y94" i="8"/>
  <c r="O94" i="8"/>
  <c r="P94" i="8"/>
  <c r="M95" i="8"/>
  <c r="W95" i="8" s="1"/>
  <c r="G333" i="8"/>
  <c r="AD88" i="8"/>
  <c r="N88" i="8"/>
  <c r="AA45" i="8"/>
  <c r="H45" i="8" s="1"/>
  <c r="Z45" i="8" s="1"/>
  <c r="I45" i="8"/>
  <c r="G45" i="8"/>
  <c r="K348" i="8"/>
  <c r="K349" i="8" s="1"/>
  <c r="K350" i="8" s="1"/>
  <c r="N412" i="8"/>
  <c r="Q46" i="8"/>
  <c r="T46" i="8" s="1"/>
  <c r="X46" i="8" s="1"/>
  <c r="F44" i="8"/>
  <c r="E44" i="8"/>
  <c r="G334" i="8" l="1"/>
  <c r="G335" i="8" s="1"/>
  <c r="G336" i="8" s="1"/>
  <c r="G337" i="8" s="1"/>
  <c r="G338" i="8" s="1"/>
  <c r="G339" i="8" s="1"/>
  <c r="G340" i="8" s="1"/>
  <c r="G341" i="8" s="1"/>
  <c r="G342" i="8" s="1"/>
  <c r="G343" i="8" s="1"/>
  <c r="G344" i="8" s="1"/>
  <c r="G345" i="8" s="1"/>
  <c r="G346" i="8" s="1"/>
  <c r="G347" i="8" s="1"/>
  <c r="G348" i="8" s="1"/>
  <c r="G349" i="8" s="1"/>
  <c r="G350" i="8" s="1"/>
  <c r="G351" i="8" s="1"/>
  <c r="G352" i="8" s="1"/>
  <c r="G353" i="8" s="1"/>
  <c r="G354" i="8" s="1"/>
  <c r="G355" i="8" s="1"/>
  <c r="G356" i="8" s="1"/>
  <c r="G357" i="8" s="1"/>
  <c r="G358" i="8" s="1"/>
  <c r="G359" i="8" s="1"/>
  <c r="G360" i="8" s="1"/>
  <c r="M96" i="8"/>
  <c r="W96" i="8" s="1"/>
  <c r="W97" i="8" s="1"/>
  <c r="AE95" i="8" s="1"/>
  <c r="Y95" i="8"/>
  <c r="R95" i="8"/>
  <c r="R97" i="8" s="1"/>
  <c r="S95" i="8"/>
  <c r="O95" i="8"/>
  <c r="P95" i="8"/>
  <c r="AA46" i="8"/>
  <c r="H46" i="8" s="1"/>
  <c r="Z46" i="8" s="1"/>
  <c r="I46" i="8"/>
  <c r="G46" i="8"/>
  <c r="E45" i="8"/>
  <c r="F45" i="8"/>
  <c r="N413" i="8"/>
  <c r="Q47" i="8"/>
  <c r="T47" i="8" s="1"/>
  <c r="X47" i="8" s="1"/>
  <c r="K351" i="8"/>
  <c r="P96" i="8" l="1"/>
  <c r="P97" i="8" s="1"/>
  <c r="S96" i="8"/>
  <c r="S97" i="8" s="1"/>
  <c r="Y96" i="8"/>
  <c r="O96" i="8"/>
  <c r="AE96" i="8"/>
  <c r="Y92" i="8"/>
  <c r="Y93" i="8"/>
  <c r="AE92" i="8"/>
  <c r="AC92" i="8" s="1"/>
  <c r="N92" i="8" s="1"/>
  <c r="AE93" i="8"/>
  <c r="AC93" i="8" s="1"/>
  <c r="AE94" i="8"/>
  <c r="G361" i="8"/>
  <c r="M67" i="8"/>
  <c r="W67" i="8" s="1"/>
  <c r="K352" i="8"/>
  <c r="AA47" i="8"/>
  <c r="H47" i="8" s="1"/>
  <c r="Z47" i="8" s="1"/>
  <c r="I47" i="8"/>
  <c r="G47" i="8"/>
  <c r="N414" i="8"/>
  <c r="Q48" i="8"/>
  <c r="T48" i="8" s="1"/>
  <c r="X48" i="8" s="1"/>
  <c r="F46" i="8"/>
  <c r="E46" i="8"/>
  <c r="AD92" i="8" l="1"/>
  <c r="M68" i="8"/>
  <c r="W68" i="8" s="1"/>
  <c r="G362" i="8"/>
  <c r="Y67" i="8"/>
  <c r="AE67" i="8"/>
  <c r="AC67" i="8" s="1"/>
  <c r="P67" i="8"/>
  <c r="S67" i="8"/>
  <c r="R67" i="8"/>
  <c r="O67" i="8"/>
  <c r="AA48" i="8"/>
  <c r="H48" i="8" s="1"/>
  <c r="Z48" i="8" s="1"/>
  <c r="I48" i="8"/>
  <c r="G48" i="8"/>
  <c r="E47" i="8"/>
  <c r="F47" i="8"/>
  <c r="AD93" i="8"/>
  <c r="N93" i="8"/>
  <c r="N415" i="8"/>
  <c r="Q49" i="8"/>
  <c r="T49" i="8" s="1"/>
  <c r="X49" i="8" s="1"/>
  <c r="K353" i="8"/>
  <c r="AC94" i="8"/>
  <c r="J67" i="8" l="1"/>
  <c r="N67" i="8"/>
  <c r="AD67" i="8"/>
  <c r="G363" i="8"/>
  <c r="M69" i="8"/>
  <c r="W69" i="8" s="1"/>
  <c r="R68" i="8"/>
  <c r="Y68" i="8"/>
  <c r="O68" i="8"/>
  <c r="AE68" i="8"/>
  <c r="AC68" i="8" s="1"/>
  <c r="P68" i="8"/>
  <c r="S68" i="8"/>
  <c r="N94" i="8"/>
  <c r="AD94" i="8"/>
  <c r="K354" i="8"/>
  <c r="AC95" i="8"/>
  <c r="N416" i="8"/>
  <c r="Q50" i="8"/>
  <c r="T50" i="8" s="1"/>
  <c r="X50" i="8" s="1"/>
  <c r="AA49" i="8"/>
  <c r="H49" i="8" s="1"/>
  <c r="Z49" i="8" s="1"/>
  <c r="I49" i="8"/>
  <c r="G49" i="8"/>
  <c r="F48" i="8"/>
  <c r="E48" i="8"/>
  <c r="N68" i="8" l="1"/>
  <c r="AD68" i="8"/>
  <c r="S69" i="8"/>
  <c r="R69" i="8"/>
  <c r="O69" i="8"/>
  <c r="Y69" i="8"/>
  <c r="AE69" i="8"/>
  <c r="AC69" i="8" s="1"/>
  <c r="P69" i="8"/>
  <c r="J68" i="8"/>
  <c r="M70" i="8"/>
  <c r="W70" i="8" s="1"/>
  <c r="G364" i="8"/>
  <c r="AA50" i="8"/>
  <c r="H50" i="8" s="1"/>
  <c r="Z50" i="8" s="1"/>
  <c r="I50" i="8"/>
  <c r="G50" i="8"/>
  <c r="AD95" i="8"/>
  <c r="N95" i="8"/>
  <c r="E49" i="8"/>
  <c r="F49" i="8"/>
  <c r="N417" i="8"/>
  <c r="Q51" i="8"/>
  <c r="T51" i="8" s="1"/>
  <c r="X51" i="8" s="1"/>
  <c r="K355" i="8"/>
  <c r="K356" i="8" s="1"/>
  <c r="K357" i="8" s="1"/>
  <c r="K358" i="8" s="1"/>
  <c r="K359" i="8" s="1"/>
  <c r="K360" i="8" s="1"/>
  <c r="K361" i="8" s="1"/>
  <c r="K362" i="8" s="1"/>
  <c r="K363" i="8" s="1"/>
  <c r="K364" i="8" s="1"/>
  <c r="K365" i="8" s="1"/>
  <c r="K366" i="8" s="1"/>
  <c r="K367" i="8" s="1"/>
  <c r="K368" i="8" s="1"/>
  <c r="K369" i="8" s="1"/>
  <c r="K370" i="8" s="1"/>
  <c r="K371" i="8" s="1"/>
  <c r="K372" i="8" s="1"/>
  <c r="AC96" i="8"/>
  <c r="M73" i="8" l="1"/>
  <c r="W73" i="8" s="1"/>
  <c r="G365" i="8"/>
  <c r="M71" i="8"/>
  <c r="W71" i="8" s="1"/>
  <c r="AD69" i="8"/>
  <c r="N69" i="8"/>
  <c r="J69" i="8"/>
  <c r="AE70" i="8"/>
  <c r="AC70" i="8" s="1"/>
  <c r="P70" i="8"/>
  <c r="S70" i="8"/>
  <c r="R70" i="8"/>
  <c r="Y70" i="8"/>
  <c r="O70" i="8"/>
  <c r="N96" i="8"/>
  <c r="AD96" i="8"/>
  <c r="K374" i="8"/>
  <c r="K373" i="8"/>
  <c r="K375" i="8" s="1"/>
  <c r="K376" i="8" s="1"/>
  <c r="K377" i="8" s="1"/>
  <c r="K378" i="8" s="1"/>
  <c r="K379" i="8" s="1"/>
  <c r="K380" i="8" s="1"/>
  <c r="K381" i="8" s="1"/>
  <c r="K382" i="8" s="1"/>
  <c r="K383" i="8" s="1"/>
  <c r="K384" i="8" s="1"/>
  <c r="K385" i="8" s="1"/>
  <c r="K386" i="8" s="1"/>
  <c r="K387" i="8" s="1"/>
  <c r="K388" i="8" s="1"/>
  <c r="K389" i="8" s="1"/>
  <c r="K390" i="8" s="1"/>
  <c r="K391" i="8" s="1"/>
  <c r="K392" i="8" s="1"/>
  <c r="K393" i="8" s="1"/>
  <c r="K394" i="8" s="1"/>
  <c r="K395" i="8" s="1"/>
  <c r="K396" i="8" s="1"/>
  <c r="K397" i="8" s="1"/>
  <c r="K398" i="8" s="1"/>
  <c r="K399" i="8" s="1"/>
  <c r="K400" i="8" s="1"/>
  <c r="K401" i="8" s="1"/>
  <c r="K402" i="8" s="1"/>
  <c r="K403" i="8" s="1"/>
  <c r="K404" i="8" s="1"/>
  <c r="K405" i="8" s="1"/>
  <c r="K406" i="8" s="1"/>
  <c r="K407" i="8" s="1"/>
  <c r="K408" i="8" s="1"/>
  <c r="K409" i="8" s="1"/>
  <c r="K410" i="8" s="1"/>
  <c r="K411" i="8" s="1"/>
  <c r="K412" i="8" s="1"/>
  <c r="K413" i="8" s="1"/>
  <c r="K414" i="8" s="1"/>
  <c r="K415" i="8" s="1"/>
  <c r="K416" i="8" s="1"/>
  <c r="K417" i="8" s="1"/>
  <c r="K418" i="8" s="1"/>
  <c r="K419" i="8" s="1"/>
  <c r="K420" i="8" s="1"/>
  <c r="K421" i="8" s="1"/>
  <c r="K422" i="8" s="1"/>
  <c r="K423" i="8" s="1"/>
  <c r="K424" i="8" s="1"/>
  <c r="K425" i="8" s="1"/>
  <c r="K426" i="8" s="1"/>
  <c r="K427" i="8" s="1"/>
  <c r="K428" i="8" s="1"/>
  <c r="K429" i="8" s="1"/>
  <c r="K430" i="8" s="1"/>
  <c r="K431" i="8" s="1"/>
  <c r="K432" i="8" s="1"/>
  <c r="K433" i="8" s="1"/>
  <c r="K434" i="8" s="1"/>
  <c r="K435" i="8" s="1"/>
  <c r="K436" i="8" s="1"/>
  <c r="K437" i="8" s="1"/>
  <c r="K438" i="8" s="1"/>
  <c r="K439" i="8" s="1"/>
  <c r="K440" i="8" s="1"/>
  <c r="K441" i="8" s="1"/>
  <c r="K442" i="8" s="1"/>
  <c r="K443" i="8" s="1"/>
  <c r="K444" i="8" s="1"/>
  <c r="K445" i="8" s="1"/>
  <c r="K446" i="8" s="1"/>
  <c r="K447" i="8" s="1"/>
  <c r="K448" i="8" s="1"/>
  <c r="K449" i="8" s="1"/>
  <c r="K450" i="8" s="1"/>
  <c r="K451" i="8" s="1"/>
  <c r="K452" i="8" s="1"/>
  <c r="K453" i="8" s="1"/>
  <c r="K454" i="8" s="1"/>
  <c r="K455" i="8" s="1"/>
  <c r="K456" i="8" s="1"/>
  <c r="K457" i="8" s="1"/>
  <c r="K458" i="8" s="1"/>
  <c r="K459" i="8" s="1"/>
  <c r="K460" i="8" s="1"/>
  <c r="K461" i="8" s="1"/>
  <c r="K462" i="8" s="1"/>
  <c r="K463" i="8" s="1"/>
  <c r="K464" i="8" s="1"/>
  <c r="K465" i="8" s="1"/>
  <c r="K466" i="8" s="1"/>
  <c r="K467" i="8" s="1"/>
  <c r="K468" i="8" s="1"/>
  <c r="K469" i="8" s="1"/>
  <c r="K470" i="8" s="1"/>
  <c r="K471" i="8" s="1"/>
  <c r="K472" i="8" s="1"/>
  <c r="K473" i="8" s="1"/>
  <c r="K474" i="8" s="1"/>
  <c r="K475" i="8" s="1"/>
  <c r="K476" i="8" s="1"/>
  <c r="N418" i="8"/>
  <c r="Q52" i="8"/>
  <c r="T52" i="8" s="1"/>
  <c r="X52" i="8" s="1"/>
  <c r="F50" i="8"/>
  <c r="E50" i="8"/>
  <c r="AA51" i="8"/>
  <c r="H51" i="8" s="1"/>
  <c r="Z51" i="8" s="1"/>
  <c r="I51" i="8"/>
  <c r="G51" i="8"/>
  <c r="AD70" i="8" l="1"/>
  <c r="N70" i="8"/>
  <c r="S71" i="8"/>
  <c r="R71" i="8"/>
  <c r="O71" i="8"/>
  <c r="Y71" i="8"/>
  <c r="AE71" i="8"/>
  <c r="AC71" i="8" s="1"/>
  <c r="P71" i="8"/>
  <c r="Y73" i="8"/>
  <c r="AE73" i="8"/>
  <c r="AC73" i="8" s="1"/>
  <c r="P73" i="8"/>
  <c r="S73" i="8"/>
  <c r="R73" i="8"/>
  <c r="O73" i="8"/>
  <c r="J70" i="8"/>
  <c r="M72" i="8"/>
  <c r="W72" i="8" s="1"/>
  <c r="G366" i="8"/>
  <c r="G367" i="8" s="1"/>
  <c r="E51" i="8"/>
  <c r="F51" i="8"/>
  <c r="AA52" i="8"/>
  <c r="H52" i="8" s="1"/>
  <c r="Z52" i="8" s="1"/>
  <c r="I52" i="8"/>
  <c r="G52" i="8"/>
  <c r="K477" i="8"/>
  <c r="K479" i="8" s="1"/>
  <c r="K480" i="8" s="1"/>
  <c r="K481" i="8" s="1"/>
  <c r="K482" i="8" s="1"/>
  <c r="K483" i="8" s="1"/>
  <c r="K484" i="8" s="1"/>
  <c r="K485" i="8" s="1"/>
  <c r="K486" i="8" s="1"/>
  <c r="K487" i="8" s="1"/>
  <c r="K488" i="8" s="1"/>
  <c r="K489" i="8" s="1"/>
  <c r="K490" i="8" s="1"/>
  <c r="K491" i="8" s="1"/>
  <c r="K492" i="8" s="1"/>
  <c r="K493" i="8" s="1"/>
  <c r="K494" i="8" s="1"/>
  <c r="K495" i="8" s="1"/>
  <c r="K496" i="8" s="1"/>
  <c r="K497" i="8" s="1"/>
  <c r="K498" i="8" s="1"/>
  <c r="K499" i="8" s="1"/>
  <c r="K500" i="8" s="1"/>
  <c r="K501" i="8" s="1"/>
  <c r="K502" i="8" s="1"/>
  <c r="K503" i="8" s="1"/>
  <c r="K504" i="8" s="1"/>
  <c r="K505" i="8" s="1"/>
  <c r="K506" i="8" s="1"/>
  <c r="K507" i="8" s="1"/>
  <c r="K508" i="8" s="1"/>
  <c r="K509" i="8" s="1"/>
  <c r="K510" i="8" s="1"/>
  <c r="K511" i="8" s="1"/>
  <c r="K512" i="8" s="1"/>
  <c r="K513" i="8" s="1"/>
  <c r="K514" i="8" s="1"/>
  <c r="K515" i="8" s="1"/>
  <c r="K516" i="8" s="1"/>
  <c r="K517" i="8" s="1"/>
  <c r="K518" i="8" s="1"/>
  <c r="K519" i="8" s="1"/>
  <c r="K520" i="8" s="1"/>
  <c r="K521" i="8" s="1"/>
  <c r="K522" i="8" s="1"/>
  <c r="K523" i="8" s="1"/>
  <c r="K524" i="8" s="1"/>
  <c r="K525" i="8" s="1"/>
  <c r="K526" i="8" s="1"/>
  <c r="K527" i="8" s="1"/>
  <c r="K528" i="8" s="1"/>
  <c r="K529" i="8" s="1"/>
  <c r="K530" i="8" s="1"/>
  <c r="K531" i="8" s="1"/>
  <c r="K532" i="8" s="1"/>
  <c r="K533" i="8" s="1"/>
  <c r="K534" i="8" s="1"/>
  <c r="K535" i="8" s="1"/>
  <c r="K536" i="8" s="1"/>
  <c r="K537" i="8" s="1"/>
  <c r="K538" i="8" s="1"/>
  <c r="K539" i="8" s="1"/>
  <c r="K540" i="8" s="1"/>
  <c r="K541" i="8" s="1"/>
  <c r="K542" i="8" s="1"/>
  <c r="K543" i="8" s="1"/>
  <c r="K544" i="8" s="1"/>
  <c r="K545" i="8" s="1"/>
  <c r="K546" i="8" s="1"/>
  <c r="K547" i="8" s="1"/>
  <c r="K548" i="8" s="1"/>
  <c r="K549" i="8" s="1"/>
  <c r="K550" i="8" s="1"/>
  <c r="K551" i="8" s="1"/>
  <c r="K552" i="8" s="1"/>
  <c r="K553" i="8" s="1"/>
  <c r="K554" i="8" s="1"/>
  <c r="K555" i="8" s="1"/>
  <c r="K556" i="8" s="1"/>
  <c r="K557" i="8" s="1"/>
  <c r="K558" i="8" s="1"/>
  <c r="K559" i="8" s="1"/>
  <c r="K560" i="8" s="1"/>
  <c r="K561" i="8" s="1"/>
  <c r="K562" i="8" s="1"/>
  <c r="K563" i="8" s="1"/>
  <c r="K564" i="8" s="1"/>
  <c r="K565" i="8" s="1"/>
  <c r="K566" i="8" s="1"/>
  <c r="K567" i="8" s="1"/>
  <c r="K568" i="8" s="1"/>
  <c r="K569" i="8" s="1"/>
  <c r="K570" i="8" s="1"/>
  <c r="K571" i="8" s="1"/>
  <c r="K572" i="8" s="1"/>
  <c r="K573" i="8" s="1"/>
  <c r="K574" i="8" s="1"/>
  <c r="K575" i="8" s="1"/>
  <c r="K576" i="8" s="1"/>
  <c r="K577" i="8" s="1"/>
  <c r="K578" i="8" s="1"/>
  <c r="K579" i="8" s="1"/>
  <c r="K580" i="8" s="1"/>
  <c r="K581" i="8" s="1"/>
  <c r="K582" i="8" s="1"/>
  <c r="K583" i="8" s="1"/>
  <c r="K584" i="8" s="1"/>
  <c r="K585" i="8" s="1"/>
  <c r="K586" i="8" s="1"/>
  <c r="K587" i="8" s="1"/>
  <c r="K588" i="8" s="1"/>
  <c r="K589" i="8" s="1"/>
  <c r="K590" i="8" s="1"/>
  <c r="K591" i="8" s="1"/>
  <c r="K592" i="8" s="1"/>
  <c r="K593" i="8" s="1"/>
  <c r="K594" i="8" s="1"/>
  <c r="K595" i="8" s="1"/>
  <c r="K597" i="8" s="1"/>
  <c r="K598" i="8" s="1"/>
  <c r="K599" i="8" s="1"/>
  <c r="K600" i="8" s="1"/>
  <c r="K601" i="8" s="1"/>
  <c r="K602" i="8" s="1"/>
  <c r="K478" i="8"/>
  <c r="N419" i="8"/>
  <c r="Q53" i="8"/>
  <c r="T53" i="8" s="1"/>
  <c r="X53" i="8" s="1"/>
  <c r="Q57" i="8"/>
  <c r="T57" i="8" s="1"/>
  <c r="X57" i="8" s="1"/>
  <c r="X96" i="8"/>
  <c r="AA96" i="8" s="1"/>
  <c r="H96" i="8" s="1"/>
  <c r="Z96" i="8" s="1"/>
  <c r="T96" i="8"/>
  <c r="G96" i="8" s="1"/>
  <c r="J73" i="8" l="1"/>
  <c r="AE72" i="8"/>
  <c r="AC72" i="8" s="1"/>
  <c r="P72" i="8"/>
  <c r="S72" i="8"/>
  <c r="S74" i="8" s="1"/>
  <c r="R72" i="8"/>
  <c r="Y72" i="8"/>
  <c r="O72" i="8"/>
  <c r="AD73" i="8"/>
  <c r="N73" i="8"/>
  <c r="M78" i="8"/>
  <c r="W78" i="8" s="1"/>
  <c r="G368" i="8"/>
  <c r="G369" i="8" s="1"/>
  <c r="G370" i="8" s="1"/>
  <c r="G371" i="8" s="1"/>
  <c r="G372" i="8" s="1"/>
  <c r="AD71" i="8"/>
  <c r="N71" i="8"/>
  <c r="J71" i="8"/>
  <c r="AA53" i="8"/>
  <c r="H53" i="8" s="1"/>
  <c r="Z53" i="8" s="1"/>
  <c r="I53" i="8"/>
  <c r="G53" i="8"/>
  <c r="F96" i="8"/>
  <c r="E96" i="8"/>
  <c r="AA57" i="8"/>
  <c r="H57" i="8" s="1"/>
  <c r="Z57" i="8" s="1"/>
  <c r="I57" i="8"/>
  <c r="G57" i="8"/>
  <c r="N420" i="8"/>
  <c r="Q54" i="8"/>
  <c r="T54" i="8" s="1"/>
  <c r="X54" i="8" s="1"/>
  <c r="Q58" i="8"/>
  <c r="T58" i="8" s="1"/>
  <c r="X58" i="8" s="1"/>
  <c r="F52" i="8"/>
  <c r="E52" i="8"/>
  <c r="G374" i="8" l="1"/>
  <c r="G373" i="8"/>
  <c r="J72" i="8"/>
  <c r="R78" i="8"/>
  <c r="O78" i="8"/>
  <c r="S78" i="8"/>
  <c r="S79" i="8" s="1"/>
  <c r="P78" i="8"/>
  <c r="W79" i="8"/>
  <c r="N72" i="8"/>
  <c r="AD72" i="8"/>
  <c r="AA54" i="8"/>
  <c r="H54" i="8" s="1"/>
  <c r="Z54" i="8" s="1"/>
  <c r="I54" i="8"/>
  <c r="G54" i="8"/>
  <c r="E57" i="8"/>
  <c r="F57" i="8"/>
  <c r="AA58" i="8"/>
  <c r="H58" i="8" s="1"/>
  <c r="Z58" i="8" s="1"/>
  <c r="I58" i="8"/>
  <c r="G58" i="8"/>
  <c r="N421" i="8"/>
  <c r="Q55" i="8"/>
  <c r="T55" i="8" s="1"/>
  <c r="X55" i="8" s="1"/>
  <c r="Q59" i="8"/>
  <c r="T59" i="8" s="1"/>
  <c r="X59" i="8" s="1"/>
  <c r="E53" i="8"/>
  <c r="F53" i="8"/>
  <c r="AE78" i="8" l="1"/>
  <c r="AC78" i="8" s="1"/>
  <c r="P79" i="8"/>
  <c r="AE77" i="8"/>
  <c r="AC77" i="8" s="1"/>
  <c r="R79" i="8"/>
  <c r="AE76" i="8"/>
  <c r="AC76" i="8" s="1"/>
  <c r="M88" i="8"/>
  <c r="W88" i="8" s="1"/>
  <c r="G375" i="8"/>
  <c r="G376" i="8" s="1"/>
  <c r="G377" i="8" s="1"/>
  <c r="G378" i="8" s="1"/>
  <c r="G379" i="8" s="1"/>
  <c r="G380" i="8" s="1"/>
  <c r="G381" i="8" s="1"/>
  <c r="G382" i="8" s="1"/>
  <c r="G383" i="8" s="1"/>
  <c r="G384" i="8" s="1"/>
  <c r="G385" i="8" s="1"/>
  <c r="G386" i="8" s="1"/>
  <c r="G387" i="8" s="1"/>
  <c r="G388" i="8" s="1"/>
  <c r="G389" i="8" s="1"/>
  <c r="G390" i="8" s="1"/>
  <c r="G391" i="8" s="1"/>
  <c r="G392" i="8" s="1"/>
  <c r="G393" i="8" s="1"/>
  <c r="G394" i="8" s="1"/>
  <c r="G395" i="8" s="1"/>
  <c r="G396" i="8" s="1"/>
  <c r="G397" i="8" s="1"/>
  <c r="G398" i="8" s="1"/>
  <c r="G399" i="8" s="1"/>
  <c r="G400" i="8" s="1"/>
  <c r="G401" i="8" s="1"/>
  <c r="G402" i="8" s="1"/>
  <c r="G403" i="8" s="1"/>
  <c r="G404" i="8" s="1"/>
  <c r="G405" i="8" s="1"/>
  <c r="G406" i="8" s="1"/>
  <c r="G407" i="8" s="1"/>
  <c r="G408" i="8" s="1"/>
  <c r="G409" i="8" s="1"/>
  <c r="G410" i="8" s="1"/>
  <c r="G411" i="8" s="1"/>
  <c r="G412" i="8" s="1"/>
  <c r="G413" i="8" s="1"/>
  <c r="G414" i="8" s="1"/>
  <c r="G415" i="8" s="1"/>
  <c r="G416" i="8" s="1"/>
  <c r="G417" i="8" s="1"/>
  <c r="G418" i="8" s="1"/>
  <c r="G419" i="8" s="1"/>
  <c r="G420" i="8" s="1"/>
  <c r="G421" i="8" s="1"/>
  <c r="G422" i="8" s="1"/>
  <c r="G423" i="8" s="1"/>
  <c r="G424" i="8" s="1"/>
  <c r="G425" i="8" s="1"/>
  <c r="G426" i="8" s="1"/>
  <c r="G427" i="8" s="1"/>
  <c r="G428" i="8" s="1"/>
  <c r="G429" i="8" s="1"/>
  <c r="G430" i="8" s="1"/>
  <c r="G431" i="8" s="1"/>
  <c r="G432" i="8" s="1"/>
  <c r="G433" i="8" s="1"/>
  <c r="G434" i="8" s="1"/>
  <c r="G435" i="8" s="1"/>
  <c r="G436" i="8" s="1"/>
  <c r="G437" i="8" s="1"/>
  <c r="G438" i="8" s="1"/>
  <c r="G439" i="8" s="1"/>
  <c r="G440" i="8" s="1"/>
  <c r="G441" i="8" s="1"/>
  <c r="G442" i="8" s="1"/>
  <c r="G443" i="8" s="1"/>
  <c r="G444" i="8" s="1"/>
  <c r="G445" i="8" s="1"/>
  <c r="G446" i="8" s="1"/>
  <c r="G447" i="8" s="1"/>
  <c r="G448" i="8" s="1"/>
  <c r="G449" i="8" s="1"/>
  <c r="G450" i="8" s="1"/>
  <c r="G451" i="8" s="1"/>
  <c r="G452" i="8" s="1"/>
  <c r="G453" i="8" s="1"/>
  <c r="G454" i="8" s="1"/>
  <c r="G455" i="8" s="1"/>
  <c r="G456" i="8" s="1"/>
  <c r="G457" i="8" s="1"/>
  <c r="G458" i="8" s="1"/>
  <c r="G459" i="8" s="1"/>
  <c r="G460" i="8" s="1"/>
  <c r="G461" i="8" s="1"/>
  <c r="G462" i="8" s="1"/>
  <c r="G463" i="8" s="1"/>
  <c r="G464" i="8" s="1"/>
  <c r="G465" i="8" s="1"/>
  <c r="G466" i="8" s="1"/>
  <c r="G467" i="8" s="1"/>
  <c r="G468" i="8" s="1"/>
  <c r="G469" i="8" s="1"/>
  <c r="G470" i="8" s="1"/>
  <c r="G471" i="8" s="1"/>
  <c r="G472" i="8" s="1"/>
  <c r="G473" i="8" s="1"/>
  <c r="G474" i="8" s="1"/>
  <c r="G475" i="8" s="1"/>
  <c r="G476" i="8" s="1"/>
  <c r="AA59" i="8"/>
  <c r="H59" i="8" s="1"/>
  <c r="Z59" i="8" s="1"/>
  <c r="I59" i="8"/>
  <c r="G59" i="8"/>
  <c r="N422" i="8"/>
  <c r="N423" i="8" s="1"/>
  <c r="N424" i="8" s="1"/>
  <c r="N425" i="8" s="1"/>
  <c r="Q56" i="8"/>
  <c r="T56" i="8" s="1"/>
  <c r="X56" i="8" s="1"/>
  <c r="AA55" i="8"/>
  <c r="H55" i="8" s="1"/>
  <c r="Z55" i="8" s="1"/>
  <c r="I55" i="8"/>
  <c r="G55" i="8"/>
  <c r="F58" i="8"/>
  <c r="E58" i="8"/>
  <c r="F54" i="8"/>
  <c r="E54" i="8"/>
  <c r="S88" i="8" l="1"/>
  <c r="S90" i="8" s="1"/>
  <c r="P88" i="8"/>
  <c r="P90" i="8" s="1"/>
  <c r="W90" i="8"/>
  <c r="Y88" i="8"/>
  <c r="R88" i="8"/>
  <c r="R90" i="8" s="1"/>
  <c r="O88" i="8"/>
  <c r="AE88" i="8"/>
  <c r="G477" i="8"/>
  <c r="G479" i="8" s="1"/>
  <c r="G480" i="8" s="1"/>
  <c r="G481" i="8" s="1"/>
  <c r="G482" i="8" s="1"/>
  <c r="G483" i="8" s="1"/>
  <c r="G484" i="8" s="1"/>
  <c r="G485" i="8" s="1"/>
  <c r="G486" i="8" s="1"/>
  <c r="G487" i="8" s="1"/>
  <c r="G488" i="8" s="1"/>
  <c r="G489" i="8" s="1"/>
  <c r="G490" i="8" s="1"/>
  <c r="G491" i="8" s="1"/>
  <c r="G492" i="8" s="1"/>
  <c r="G493" i="8" s="1"/>
  <c r="G494" i="8" s="1"/>
  <c r="G495" i="8" s="1"/>
  <c r="G496" i="8" s="1"/>
  <c r="G497" i="8" s="1"/>
  <c r="G498" i="8" s="1"/>
  <c r="G499" i="8" s="1"/>
  <c r="G500" i="8" s="1"/>
  <c r="G501" i="8" s="1"/>
  <c r="G502" i="8" s="1"/>
  <c r="G503" i="8" s="1"/>
  <c r="G504" i="8" s="1"/>
  <c r="G505" i="8" s="1"/>
  <c r="G506" i="8" s="1"/>
  <c r="G507" i="8" s="1"/>
  <c r="G508" i="8" s="1"/>
  <c r="G509" i="8" s="1"/>
  <c r="G510" i="8" s="1"/>
  <c r="G511" i="8" s="1"/>
  <c r="G512" i="8" s="1"/>
  <c r="G513" i="8" s="1"/>
  <c r="G514" i="8" s="1"/>
  <c r="G515" i="8" s="1"/>
  <c r="G516" i="8" s="1"/>
  <c r="G517" i="8" s="1"/>
  <c r="G518" i="8" s="1"/>
  <c r="G519" i="8" s="1"/>
  <c r="G520" i="8" s="1"/>
  <c r="G521" i="8" s="1"/>
  <c r="G522" i="8" s="1"/>
  <c r="G523" i="8" s="1"/>
  <c r="G524" i="8" s="1"/>
  <c r="G525" i="8" s="1"/>
  <c r="G526" i="8" s="1"/>
  <c r="G527" i="8" s="1"/>
  <c r="G528" i="8" s="1"/>
  <c r="G529" i="8" s="1"/>
  <c r="G530" i="8" s="1"/>
  <c r="G531" i="8" s="1"/>
  <c r="G532" i="8" s="1"/>
  <c r="G533" i="8" s="1"/>
  <c r="G534" i="8" s="1"/>
  <c r="G535" i="8" s="1"/>
  <c r="G536" i="8" s="1"/>
  <c r="G537" i="8" s="1"/>
  <c r="G538" i="8" s="1"/>
  <c r="G539" i="8" s="1"/>
  <c r="G540" i="8" s="1"/>
  <c r="G541" i="8" s="1"/>
  <c r="G542" i="8" s="1"/>
  <c r="G543" i="8" s="1"/>
  <c r="G544" i="8" s="1"/>
  <c r="G545" i="8" s="1"/>
  <c r="G546" i="8" s="1"/>
  <c r="G547" i="8" s="1"/>
  <c r="G548" i="8" s="1"/>
  <c r="G549" i="8" s="1"/>
  <c r="G550" i="8" s="1"/>
  <c r="G551" i="8" s="1"/>
  <c r="G552" i="8" s="1"/>
  <c r="G553" i="8" s="1"/>
  <c r="G554" i="8" s="1"/>
  <c r="G555" i="8" s="1"/>
  <c r="G556" i="8" s="1"/>
  <c r="G557" i="8" s="1"/>
  <c r="G558" i="8" s="1"/>
  <c r="G559" i="8" s="1"/>
  <c r="G560" i="8" s="1"/>
  <c r="G561" i="8" s="1"/>
  <c r="G562" i="8" s="1"/>
  <c r="G563" i="8" s="1"/>
  <c r="G564" i="8" s="1"/>
  <c r="G565" i="8" s="1"/>
  <c r="G566" i="8" s="1"/>
  <c r="G567" i="8" s="1"/>
  <c r="G568" i="8" s="1"/>
  <c r="G569" i="8" s="1"/>
  <c r="G570" i="8" s="1"/>
  <c r="G571" i="8" s="1"/>
  <c r="G572" i="8" s="1"/>
  <c r="G573" i="8" s="1"/>
  <c r="G574" i="8" s="1"/>
  <c r="G575" i="8" s="1"/>
  <c r="G576" i="8" s="1"/>
  <c r="G577" i="8" s="1"/>
  <c r="G578" i="8" s="1"/>
  <c r="G579" i="8" s="1"/>
  <c r="G580" i="8" s="1"/>
  <c r="G581" i="8" s="1"/>
  <c r="G582" i="8" s="1"/>
  <c r="G583" i="8" s="1"/>
  <c r="G584" i="8" s="1"/>
  <c r="G585" i="8" s="1"/>
  <c r="G586" i="8" s="1"/>
  <c r="G587" i="8" s="1"/>
  <c r="G588" i="8" s="1"/>
  <c r="G589" i="8" s="1"/>
  <c r="G590" i="8" s="1"/>
  <c r="G591" i="8" s="1"/>
  <c r="G592" i="8" s="1"/>
  <c r="G593" i="8" s="1"/>
  <c r="G594" i="8" s="1"/>
  <c r="G595" i="8" s="1"/>
  <c r="G597" i="8" s="1"/>
  <c r="G598" i="8" s="1"/>
  <c r="G599" i="8" s="1"/>
  <c r="G600" i="8" s="1"/>
  <c r="G601" i="8" s="1"/>
  <c r="G602" i="8" s="1"/>
  <c r="G478" i="8"/>
  <c r="AD76" i="8"/>
  <c r="AD79" i="8" s="1"/>
  <c r="AD77" i="8"/>
  <c r="AD78" i="8"/>
  <c r="N426" i="8"/>
  <c r="N427" i="8" s="1"/>
  <c r="Q60" i="8"/>
  <c r="T60" i="8" s="1"/>
  <c r="E55" i="8"/>
  <c r="F55" i="8"/>
  <c r="AA56" i="8"/>
  <c r="H56" i="8" s="1"/>
  <c r="Z56" i="8" s="1"/>
  <c r="I56" i="8"/>
  <c r="G56" i="8"/>
  <c r="E59" i="8"/>
  <c r="F59" i="8"/>
  <c r="N79" i="8" l="1"/>
  <c r="AK79" i="8"/>
  <c r="Y85" i="8"/>
  <c r="Y86" i="8"/>
  <c r="AE87" i="8"/>
  <c r="AC87" i="8" s="1"/>
  <c r="AE85" i="8"/>
  <c r="AC85" i="8" s="1"/>
  <c r="AE86" i="8"/>
  <c r="AC86" i="8" s="1"/>
  <c r="AE89" i="8"/>
  <c r="AC89" i="8" s="1"/>
  <c r="F56" i="8"/>
  <c r="E56" i="8"/>
  <c r="N428" i="8"/>
  <c r="Q62" i="8"/>
  <c r="T62" i="8" s="1"/>
  <c r="X62" i="8" s="1"/>
  <c r="N89" i="8" l="1"/>
  <c r="AD89" i="8"/>
  <c r="N85" i="8"/>
  <c r="AD85" i="8"/>
  <c r="N86" i="8"/>
  <c r="AD86" i="8"/>
  <c r="AD87" i="8"/>
  <c r="N87" i="8"/>
  <c r="N76" i="8"/>
  <c r="N77" i="8"/>
  <c r="N78" i="8"/>
  <c r="T78" i="8" s="1"/>
  <c r="X74" i="8"/>
  <c r="AA62" i="8"/>
  <c r="I62" i="8"/>
  <c r="G62" i="8"/>
  <c r="N429" i="8"/>
  <c r="Q63" i="8"/>
  <c r="T63" i="8" s="1"/>
  <c r="X63" i="8" s="1"/>
  <c r="G78" i="8" l="1"/>
  <c r="X78" i="8"/>
  <c r="AA78" i="8" s="1"/>
  <c r="H78" i="8" s="1"/>
  <c r="X89" i="8"/>
  <c r="AA89" i="8" s="1"/>
  <c r="H89" i="8" s="1"/>
  <c r="Z89" i="8" s="1"/>
  <c r="T89" i="8"/>
  <c r="G89" i="8" s="1"/>
  <c r="AA63" i="8"/>
  <c r="H63" i="8" s="1"/>
  <c r="Z63" i="8" s="1"/>
  <c r="I63" i="8"/>
  <c r="G63" i="8"/>
  <c r="F62" i="8"/>
  <c r="E62" i="8"/>
  <c r="AA74" i="8"/>
  <c r="H62" i="8"/>
  <c r="Z62" i="8" s="1"/>
  <c r="N430" i="8"/>
  <c r="Q64" i="8"/>
  <c r="T64" i="8" s="1"/>
  <c r="X64" i="8" s="1"/>
  <c r="E89" i="8" l="1"/>
  <c r="F89" i="8"/>
  <c r="E78" i="8"/>
  <c r="U78" i="8"/>
  <c r="F78" i="8"/>
  <c r="AA64" i="8"/>
  <c r="H64" i="8" s="1"/>
  <c r="Z64" i="8" s="1"/>
  <c r="I64" i="8"/>
  <c r="G64" i="8"/>
  <c r="N431" i="8"/>
  <c r="Q65" i="8"/>
  <c r="T65" i="8" s="1"/>
  <c r="X65" i="8" s="1"/>
  <c r="Q76" i="8"/>
  <c r="T76" i="8" s="1"/>
  <c r="E63" i="8"/>
  <c r="F63" i="8"/>
  <c r="X76" i="8" l="1"/>
  <c r="I76" i="8"/>
  <c r="G76" i="8"/>
  <c r="N432" i="8"/>
  <c r="Q66" i="8"/>
  <c r="T66" i="8" s="1"/>
  <c r="X66" i="8" s="1"/>
  <c r="Q77" i="8"/>
  <c r="T77" i="8" s="1"/>
  <c r="AA65" i="8"/>
  <c r="H65" i="8" s="1"/>
  <c r="Z65" i="8" s="1"/>
  <c r="I65" i="8"/>
  <c r="G65" i="8"/>
  <c r="F64" i="8"/>
  <c r="E64" i="8"/>
  <c r="E65" i="8" l="1"/>
  <c r="F65" i="8"/>
  <c r="I77" i="8"/>
  <c r="X77" i="8"/>
  <c r="AA77" i="8" s="1"/>
  <c r="H77" i="8" s="1"/>
  <c r="G77" i="8"/>
  <c r="N433" i="8"/>
  <c r="Q67" i="8"/>
  <c r="T67" i="8" s="1"/>
  <c r="X67" i="8" s="1"/>
  <c r="Q78" i="8"/>
  <c r="AA66" i="8"/>
  <c r="H66" i="8" s="1"/>
  <c r="Z66" i="8" s="1"/>
  <c r="I66" i="8"/>
  <c r="G66" i="8"/>
  <c r="F76" i="8"/>
  <c r="U76" i="8"/>
  <c r="E76" i="8"/>
  <c r="AA76" i="8"/>
  <c r="X79" i="8"/>
  <c r="F66" i="8" l="1"/>
  <c r="E66" i="8"/>
  <c r="N434" i="8"/>
  <c r="Q68" i="8"/>
  <c r="T68" i="8" s="1"/>
  <c r="X68" i="8" s="1"/>
  <c r="AA79" i="8"/>
  <c r="H76" i="8"/>
  <c r="AA67" i="8"/>
  <c r="H67" i="8" s="1"/>
  <c r="Z67" i="8" s="1"/>
  <c r="I67" i="8"/>
  <c r="G67" i="8"/>
  <c r="E77" i="8"/>
  <c r="U77" i="8"/>
  <c r="F77" i="8"/>
  <c r="AA68" i="8" l="1"/>
  <c r="H68" i="8" s="1"/>
  <c r="Z68" i="8" s="1"/>
  <c r="I68" i="8"/>
  <c r="G68" i="8"/>
  <c r="E67" i="8"/>
  <c r="F67" i="8"/>
  <c r="N435" i="8"/>
  <c r="Q74" i="8"/>
  <c r="T74" i="8" s="1"/>
  <c r="Q69" i="8"/>
  <c r="T69" i="8" s="1"/>
  <c r="X69" i="8" s="1"/>
  <c r="AA69" i="8" l="1"/>
  <c r="H69" i="8" s="1"/>
  <c r="Z69" i="8" s="1"/>
  <c r="I69" i="8"/>
  <c r="G69" i="8"/>
  <c r="N436" i="8"/>
  <c r="Q81" i="8"/>
  <c r="T81" i="8" s="1"/>
  <c r="Q70" i="8"/>
  <c r="T70" i="8" s="1"/>
  <c r="X70" i="8" s="1"/>
  <c r="F68" i="8"/>
  <c r="E68" i="8"/>
  <c r="AA70" i="8" l="1"/>
  <c r="H70" i="8" s="1"/>
  <c r="Z70" i="8" s="1"/>
  <c r="I70" i="8"/>
  <c r="G70" i="8"/>
  <c r="N437" i="8"/>
  <c r="Q82" i="8"/>
  <c r="T82" i="8" s="1"/>
  <c r="Q73" i="8"/>
  <c r="T73" i="8" s="1"/>
  <c r="X73" i="8" s="1"/>
  <c r="Q71" i="8"/>
  <c r="T71" i="8" s="1"/>
  <c r="X71" i="8" s="1"/>
  <c r="X81" i="8"/>
  <c r="I81" i="8"/>
  <c r="G81" i="8"/>
  <c r="E69" i="8"/>
  <c r="F69" i="8"/>
  <c r="U81" i="8" l="1"/>
  <c r="E81" i="8"/>
  <c r="F81" i="8"/>
  <c r="X83" i="8"/>
  <c r="AA81" i="8"/>
  <c r="AA73" i="8"/>
  <c r="H73" i="8" s="1"/>
  <c r="Z73" i="8" s="1"/>
  <c r="I73" i="8"/>
  <c r="G73" i="8"/>
  <c r="N438" i="8"/>
  <c r="N439" i="8" s="1"/>
  <c r="N440" i="8" s="1"/>
  <c r="N441" i="8" s="1"/>
  <c r="N442" i="8" s="1"/>
  <c r="N443" i="8" s="1"/>
  <c r="Q72" i="8"/>
  <c r="T72" i="8" s="1"/>
  <c r="X72" i="8" s="1"/>
  <c r="AA71" i="8"/>
  <c r="H71" i="8" s="1"/>
  <c r="Z71" i="8" s="1"/>
  <c r="I71" i="8"/>
  <c r="G71" i="8"/>
  <c r="X82" i="8"/>
  <c r="AA82" i="8" s="1"/>
  <c r="H82" i="8" s="1"/>
  <c r="I82" i="8"/>
  <c r="G82" i="8"/>
  <c r="F70" i="8"/>
  <c r="E70" i="8"/>
  <c r="U82" i="8" l="1"/>
  <c r="F82" i="8"/>
  <c r="E82" i="8"/>
  <c r="AA72" i="8"/>
  <c r="H72" i="8" s="1"/>
  <c r="Z72" i="8" s="1"/>
  <c r="I72" i="8"/>
  <c r="G72" i="8"/>
  <c r="E73" i="8"/>
  <c r="F73" i="8"/>
  <c r="E71" i="8"/>
  <c r="F71" i="8"/>
  <c r="N444" i="8"/>
  <c r="N445" i="8" s="1"/>
  <c r="Q79" i="8"/>
  <c r="T79" i="8" s="1"/>
  <c r="AA83" i="8"/>
  <c r="H81" i="8"/>
  <c r="F72" i="8" l="1"/>
  <c r="E72" i="8"/>
  <c r="N446" i="8"/>
  <c r="Q85" i="8"/>
  <c r="N447" i="8" l="1"/>
  <c r="Q86" i="8"/>
  <c r="T86" i="8" s="1"/>
  <c r="X86" i="8" s="1"/>
  <c r="T85" i="8"/>
  <c r="T90" i="8" l="1"/>
  <c r="X85" i="8"/>
  <c r="AA86" i="8"/>
  <c r="H86" i="8" s="1"/>
  <c r="Z86" i="8" s="1"/>
  <c r="G86" i="8"/>
  <c r="N448" i="8"/>
  <c r="Q83" i="8"/>
  <c r="T83" i="8" s="1"/>
  <c r="Q87" i="8"/>
  <c r="T87" i="8" l="1"/>
  <c r="X87" i="8" s="1"/>
  <c r="N449" i="8"/>
  <c r="N450" i="8" s="1"/>
  <c r="N451" i="8" s="1"/>
  <c r="N452" i="8" s="1"/>
  <c r="N453" i="8" s="1"/>
  <c r="N454" i="8" s="1"/>
  <c r="Q88" i="8"/>
  <c r="T88" i="8" s="1"/>
  <c r="X88" i="8" s="1"/>
  <c r="E86" i="8"/>
  <c r="F86" i="8"/>
  <c r="X90" i="8"/>
  <c r="AA85" i="8"/>
  <c r="H85" i="8" s="1"/>
  <c r="Z85" i="8" s="1"/>
  <c r="I85" i="8"/>
  <c r="G85" i="8"/>
  <c r="F85" i="8" l="1"/>
  <c r="E85" i="8"/>
  <c r="AA88" i="8"/>
  <c r="H88" i="8" s="1"/>
  <c r="Z88" i="8" s="1"/>
  <c r="G88" i="8"/>
  <c r="Q90" i="8"/>
  <c r="N455" i="8"/>
  <c r="Q92" i="8"/>
  <c r="AA87" i="8"/>
  <c r="H87" i="8" s="1"/>
  <c r="Z87" i="8" s="1"/>
  <c r="G87" i="8"/>
  <c r="F87" i="8" l="1"/>
  <c r="E87" i="8"/>
  <c r="N456" i="8"/>
  <c r="Q93" i="8"/>
  <c r="T93" i="8" s="1"/>
  <c r="X93" i="8" s="1"/>
  <c r="E88" i="8"/>
  <c r="F88" i="8"/>
  <c r="T92" i="8"/>
  <c r="T97" i="8" l="1"/>
  <c r="X92" i="8"/>
  <c r="AA93" i="8"/>
  <c r="H93" i="8" s="1"/>
  <c r="Z93" i="8" s="1"/>
  <c r="G93" i="8"/>
  <c r="N457" i="8"/>
  <c r="Q94" i="8"/>
  <c r="N458" i="8" l="1"/>
  <c r="N459" i="8" s="1"/>
  <c r="N460" i="8" s="1"/>
  <c r="N461" i="8" s="1"/>
  <c r="N462" i="8" s="1"/>
  <c r="N463" i="8" s="1"/>
  <c r="N464" i="8" s="1"/>
  <c r="N465" i="8" s="1"/>
  <c r="N466" i="8" s="1"/>
  <c r="N467" i="8" s="1"/>
  <c r="N468" i="8" s="1"/>
  <c r="N469" i="8" s="1"/>
  <c r="N470" i="8" s="1"/>
  <c r="N471" i="8" s="1"/>
  <c r="N472" i="8" s="1"/>
  <c r="N473" i="8" s="1"/>
  <c r="N474" i="8" s="1"/>
  <c r="N475" i="8" s="1"/>
  <c r="N476" i="8" s="1"/>
  <c r="Q95" i="8"/>
  <c r="T95" i="8" s="1"/>
  <c r="X95" i="8" s="1"/>
  <c r="T94" i="8"/>
  <c r="X94" i="8" s="1"/>
  <c r="E93" i="8"/>
  <c r="F93" i="8"/>
  <c r="X97" i="8"/>
  <c r="AA92" i="8"/>
  <c r="H92" i="8" s="1"/>
  <c r="Z92" i="8" s="1"/>
  <c r="I92" i="8"/>
  <c r="G92" i="8"/>
  <c r="Q97" i="8" l="1"/>
  <c r="F92" i="8"/>
  <c r="E92" i="8"/>
  <c r="AA95" i="8"/>
  <c r="H95" i="8" s="1"/>
  <c r="Z95" i="8" s="1"/>
  <c r="G95" i="8"/>
  <c r="AA94" i="8"/>
  <c r="H94" i="8" s="1"/>
  <c r="Z94" i="8" s="1"/>
  <c r="G94" i="8"/>
  <c r="N478" i="8"/>
  <c r="N477" i="8"/>
  <c r="N479" i="8" s="1"/>
  <c r="N480" i="8" s="1"/>
  <c r="N481" i="8" s="1"/>
  <c r="N482" i="8" s="1"/>
  <c r="N483" i="8" s="1"/>
  <c r="N484" i="8" s="1"/>
  <c r="N485" i="8" s="1"/>
  <c r="N486" i="8" s="1"/>
  <c r="N487" i="8" s="1"/>
  <c r="N488" i="8" s="1"/>
  <c r="N489" i="8" s="1"/>
  <c r="N490" i="8" s="1"/>
  <c r="N491" i="8" s="1"/>
  <c r="N492" i="8" s="1"/>
  <c r="N493" i="8" s="1"/>
  <c r="N494" i="8" s="1"/>
  <c r="N495" i="8" s="1"/>
  <c r="N496" i="8" s="1"/>
  <c r="N497" i="8" s="1"/>
  <c r="N498" i="8" s="1"/>
  <c r="N499" i="8" s="1"/>
  <c r="N500" i="8" s="1"/>
  <c r="N501" i="8" s="1"/>
  <c r="N502" i="8" s="1"/>
  <c r="N503" i="8" s="1"/>
  <c r="N504" i="8" s="1"/>
  <c r="N505" i="8" s="1"/>
  <c r="N506" i="8" s="1"/>
  <c r="N507" i="8" s="1"/>
  <c r="N508" i="8" s="1"/>
  <c r="N509" i="8" s="1"/>
  <c r="N510" i="8" s="1"/>
  <c r="N511" i="8" s="1"/>
  <c r="N512" i="8" s="1"/>
  <c r="N513" i="8" s="1"/>
  <c r="N514" i="8" s="1"/>
  <c r="N515" i="8" s="1"/>
  <c r="N516" i="8" s="1"/>
  <c r="N517" i="8" s="1"/>
  <c r="N518" i="8" s="1"/>
  <c r="N519" i="8" s="1"/>
  <c r="N520" i="8" s="1"/>
  <c r="N521" i="8" s="1"/>
  <c r="N522" i="8" s="1"/>
  <c r="N523" i="8" s="1"/>
  <c r="N524" i="8" s="1"/>
  <c r="N525" i="8" s="1"/>
  <c r="N526" i="8" s="1"/>
  <c r="N527" i="8" s="1"/>
  <c r="N528" i="8" s="1"/>
  <c r="N529" i="8" s="1"/>
  <c r="N530" i="8" s="1"/>
  <c r="N531" i="8" s="1"/>
  <c r="N532" i="8" s="1"/>
  <c r="N533" i="8" s="1"/>
  <c r="N534" i="8" s="1"/>
  <c r="N535" i="8" s="1"/>
  <c r="N536" i="8" s="1"/>
  <c r="N537" i="8" s="1"/>
  <c r="N538" i="8" s="1"/>
  <c r="N539" i="8" s="1"/>
  <c r="N540" i="8" s="1"/>
  <c r="N541" i="8" s="1"/>
  <c r="N542" i="8" s="1"/>
  <c r="N543" i="8" s="1"/>
  <c r="N544" i="8" s="1"/>
  <c r="N545" i="8" s="1"/>
  <c r="N546" i="8" s="1"/>
  <c r="N547" i="8" s="1"/>
  <c r="N548" i="8" s="1"/>
  <c r="N549" i="8" s="1"/>
  <c r="N550" i="8" s="1"/>
  <c r="N551" i="8" s="1"/>
  <c r="N552" i="8" s="1"/>
  <c r="N553" i="8" s="1"/>
  <c r="N554" i="8" s="1"/>
  <c r="N555" i="8" s="1"/>
  <c r="N556" i="8" s="1"/>
  <c r="N557" i="8" s="1"/>
  <c r="N558" i="8" s="1"/>
  <c r="N559" i="8" s="1"/>
  <c r="N560" i="8" s="1"/>
  <c r="N561" i="8" s="1"/>
  <c r="N562" i="8" s="1"/>
  <c r="N563" i="8" s="1"/>
  <c r="N564" i="8" s="1"/>
  <c r="N565" i="8" s="1"/>
  <c r="N566" i="8" s="1"/>
  <c r="N567" i="8" s="1"/>
  <c r="N568" i="8" s="1"/>
  <c r="N569" i="8" s="1"/>
  <c r="N570" i="8" s="1"/>
  <c r="N571" i="8" s="1"/>
  <c r="N572" i="8" s="1"/>
  <c r="N573" i="8" s="1"/>
  <c r="N574" i="8" s="1"/>
  <c r="N575" i="8" s="1"/>
  <c r="N576" i="8" s="1"/>
  <c r="N577" i="8" s="1"/>
  <c r="N578" i="8" s="1"/>
  <c r="N579" i="8" s="1"/>
  <c r="N580" i="8" s="1"/>
  <c r="N581" i="8" s="1"/>
  <c r="N582" i="8" s="1"/>
  <c r="N583" i="8" s="1"/>
  <c r="N584" i="8" s="1"/>
  <c r="N585" i="8" s="1"/>
  <c r="N586" i="8" s="1"/>
  <c r="N587" i="8" s="1"/>
  <c r="N588" i="8" s="1"/>
  <c r="N589" i="8" s="1"/>
  <c r="N590" i="8" s="1"/>
  <c r="N591" i="8" s="1"/>
  <c r="N592" i="8" s="1"/>
  <c r="N593" i="8" s="1"/>
  <c r="N594" i="8" s="1"/>
  <c r="N595" i="8" s="1"/>
  <c r="N597" i="8" s="1"/>
  <c r="N598" i="8" s="1"/>
  <c r="N599" i="8" s="1"/>
  <c r="N600" i="8" s="1"/>
  <c r="N601" i="8" s="1"/>
  <c r="N602" i="8" s="1"/>
  <c r="F94" i="8" l="1"/>
  <c r="E94" i="8"/>
  <c r="E95" i="8"/>
  <c r="F95" i="8"/>
  <c r="AA10" i="8" l="1"/>
  <c r="H10" i="8" s="1"/>
  <c r="Z10" i="8" s="1"/>
  <c r="X10" i="8"/>
  <c r="I10" i="8" s="1"/>
  <c r="J10" i="8"/>
  <c r="J9" i="8"/>
  <c r="S19" i="8"/>
  <c r="X9" i="8"/>
  <c r="I9" i="8" s="1"/>
  <c r="AA9" i="8"/>
  <c r="H9" i="8" s="1"/>
  <c r="Z9" i="8" s="1"/>
  <c r="T19" i="8" l="1"/>
  <c r="T98" i="8" s="1"/>
  <c r="S98" i="8"/>
  <c r="T100" i="8" s="1"/>
  <c r="AA19" i="8"/>
  <c r="S22" i="8"/>
  <c r="T22" i="8" s="1"/>
  <c r="X19" i="8"/>
  <c r="X98" i="8" s="1"/>
  <c r="G9" i="8"/>
  <c r="G10" i="8"/>
  <c r="F9" i="8" l="1"/>
  <c r="E9" i="8"/>
  <c r="AA98" i="8"/>
  <c r="AA22" i="8"/>
  <c r="F10" i="8"/>
  <c r="E10" i="8"/>
  <c r="Q28" i="12" l="1"/>
  <c r="P27" i="12" l="1"/>
  <c r="A9" i="10" l="1"/>
  <c r="A10" i="10" s="1"/>
  <c r="O11" i="16" l="1"/>
  <c r="P12" i="16"/>
  <c r="P13" i="16"/>
  <c r="P14" i="16"/>
  <c r="AE15" i="16"/>
  <c r="AC15" i="16" s="1"/>
  <c r="AD15" i="16" s="1"/>
  <c r="AE16" i="16"/>
  <c r="AC16" i="16" s="1"/>
  <c r="AD16" i="16" s="1"/>
  <c r="P17" i="16"/>
  <c r="P18" i="16"/>
  <c r="P20" i="16"/>
  <c r="Y10" i="16" l="1"/>
  <c r="O10" i="16"/>
  <c r="Q10" i="16"/>
  <c r="R10" i="16"/>
  <c r="Y19" i="16"/>
  <c r="S19" i="16"/>
  <c r="R19" i="16"/>
  <c r="Q19" i="16"/>
  <c r="AE19" i="16"/>
  <c r="AC19" i="16" s="1"/>
  <c r="AD19" i="16" s="1"/>
  <c r="S10" i="16"/>
  <c r="Y20" i="16"/>
  <c r="S20" i="16"/>
  <c r="R20" i="16"/>
  <c r="Q20" i="16"/>
  <c r="P19" i="16"/>
  <c r="R18" i="16"/>
  <c r="S18" i="16"/>
  <c r="AE18" i="16"/>
  <c r="AC18" i="16" s="1"/>
  <c r="AD18" i="16" s="1"/>
  <c r="Y18" i="16"/>
  <c r="Q18" i="16"/>
  <c r="S17" i="16"/>
  <c r="R17" i="16"/>
  <c r="Y17" i="16"/>
  <c r="Q17" i="16"/>
  <c r="AE17" i="16"/>
  <c r="AC17" i="16" s="1"/>
  <c r="AD17" i="16" s="1"/>
  <c r="P16" i="16"/>
  <c r="P15" i="16"/>
  <c r="Y14" i="16"/>
  <c r="R14" i="16"/>
  <c r="S14" i="16"/>
  <c r="Q14" i="16"/>
  <c r="AE14" i="16"/>
  <c r="AC14" i="16" s="1"/>
  <c r="AD14" i="16" s="1"/>
  <c r="Y12" i="16"/>
  <c r="R12" i="16"/>
  <c r="O12" i="16"/>
  <c r="S12" i="16"/>
  <c r="Q12" i="16"/>
  <c r="Y11" i="16"/>
  <c r="Q11" i="16"/>
  <c r="R11" i="16"/>
  <c r="S11" i="16"/>
  <c r="P11" i="16"/>
  <c r="O9" i="16"/>
  <c r="AE10" i="16"/>
  <c r="AC10" i="16" s="1"/>
  <c r="AD10" i="16" s="1"/>
  <c r="AE11" i="16"/>
  <c r="AC11" i="16" s="1"/>
  <c r="AD11" i="16" s="1"/>
  <c r="P10" i="16"/>
  <c r="T10" i="16" s="1"/>
  <c r="X10" i="16" s="1"/>
  <c r="O14" i="16"/>
  <c r="O18" i="16"/>
  <c r="Y16" i="16"/>
  <c r="S16" i="16"/>
  <c r="R16" i="16"/>
  <c r="Q16" i="16"/>
  <c r="Y15" i="16"/>
  <c r="S15" i="16"/>
  <c r="O15" i="16"/>
  <c r="R15" i="16"/>
  <c r="Q15" i="16"/>
  <c r="Y13" i="16"/>
  <c r="Q13" i="16"/>
  <c r="R13" i="16"/>
  <c r="S13" i="16"/>
  <c r="AE13" i="16"/>
  <c r="AC13" i="16" s="1"/>
  <c r="AD13" i="16" s="1"/>
  <c r="O19" i="16"/>
  <c r="O16" i="16"/>
  <c r="J16" i="16" s="1"/>
  <c r="O13" i="16"/>
  <c r="J13" i="16" s="1"/>
  <c r="Q9" i="16"/>
  <c r="R9" i="16"/>
  <c r="Y9" i="16"/>
  <c r="P9" i="16"/>
  <c r="AE12" i="16"/>
  <c r="AC12" i="16" s="1"/>
  <c r="AD12" i="16" s="1"/>
  <c r="AE20" i="16"/>
  <c r="AC20" i="16" s="1"/>
  <c r="AD20" i="16" s="1"/>
  <c r="AE9" i="16"/>
  <c r="AC9" i="16" s="1"/>
  <c r="AD9" i="16" s="1"/>
  <c r="O20" i="16"/>
  <c r="J18" i="16" l="1"/>
  <c r="J20" i="16"/>
  <c r="T9" i="16"/>
  <c r="X9" i="16" s="1"/>
  <c r="I9" i="16" s="1"/>
  <c r="J19" i="16"/>
  <c r="J15" i="16"/>
  <c r="J14" i="16"/>
  <c r="T12" i="16"/>
  <c r="AA12" i="16" s="1"/>
  <c r="H12" i="16" s="1"/>
  <c r="Z12" i="16" s="1"/>
  <c r="T14" i="16"/>
  <c r="X14" i="16" s="1"/>
  <c r="T19" i="16"/>
  <c r="T13" i="16"/>
  <c r="AA13" i="16" s="1"/>
  <c r="H13" i="16" s="1"/>
  <c r="Z13" i="16" s="1"/>
  <c r="AA10" i="16"/>
  <c r="H10" i="16" s="1"/>
  <c r="Z10" i="16" s="1"/>
  <c r="T11" i="16"/>
  <c r="T17" i="16"/>
  <c r="X17" i="16" s="1"/>
  <c r="T18" i="16"/>
  <c r="AA18" i="16" s="1"/>
  <c r="H18" i="16" s="1"/>
  <c r="Z18" i="16" s="1"/>
  <c r="T20" i="16"/>
  <c r="X20" i="16" s="1"/>
  <c r="X13" i="16"/>
  <c r="X12" i="16"/>
  <c r="AA14" i="16"/>
  <c r="H14" i="16" s="1"/>
  <c r="Z14" i="16" s="1"/>
  <c r="I10" i="16"/>
  <c r="G10" i="16"/>
  <c r="J9" i="16"/>
  <c r="J12" i="16"/>
  <c r="T16" i="16"/>
  <c r="S35" i="16"/>
  <c r="J10" i="16"/>
  <c r="T15" i="16"/>
  <c r="J11" i="16"/>
  <c r="G9" i="16" l="1"/>
  <c r="AA9" i="16"/>
  <c r="H9" i="16" s="1"/>
  <c r="Z9" i="16" s="1"/>
  <c r="X18" i="16"/>
  <c r="G18" i="16" s="1"/>
  <c r="W126" i="16"/>
  <c r="O17" i="16" s="1"/>
  <c r="J17" i="16" s="1"/>
  <c r="AA20" i="16"/>
  <c r="H20" i="16" s="1"/>
  <c r="Z20" i="16" s="1"/>
  <c r="X19" i="16"/>
  <c r="AA19" i="16"/>
  <c r="H19" i="16" s="1"/>
  <c r="Z19" i="16" s="1"/>
  <c r="AA17" i="16"/>
  <c r="H17" i="16" s="1"/>
  <c r="Z17" i="16" s="1"/>
  <c r="X11" i="16"/>
  <c r="AA11" i="16"/>
  <c r="H11" i="16" s="1"/>
  <c r="Z11" i="16" s="1"/>
  <c r="T35" i="16"/>
  <c r="T114" i="16" s="1"/>
  <c r="S38" i="16"/>
  <c r="T38" i="16" s="1"/>
  <c r="S114" i="16"/>
  <c r="T116" i="16" s="1"/>
  <c r="O21" i="16"/>
  <c r="J21" i="16" s="1"/>
  <c r="F10" i="16"/>
  <c r="E10" i="16"/>
  <c r="X15" i="16"/>
  <c r="AA15" i="16"/>
  <c r="H15" i="16" s="1"/>
  <c r="Z15" i="16" s="1"/>
  <c r="F9" i="16"/>
  <c r="E9" i="16"/>
  <c r="X16" i="16"/>
  <c r="AA16" i="16"/>
  <c r="H16" i="16" s="1"/>
  <c r="Z16" i="16" s="1"/>
  <c r="G14" i="16"/>
  <c r="I14" i="16"/>
  <c r="I12" i="16"/>
  <c r="G12" i="16"/>
  <c r="G20" i="16"/>
  <c r="I20" i="16"/>
  <c r="I18" i="16"/>
  <c r="I17" i="16"/>
  <c r="G17" i="16"/>
  <c r="G13" i="16"/>
  <c r="I13" i="16"/>
  <c r="AA35" i="16" l="1"/>
  <c r="AA38" i="16" s="1"/>
  <c r="O59" i="16"/>
  <c r="J59" i="16" s="1"/>
  <c r="G19" i="16"/>
  <c r="I19" i="16"/>
  <c r="G11" i="16"/>
  <c r="I11" i="16"/>
  <c r="E18" i="16"/>
  <c r="F18" i="16"/>
  <c r="F17" i="16"/>
  <c r="E17" i="16"/>
  <c r="F12" i="16"/>
  <c r="E12" i="16"/>
  <c r="E13" i="16"/>
  <c r="F13" i="16"/>
  <c r="E20" i="16"/>
  <c r="F20" i="16"/>
  <c r="E14" i="16"/>
  <c r="F14" i="16"/>
  <c r="I16" i="16"/>
  <c r="G16" i="16"/>
  <c r="I15" i="16"/>
  <c r="G15" i="16"/>
  <c r="X35" i="16"/>
  <c r="X114" i="16" s="1"/>
  <c r="AA114" i="16" l="1"/>
  <c r="F19" i="16"/>
  <c r="E19" i="16"/>
  <c r="E11" i="16"/>
  <c r="F11" i="16"/>
  <c r="E15" i="16"/>
  <c r="F15" i="16"/>
  <c r="E16" i="16"/>
  <c r="F16" i="16"/>
  <c r="A11" i="10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l="1"/>
  <c r="A25" i="10" s="1"/>
  <c r="A26" i="10" s="1"/>
  <c r="A27" i="10" s="1"/>
  <c r="A28" i="10" s="1"/>
  <c r="A29" i="10" s="1"/>
  <c r="A30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B9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01.09.2015 - 7%
с 01.09.2016 - 5%
</t>
        </r>
      </text>
    </comment>
    <comment ref="AB10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01.09.2015 - 7%
с 01.09.2016 - 5%
</t>
        </r>
      </text>
    </comment>
    <comment ref="AB11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01.09.2015 - 7%
с 01.09.2016 - 5%
</t>
        </r>
      </text>
    </comment>
    <comment ref="AB1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01.09.2015 - 7%
с 01.09.2016 - 5%
</t>
        </r>
      </text>
    </comment>
    <comment ref="AB13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01.09.2015 - 7%
с 01.09.2016 - 5%
</t>
        </r>
      </text>
    </comment>
    <comment ref="AB14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01.09.2015 - 7%
с 01.09.2016 - 5%
</t>
        </r>
      </text>
    </comment>
    <comment ref="AB15" authorId="0" shapeId="0" xr:uid="{00000000-0006-0000-0000-000007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01.09.2015 - 7%
с 01.09.2016 - 5%
</t>
        </r>
      </text>
    </comment>
    <comment ref="AB16" authorId="0" shapeId="0" xr:uid="{00000000-0006-0000-0000-000008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01.09.2015 - 7%
с 01.09.2016 - 5%
</t>
        </r>
      </text>
    </comment>
    <comment ref="AB17" authorId="0" shapeId="0" xr:uid="{00000000-0006-0000-0000-000009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01.09.2015 - 7%
с 01.09.2016 - 5%
</t>
        </r>
      </text>
    </comment>
    <comment ref="AB18" authorId="0" shapeId="0" xr:uid="{00000000-0006-0000-0000-00000A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01.09.2015 - 7%
с 01.09.2016 - 5%
</t>
        </r>
      </text>
    </comment>
    <comment ref="AB19" authorId="0" shapeId="0" xr:uid="{00000000-0006-0000-0000-00000B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01.09.2015 - 7%
с 01.09.2016 - 5%
</t>
        </r>
      </text>
    </comment>
    <comment ref="AB20" authorId="0" shapeId="0" xr:uid="{00000000-0006-0000-0000-00000C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01.09.2015 - 7%
с 01.09.2016 - 5%
</t>
        </r>
      </text>
    </comment>
    <comment ref="AB21" authorId="0" shapeId="0" xr:uid="{00000000-0006-0000-0000-00000D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01.09.2015 - 7%
с 01.09.2016 - 5%
</t>
        </r>
      </text>
    </comment>
    <comment ref="AB22" authorId="0" shapeId="0" xr:uid="{00000000-0006-0000-0000-00000E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01.09.2015 - 7%
с 01.09.2016 - 5%
</t>
        </r>
      </text>
    </comment>
    <comment ref="AB23" authorId="0" shapeId="0" xr:uid="{00000000-0006-0000-0000-00000F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01.09.2015 - 7%
с 01.09.2016 - 5%
</t>
        </r>
      </text>
    </comment>
    <comment ref="AB24" authorId="0" shapeId="0" xr:uid="{00000000-0006-0000-0000-000010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01.09.2015 - 7%
с 01.09.2016 - 5%
</t>
        </r>
      </text>
    </comment>
    <comment ref="AB25" authorId="0" shapeId="0" xr:uid="{00000000-0006-0000-0000-00001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01.09.2015 - 7%
с 01.09.2016 - 5%
</t>
        </r>
      </text>
    </comment>
    <comment ref="AB26" authorId="0" shapeId="0" xr:uid="{00000000-0006-0000-0000-00001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01.09.2015 - 7%
с 01.09.2016 - 5%
</t>
        </r>
      </text>
    </comment>
    <comment ref="AB27" authorId="0" shapeId="0" xr:uid="{00000000-0006-0000-0000-00001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01.09.2015 - 7%
с 01.09.2016 - 5%
</t>
        </r>
      </text>
    </comment>
    <comment ref="AB28" authorId="0" shapeId="0" xr:uid="{00000000-0006-0000-0000-000014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01.09.2015 - 7%
с 01.09.2016 - 5%
</t>
        </r>
      </text>
    </comment>
    <comment ref="AB29" authorId="0" shapeId="0" xr:uid="{00000000-0006-0000-0000-000015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01.09.2015 - 7%
с 01.09.2016 - 5%
</t>
        </r>
      </text>
    </comment>
    <comment ref="AB30" authorId="0" shapeId="0" xr:uid="{00000000-0006-0000-0000-000016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01.09.2015 - 7%
с 01.09.2016 - 5%
</t>
        </r>
      </text>
    </comment>
    <comment ref="AB31" authorId="0" shapeId="0" xr:uid="{00000000-0006-0000-0000-000017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01.09.2015 - 7%
с 01.09.2016 - 5%
</t>
        </r>
      </text>
    </comment>
    <comment ref="AB32" authorId="0" shapeId="0" xr:uid="{00000000-0006-0000-0000-000018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01.09.2015 - 7%
с 01.09.2016 - 5%
</t>
        </r>
      </text>
    </comment>
    <comment ref="AB33" authorId="0" shapeId="0" xr:uid="{00000000-0006-0000-0000-000019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01.09.2015 - 7%
с 01.09.2016 - 5%
</t>
        </r>
      </text>
    </comment>
    <comment ref="AB34" authorId="0" shapeId="0" xr:uid="{00000000-0006-0000-0000-00001A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01.09.2015 - 7%
с 01.09.2016 - 5%
</t>
        </r>
      </text>
    </comment>
    <comment ref="AB35" authorId="0" shapeId="0" xr:uid="{00000000-0006-0000-0000-00001B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01.09.2015 - 7%
с 01.09.2016 - 5%
</t>
        </r>
      </text>
    </comment>
    <comment ref="AB37" authorId="0" shapeId="0" xr:uid="{00000000-0006-0000-0000-00001C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01.09.2015 - 7%
с 01.09.2016 - 5%
</t>
        </r>
      </text>
    </comment>
    <comment ref="AB38" authorId="0" shapeId="0" xr:uid="{00000000-0006-0000-0000-00001D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01.09.2015 - 7%
с 01.09.2016 - 5%
</t>
        </r>
      </text>
    </comment>
    <comment ref="AB40" authorId="0" shapeId="0" xr:uid="{00000000-0006-0000-0000-00001E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01.09.2014
</t>
        </r>
      </text>
    </comment>
    <comment ref="AB41" authorId="0" shapeId="0" xr:uid="{00000000-0006-0000-0000-00001F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01.09.2014
</t>
        </r>
      </text>
    </comment>
    <comment ref="AB42" authorId="0" shapeId="0" xr:uid="{00000000-0006-0000-0000-000020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01.09.2014
</t>
        </r>
      </text>
    </comment>
    <comment ref="AB43" authorId="0" shapeId="0" xr:uid="{00000000-0006-0000-0000-00002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01.09.2014
</t>
        </r>
      </text>
    </comment>
    <comment ref="AB44" authorId="0" shapeId="0" xr:uid="{00000000-0006-0000-0000-00002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01.09.2014
</t>
        </r>
      </text>
    </comment>
    <comment ref="AB45" authorId="0" shapeId="0" xr:uid="{00000000-0006-0000-0000-00002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01.09.2014
</t>
        </r>
      </text>
    </comment>
    <comment ref="AB46" authorId="0" shapeId="0" xr:uid="{00000000-0006-0000-0000-000024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01.09.2014
</t>
        </r>
      </text>
    </comment>
    <comment ref="AB47" authorId="0" shapeId="0" xr:uid="{00000000-0006-0000-0000-000025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01.09.2014
</t>
        </r>
      </text>
    </comment>
    <comment ref="AB48" authorId="0" shapeId="0" xr:uid="{00000000-0006-0000-0000-000026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01.09.2014
</t>
        </r>
      </text>
    </comment>
    <comment ref="AB49" authorId="0" shapeId="0" xr:uid="{00000000-0006-0000-0000-000027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01.09.2014
</t>
        </r>
      </text>
    </comment>
    <comment ref="AB76" authorId="0" shapeId="0" xr:uid="{00000000-0006-0000-0000-000028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01.09.2014
</t>
        </r>
      </text>
    </comment>
    <comment ref="AB78" authorId="0" shapeId="0" xr:uid="{00000000-0006-0000-0000-000029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01.09.2014</t>
        </r>
      </text>
    </comment>
    <comment ref="AB79" authorId="0" shapeId="0" xr:uid="{00000000-0006-0000-0000-00002A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01.09.2014</t>
        </r>
      </text>
    </comment>
    <comment ref="AB80" authorId="0" shapeId="0" xr:uid="{00000000-0006-0000-0000-00002B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01.09.2014</t>
        </r>
      </text>
    </comment>
    <comment ref="AB81" authorId="0" shapeId="0" xr:uid="{00000000-0006-0000-0000-00002C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01.09.2014</t>
        </r>
      </text>
    </comment>
    <comment ref="AB82" authorId="0" shapeId="0" xr:uid="{00000000-0006-0000-0000-00002D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01.09.2014</t>
        </r>
      </text>
    </comment>
    <comment ref="AB83" authorId="0" shapeId="0" xr:uid="{00000000-0006-0000-0000-00002E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01.09.2014</t>
        </r>
      </text>
    </comment>
    <comment ref="AB84" authorId="0" shapeId="0" xr:uid="{00000000-0006-0000-0000-00002F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01.09.2014</t>
        </r>
      </text>
    </comment>
    <comment ref="AB85" authorId="0" shapeId="0" xr:uid="{00000000-0006-0000-0000-000030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01.09.2014</t>
        </r>
      </text>
    </comment>
    <comment ref="AB86" authorId="0" shapeId="0" xr:uid="{00000000-0006-0000-0000-00003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01.09.2014</t>
        </r>
      </text>
    </comment>
    <comment ref="AB87" authorId="0" shapeId="0" xr:uid="{00000000-0006-0000-0000-00003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01.09.2014</t>
        </r>
      </text>
    </comment>
    <comment ref="AB88" authorId="0" shapeId="0" xr:uid="{00000000-0006-0000-0000-00003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01.09.2014</t>
        </r>
      </text>
    </comment>
    <comment ref="AB89" authorId="0" shapeId="0" xr:uid="{00000000-0006-0000-0000-000034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01.09.2014</t>
        </r>
      </text>
    </comment>
    <comment ref="AB90" authorId="0" shapeId="0" xr:uid="{00000000-0006-0000-0000-000035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01.09.2014</t>
        </r>
      </text>
    </comment>
    <comment ref="AB92" authorId="0" shapeId="0" xr:uid="{00000000-0006-0000-0000-000036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01.09.2013 12%
с 01.09.2016 11%
с 01.01.2017 10%</t>
        </r>
      </text>
    </comment>
    <comment ref="AB93" authorId="0" shapeId="0" xr:uid="{00000000-0006-0000-0000-000037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01.09.2013 12%
с 01.09.2016 11%
с 01.01.2017 10%</t>
        </r>
      </text>
    </comment>
    <comment ref="AB94" authorId="0" shapeId="0" xr:uid="{00000000-0006-0000-0000-000038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01.09.2013 12%
с 01.09.2016 11%
с 01.01.2017 10%</t>
        </r>
      </text>
    </comment>
    <comment ref="AB95" authorId="0" shapeId="0" xr:uid="{00000000-0006-0000-0000-000039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01.09.2013 12%
с 01.09.2016 11%
с 01.01.2017 10%</t>
        </r>
      </text>
    </comment>
    <comment ref="AB97" authorId="0" shapeId="0" xr:uid="{00000000-0006-0000-0000-00003A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01.09.2013 12%
с 01.09.2016 11%</t>
        </r>
      </text>
    </comment>
    <comment ref="AB98" authorId="0" shapeId="0" xr:uid="{00000000-0006-0000-0000-00003B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01.09.2013 12%
с 01.09.2016 11%</t>
        </r>
      </text>
    </comment>
    <comment ref="AB99" authorId="0" shapeId="0" xr:uid="{00000000-0006-0000-0000-00003C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01.09.2013 12%
с 01.09.2016 11%</t>
        </r>
      </text>
    </comment>
    <comment ref="AB101" authorId="0" shapeId="0" xr:uid="{00000000-0006-0000-0000-00003D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01.09.2016</t>
        </r>
      </text>
    </comment>
    <comment ref="AB102" authorId="0" shapeId="0" xr:uid="{00000000-0006-0000-0000-00003E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01.09.2016</t>
        </r>
      </text>
    </comment>
    <comment ref="AB103" authorId="0" shapeId="0" xr:uid="{00000000-0006-0000-0000-00003F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01.09.2016</t>
        </r>
      </text>
    </comment>
    <comment ref="AB104" authorId="0" shapeId="0" xr:uid="{00000000-0006-0000-0000-000040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01.09.2016</t>
        </r>
      </text>
    </comment>
    <comment ref="AB105" authorId="0" shapeId="0" xr:uid="{00000000-0006-0000-0000-00004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01.09.2016</t>
        </r>
      </text>
    </comment>
    <comment ref="AB106" authorId="0" shapeId="0" xr:uid="{00000000-0006-0000-0000-00004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01.09.2016</t>
        </r>
      </text>
    </comment>
    <comment ref="AH106" authorId="0" shapeId="0" xr:uid="{00000000-0006-0000-0000-000043000000}">
      <text>
        <r>
          <rPr>
            <b/>
            <sz val="14"/>
            <color indexed="81"/>
            <rFont val="Tahoma"/>
            <family val="2"/>
            <charset val="204"/>
          </rPr>
          <t>User:</t>
        </r>
        <r>
          <rPr>
            <sz val="14"/>
            <color indexed="81"/>
            <rFont val="Tahoma"/>
            <family val="2"/>
            <charset val="204"/>
          </rPr>
          <t xml:space="preserve">
для бумаги А4 (Португалия)
Симбио копи 
Имидж Бизнес</t>
        </r>
      </text>
    </comment>
    <comment ref="AB108" authorId="0" shapeId="0" xr:uid="{00000000-0006-0000-0000-000044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01.09.2016</t>
        </r>
      </text>
    </comment>
    <comment ref="AB109" authorId="0" shapeId="0" xr:uid="{00000000-0006-0000-0000-000045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01.09.2016</t>
        </r>
      </text>
    </comment>
    <comment ref="AB110" authorId="0" shapeId="0" xr:uid="{00000000-0006-0000-0000-000046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01.09.2016</t>
        </r>
      </text>
    </comment>
    <comment ref="AB111" authorId="0" shapeId="0" xr:uid="{00000000-0006-0000-0000-000047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01.09.2016</t>
        </r>
      </text>
    </comment>
    <comment ref="AB112" authorId="0" shapeId="0" xr:uid="{00000000-0006-0000-0000-000048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01.09.2016</t>
        </r>
      </text>
    </comment>
    <comment ref="AB113" authorId="0" shapeId="0" xr:uid="{00000000-0006-0000-0000-000049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01.09.2016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B9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01.09.2015 - 7%
с 01.09.2016 - 5%
</t>
        </r>
      </text>
    </comment>
    <comment ref="AB10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01.09.2015 - 7%
с 01.09.2016 - 5%
</t>
        </r>
      </text>
    </comment>
    <comment ref="AB11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01.09.2015 - 7%
с 01.09.2016 - 5%
</t>
        </r>
      </text>
    </comment>
    <comment ref="AB1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01.09.2015 - 7%
с 01.09.2016 - 5%
</t>
        </r>
      </text>
    </comment>
    <comment ref="AB13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01.09.2015 - 7%
с 01.09.2016 - 5%
</t>
        </r>
      </text>
    </comment>
    <comment ref="AB14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01.09.2015 - 7%
с 01.09.2016 - 5%
</t>
        </r>
      </text>
    </comment>
    <comment ref="AB15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01.09.2015 - 7%
с 01.09.2016 - 5%
</t>
        </r>
      </text>
    </comment>
    <comment ref="AB16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01.09.2015 - 7%
с 01.09.2016 - 5%
</t>
        </r>
      </text>
    </comment>
    <comment ref="AB17" authorId="0" shapeId="0" xr:uid="{00000000-0006-0000-0100-000009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01.09.2015 - 7%
с 01.09.2016 - 5%
</t>
        </r>
      </text>
    </comment>
    <comment ref="AB18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01.09.2015 - 7%
с 01.09.2016 - 5%
</t>
        </r>
      </text>
    </comment>
    <comment ref="AB19" authorId="0" shapeId="0" xr:uid="{00000000-0006-0000-0100-00000B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01.09.2015 - 7%
с 01.09.2016 - 5%
</t>
        </r>
      </text>
    </comment>
    <comment ref="AB21" authorId="0" shapeId="0" xr:uid="{00000000-0006-0000-0100-00000C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01.09.2015 - 7%
с 01.09.2016 - 5%
</t>
        </r>
      </text>
    </comment>
    <comment ref="AB22" authorId="0" shapeId="0" xr:uid="{00000000-0006-0000-0100-00000D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01.09.2015 - 7%
с 01.09.2016 - 5%
</t>
        </r>
      </text>
    </comment>
    <comment ref="AB24" authorId="0" shapeId="0" xr:uid="{00000000-0006-0000-0100-00000E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01.09.2014
</t>
        </r>
      </text>
    </comment>
    <comment ref="AB25" authorId="0" shapeId="0" xr:uid="{00000000-0006-0000-0100-00000F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01.09.2014
</t>
        </r>
      </text>
    </comment>
    <comment ref="AB26" authorId="0" shapeId="0" xr:uid="{00000000-0006-0000-0100-000010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01.09.2014
</t>
        </r>
      </text>
    </comment>
    <comment ref="AB27" authorId="0" shapeId="0" xr:uid="{00000000-0006-0000-0100-00001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01.09.2014
</t>
        </r>
      </text>
    </comment>
    <comment ref="AB28" authorId="0" shapeId="0" xr:uid="{00000000-0006-0000-0100-00001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01.09.2014
</t>
        </r>
      </text>
    </comment>
    <comment ref="AB29" authorId="0" shapeId="0" xr:uid="{00000000-0006-0000-0100-00001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01.09.2014
</t>
        </r>
      </text>
    </comment>
    <comment ref="AB30" authorId="0" shapeId="0" xr:uid="{00000000-0006-0000-0100-000014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01.09.2014
</t>
        </r>
      </text>
    </comment>
    <comment ref="AB31" authorId="0" shapeId="0" xr:uid="{00000000-0006-0000-0100-000015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01.09.2014
</t>
        </r>
      </text>
    </comment>
    <comment ref="AB32" authorId="0" shapeId="0" xr:uid="{00000000-0006-0000-0100-000016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01.09.2014
</t>
        </r>
      </text>
    </comment>
    <comment ref="AB33" authorId="0" shapeId="0" xr:uid="{00000000-0006-0000-0100-000017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01.09.2014
</t>
        </r>
      </text>
    </comment>
    <comment ref="AB60" authorId="0" shapeId="0" xr:uid="{00000000-0006-0000-0100-000018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01.09.2014
</t>
        </r>
      </text>
    </comment>
    <comment ref="AB62" authorId="0" shapeId="0" xr:uid="{00000000-0006-0000-0100-000019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01.09.2014</t>
        </r>
      </text>
    </comment>
    <comment ref="AB63" authorId="0" shapeId="0" xr:uid="{00000000-0006-0000-0100-00001A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01.09.2014</t>
        </r>
      </text>
    </comment>
    <comment ref="AB64" authorId="0" shapeId="0" xr:uid="{00000000-0006-0000-0100-00001B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01.09.2014</t>
        </r>
      </text>
    </comment>
    <comment ref="AB65" authorId="0" shapeId="0" xr:uid="{00000000-0006-0000-0100-00001C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01.09.2014</t>
        </r>
      </text>
    </comment>
    <comment ref="AB66" authorId="0" shapeId="0" xr:uid="{00000000-0006-0000-0100-00001D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01.09.2014</t>
        </r>
      </text>
    </comment>
    <comment ref="AB67" authorId="0" shapeId="0" xr:uid="{00000000-0006-0000-0100-00001E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01.09.2014</t>
        </r>
      </text>
    </comment>
    <comment ref="AB68" authorId="0" shapeId="0" xr:uid="{00000000-0006-0000-0100-00001F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01.09.2014</t>
        </r>
      </text>
    </comment>
    <comment ref="AB69" authorId="0" shapeId="0" xr:uid="{00000000-0006-0000-0100-000020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01.09.2014</t>
        </r>
      </text>
    </comment>
    <comment ref="AB70" authorId="0" shapeId="0" xr:uid="{00000000-0006-0000-0100-00002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01.09.2014</t>
        </r>
      </text>
    </comment>
    <comment ref="AB71" authorId="0" shapeId="0" xr:uid="{00000000-0006-0000-0100-00002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01.09.2014</t>
        </r>
      </text>
    </comment>
    <comment ref="AB72" authorId="0" shapeId="0" xr:uid="{00000000-0006-0000-0100-00002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01.09.2014</t>
        </r>
      </text>
    </comment>
    <comment ref="AB73" authorId="0" shapeId="0" xr:uid="{00000000-0006-0000-0100-000024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01.09.2014</t>
        </r>
      </text>
    </comment>
    <comment ref="AB74" authorId="0" shapeId="0" xr:uid="{00000000-0006-0000-0100-000025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01.09.2014</t>
        </r>
      </text>
    </comment>
    <comment ref="AB76" authorId="0" shapeId="0" xr:uid="{00000000-0006-0000-0100-000026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01.09.2013 12%
с 01.09.2016 11%
с 01.01.2017 10%</t>
        </r>
      </text>
    </comment>
    <comment ref="AB77" authorId="0" shapeId="0" xr:uid="{00000000-0006-0000-0100-000027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01.09.2013 12%
с 01.09.2016 11%
с 01.01.2017 10%</t>
        </r>
      </text>
    </comment>
    <comment ref="AB78" authorId="0" shapeId="0" xr:uid="{00000000-0006-0000-0100-000028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01.09.2013 12%
с 01.09.2016 11%
с 01.01.2017 10%</t>
        </r>
      </text>
    </comment>
    <comment ref="AB79" authorId="0" shapeId="0" xr:uid="{00000000-0006-0000-0100-000029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01.09.2013 12%
с 01.09.2016 11%
с 01.01.2017 10%</t>
        </r>
      </text>
    </comment>
    <comment ref="AB81" authorId="0" shapeId="0" xr:uid="{00000000-0006-0000-0100-00002A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01.09.2013 12%
с 01.09.2016 11%</t>
        </r>
      </text>
    </comment>
    <comment ref="AB82" authorId="0" shapeId="0" xr:uid="{00000000-0006-0000-0100-00002B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01.09.2013 12%
с 01.09.2016 11%</t>
        </r>
      </text>
    </comment>
    <comment ref="AB83" authorId="0" shapeId="0" xr:uid="{00000000-0006-0000-0100-00002C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01.09.2013 12%
с 01.09.2016 11%</t>
        </r>
      </text>
    </comment>
    <comment ref="AB85" authorId="0" shapeId="0" xr:uid="{00000000-0006-0000-0100-00002D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01.09.2016</t>
        </r>
      </text>
    </comment>
    <comment ref="AB86" authorId="0" shapeId="0" xr:uid="{00000000-0006-0000-0100-00002E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01.09.2016</t>
        </r>
      </text>
    </comment>
    <comment ref="AB87" authorId="0" shapeId="0" xr:uid="{00000000-0006-0000-0100-00002F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01.09.2016</t>
        </r>
      </text>
    </comment>
    <comment ref="AB88" authorId="0" shapeId="0" xr:uid="{00000000-0006-0000-0100-000030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01.09.2016</t>
        </r>
      </text>
    </comment>
    <comment ref="AB89" authorId="0" shapeId="0" xr:uid="{00000000-0006-0000-0100-00003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01.09.2016</t>
        </r>
      </text>
    </comment>
    <comment ref="AB90" authorId="0" shapeId="0" xr:uid="{00000000-0006-0000-0100-00003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01.09.2016</t>
        </r>
      </text>
    </comment>
    <comment ref="AH90" authorId="0" shapeId="0" xr:uid="{00000000-0006-0000-0100-000033000000}">
      <text>
        <r>
          <rPr>
            <b/>
            <sz val="14"/>
            <color indexed="81"/>
            <rFont val="Tahoma"/>
            <family val="2"/>
            <charset val="204"/>
          </rPr>
          <t>User:</t>
        </r>
        <r>
          <rPr>
            <sz val="14"/>
            <color indexed="81"/>
            <rFont val="Tahoma"/>
            <family val="2"/>
            <charset val="204"/>
          </rPr>
          <t xml:space="preserve">
для бумаги А4 (Португалия)
Симбио копи 
Имидж Бизнес</t>
        </r>
      </text>
    </comment>
    <comment ref="AB92" authorId="0" shapeId="0" xr:uid="{00000000-0006-0000-0100-000034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01.09.2016</t>
        </r>
      </text>
    </comment>
    <comment ref="AB93" authorId="0" shapeId="0" xr:uid="{00000000-0006-0000-0100-000035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01.09.2016</t>
        </r>
      </text>
    </comment>
    <comment ref="AB94" authorId="0" shapeId="0" xr:uid="{00000000-0006-0000-0100-000036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01.09.2016</t>
        </r>
      </text>
    </comment>
    <comment ref="AB95" authorId="0" shapeId="0" xr:uid="{00000000-0006-0000-0100-000037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01.09.2016</t>
        </r>
      </text>
    </comment>
    <comment ref="AB96" authorId="0" shapeId="0" xr:uid="{00000000-0006-0000-0100-000038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01.09.2016</t>
        </r>
      </text>
    </comment>
    <comment ref="AB97" authorId="0" shapeId="0" xr:uid="{00000000-0006-0000-0100-000039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01.09.2016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B9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01.09.2015 - 7%
с 01.09.2016 - 5%
</t>
        </r>
      </text>
    </comment>
    <comment ref="AB10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01.09.2015 - 7%
с 01.09.2016 - 5%
</t>
        </r>
      </text>
    </comment>
    <comment ref="AB11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01.09.2015 - 7%
с 01.09.2016 - 5%
</t>
        </r>
      </text>
    </comment>
    <comment ref="AB1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01.09.2015 - 7%
с 01.09.2016 - 5%
</t>
        </r>
      </text>
    </comment>
    <comment ref="AB13" authorId="0" shapeId="0" xr:uid="{00000000-0006-0000-0200-000005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01.09.2015 - 7%
с 01.09.2016 - 5%
</t>
        </r>
      </text>
    </comment>
    <comment ref="AB14" authorId="0" shapeId="0" xr:uid="{00000000-0006-0000-0200-000006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01.09.2015 - 7%
с 01.09.2016 - 5%
</t>
        </r>
      </text>
    </comment>
    <comment ref="AB15" authorId="0" shapeId="0" xr:uid="{00000000-0006-0000-0200-000007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01.09.2015 - 7%
с 01.09.2016 - 5%
</t>
        </r>
      </text>
    </comment>
    <comment ref="AB16" authorId="0" shapeId="0" xr:uid="{00000000-0006-0000-0200-000008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01.09.2015 - 7%
с 01.09.2016 - 5%
</t>
        </r>
      </text>
    </comment>
    <comment ref="AB17" authorId="0" shapeId="0" xr:uid="{00000000-0006-0000-0200-000009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01.09.2015 - 7%
с 01.09.2016 - 5%
</t>
        </r>
      </text>
    </comment>
    <comment ref="AB18" authorId="0" shapeId="0" xr:uid="{00000000-0006-0000-0200-00000A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01.09.2015 - 7%
с 01.09.2016 - 5%
</t>
        </r>
      </text>
    </comment>
    <comment ref="AB19" authorId="0" shapeId="0" xr:uid="{00000000-0006-0000-0200-00000B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01.09.2015 - 7%
с 01.09.2016 - 5%
</t>
        </r>
      </text>
    </comment>
    <comment ref="AB20" authorId="0" shapeId="0" xr:uid="{00000000-0006-0000-0200-00000C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01.09.2015 - 7%
с 01.09.2016 - 5%
</t>
        </r>
      </text>
    </comment>
    <comment ref="AB21" authorId="0" shapeId="0" xr:uid="{00000000-0006-0000-0200-00000D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01.09.2015 - 7%
с 01.09.2016 - 5%
</t>
        </r>
      </text>
    </comment>
    <comment ref="AB22" authorId="0" shapeId="0" xr:uid="{00000000-0006-0000-0200-00000E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01.09.2015 - 7%
с 01.09.2016 - 5%
</t>
        </r>
      </text>
    </comment>
    <comment ref="AB23" authorId="0" shapeId="0" xr:uid="{00000000-0006-0000-0200-00000F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01.09.2015 - 7%
с 01.09.2016 - 5%
</t>
        </r>
      </text>
    </comment>
    <comment ref="AB24" authorId="0" shapeId="0" xr:uid="{00000000-0006-0000-0200-000010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01.09.2015 - 7%
с 01.09.2016 - 5%
</t>
        </r>
      </text>
    </comment>
    <comment ref="AB25" authorId="0" shapeId="0" xr:uid="{00000000-0006-0000-0200-00001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01.09.2015 - 7%
с 01.09.2016 - 5%
</t>
        </r>
      </text>
    </comment>
    <comment ref="AB26" authorId="0" shapeId="0" xr:uid="{00000000-0006-0000-0200-00001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01.09.2015 - 7%
с 01.09.2016 - 5%
</t>
        </r>
      </text>
    </comment>
    <comment ref="AB27" authorId="0" shapeId="0" xr:uid="{00000000-0006-0000-0200-00001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01.09.2015 - 7%
с 01.09.2016 - 5%
</t>
        </r>
      </text>
    </comment>
    <comment ref="AB28" authorId="0" shapeId="0" xr:uid="{00000000-0006-0000-0200-000014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01.09.2015 - 7%
с 01.09.2016 - 5%
</t>
        </r>
      </text>
    </comment>
    <comment ref="AB29" authorId="0" shapeId="0" xr:uid="{00000000-0006-0000-0200-000015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01.09.2015 - 7%
с 01.09.2016 - 5%
</t>
        </r>
      </text>
    </comment>
    <comment ref="AB30" authorId="0" shapeId="0" xr:uid="{00000000-0006-0000-0200-000016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01.09.2015 - 7%
с 01.09.2016 - 5%
</t>
        </r>
      </text>
    </comment>
    <comment ref="AB31" authorId="0" shapeId="0" xr:uid="{00000000-0006-0000-0200-000017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01.09.2015 - 7%
с 01.09.2016 - 5%
</t>
        </r>
      </text>
    </comment>
    <comment ref="AB32" authorId="0" shapeId="0" xr:uid="{00000000-0006-0000-0200-000018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01.09.2015 - 7%
с 01.09.2016 - 5%
</t>
        </r>
      </text>
    </comment>
    <comment ref="AB33" authorId="0" shapeId="0" xr:uid="{00000000-0006-0000-0200-000019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01.09.2015 - 7%
с 01.09.2016 - 5%
</t>
        </r>
      </text>
    </comment>
    <comment ref="AB34" authorId="0" shapeId="0" xr:uid="{00000000-0006-0000-0200-00001A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01.09.2015 - 7%
с 01.09.2016 - 5%
</t>
        </r>
      </text>
    </comment>
    <comment ref="AB35" authorId="0" shapeId="0" xr:uid="{00000000-0006-0000-0200-00001B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01.09.2015 - 7%
с 01.09.2016 - 5%
</t>
        </r>
      </text>
    </comment>
    <comment ref="AB37" authorId="0" shapeId="0" xr:uid="{00000000-0006-0000-0200-00001C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01.09.2015 - 7%
с 01.09.2016 - 5%
</t>
        </r>
      </text>
    </comment>
    <comment ref="AB38" authorId="0" shapeId="0" xr:uid="{00000000-0006-0000-0200-00001D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01.09.2015 - 7%
с 01.09.2016 - 5%
</t>
        </r>
      </text>
    </comment>
    <comment ref="AB40" authorId="0" shapeId="0" xr:uid="{00000000-0006-0000-0200-00001E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01.09.2014
</t>
        </r>
      </text>
    </comment>
    <comment ref="AB41" authorId="0" shapeId="0" xr:uid="{00000000-0006-0000-0200-00001F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01.09.2014
</t>
        </r>
      </text>
    </comment>
    <comment ref="AB42" authorId="0" shapeId="0" xr:uid="{00000000-0006-0000-0200-000020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01.09.2014
</t>
        </r>
      </text>
    </comment>
    <comment ref="AB43" authorId="0" shapeId="0" xr:uid="{00000000-0006-0000-0200-00002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01.09.2014
</t>
        </r>
      </text>
    </comment>
    <comment ref="AB44" authorId="0" shapeId="0" xr:uid="{00000000-0006-0000-0200-00002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01.09.2014
</t>
        </r>
      </text>
    </comment>
    <comment ref="AB45" authorId="0" shapeId="0" xr:uid="{00000000-0006-0000-0200-00002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01.09.2014
</t>
        </r>
      </text>
    </comment>
    <comment ref="AB46" authorId="0" shapeId="0" xr:uid="{00000000-0006-0000-0200-000024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01.09.2014
</t>
        </r>
      </text>
    </comment>
    <comment ref="AB47" authorId="0" shapeId="0" xr:uid="{00000000-0006-0000-0200-000025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01.09.2014
</t>
        </r>
      </text>
    </comment>
    <comment ref="AB48" authorId="0" shapeId="0" xr:uid="{00000000-0006-0000-0200-000026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01.09.2014
</t>
        </r>
      </text>
    </comment>
    <comment ref="AB49" authorId="0" shapeId="0" xr:uid="{00000000-0006-0000-0200-000027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01.09.2014
</t>
        </r>
      </text>
    </comment>
    <comment ref="AB76" authorId="0" shapeId="0" xr:uid="{00000000-0006-0000-0200-000028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01.09.2014
</t>
        </r>
      </text>
    </comment>
    <comment ref="AB78" authorId="0" shapeId="0" xr:uid="{00000000-0006-0000-0200-000029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01.09.2014</t>
        </r>
      </text>
    </comment>
    <comment ref="AB79" authorId="0" shapeId="0" xr:uid="{00000000-0006-0000-0200-00002A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01.09.2014</t>
        </r>
      </text>
    </comment>
    <comment ref="AB80" authorId="0" shapeId="0" xr:uid="{00000000-0006-0000-0200-00002B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01.09.2014</t>
        </r>
      </text>
    </comment>
    <comment ref="AB81" authorId="0" shapeId="0" xr:uid="{00000000-0006-0000-0200-00002C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01.09.2014</t>
        </r>
      </text>
    </comment>
    <comment ref="AB82" authorId="0" shapeId="0" xr:uid="{00000000-0006-0000-0200-00002D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01.09.2014</t>
        </r>
      </text>
    </comment>
    <comment ref="AB83" authorId="0" shapeId="0" xr:uid="{00000000-0006-0000-0200-00002E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01.09.2014</t>
        </r>
      </text>
    </comment>
    <comment ref="AB84" authorId="0" shapeId="0" xr:uid="{00000000-0006-0000-0200-00002F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01.09.2014</t>
        </r>
      </text>
    </comment>
    <comment ref="AB85" authorId="0" shapeId="0" xr:uid="{00000000-0006-0000-0200-000030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01.09.2014</t>
        </r>
      </text>
    </comment>
    <comment ref="AB86" authorId="0" shapeId="0" xr:uid="{00000000-0006-0000-0200-00003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01.09.2014</t>
        </r>
      </text>
    </comment>
    <comment ref="AB87" authorId="0" shapeId="0" xr:uid="{00000000-0006-0000-0200-00003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01.09.2014</t>
        </r>
      </text>
    </comment>
    <comment ref="AB88" authorId="0" shapeId="0" xr:uid="{00000000-0006-0000-0200-00003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01.09.2014</t>
        </r>
      </text>
    </comment>
    <comment ref="AB89" authorId="0" shapeId="0" xr:uid="{00000000-0006-0000-0200-000034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01.09.2014</t>
        </r>
      </text>
    </comment>
    <comment ref="AB90" authorId="0" shapeId="0" xr:uid="{00000000-0006-0000-0200-000035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01.09.2014</t>
        </r>
      </text>
    </comment>
    <comment ref="AB92" authorId="0" shapeId="0" xr:uid="{00000000-0006-0000-0200-000036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01.09.2013 12%
с 01.09.2016 11%
с 01.01.2017 10%</t>
        </r>
      </text>
    </comment>
    <comment ref="AB93" authorId="0" shapeId="0" xr:uid="{00000000-0006-0000-0200-000037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01.09.2013 12%
с 01.09.2016 11%
с 01.01.2017 10%</t>
        </r>
      </text>
    </comment>
    <comment ref="AB94" authorId="0" shapeId="0" xr:uid="{00000000-0006-0000-0200-000038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01.09.2013 12%
с 01.09.2016 11%
с 01.01.2017 10%</t>
        </r>
      </text>
    </comment>
    <comment ref="AB95" authorId="0" shapeId="0" xr:uid="{00000000-0006-0000-0200-000039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01.09.2013 12%
с 01.09.2016 11%
с 01.01.2017 10%</t>
        </r>
      </text>
    </comment>
    <comment ref="AB97" authorId="0" shapeId="0" xr:uid="{00000000-0006-0000-0200-00003A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01.09.2013 12%
с 01.09.2016 11%</t>
        </r>
      </text>
    </comment>
    <comment ref="AB98" authorId="0" shapeId="0" xr:uid="{00000000-0006-0000-0200-00003B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01.09.2013 12%
с 01.09.2016 11%</t>
        </r>
      </text>
    </comment>
    <comment ref="AB99" authorId="0" shapeId="0" xr:uid="{00000000-0006-0000-0200-00003C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01.09.2013 12%
с 01.09.2016 11%</t>
        </r>
      </text>
    </comment>
    <comment ref="AB101" authorId="0" shapeId="0" xr:uid="{00000000-0006-0000-0200-00003D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01.09.2016</t>
        </r>
      </text>
    </comment>
    <comment ref="AB102" authorId="0" shapeId="0" xr:uid="{00000000-0006-0000-0200-00003E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01.09.2016</t>
        </r>
      </text>
    </comment>
    <comment ref="AB103" authorId="0" shapeId="0" xr:uid="{00000000-0006-0000-0200-00003F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01.09.2016</t>
        </r>
      </text>
    </comment>
    <comment ref="AB104" authorId="0" shapeId="0" xr:uid="{00000000-0006-0000-0200-000040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01.09.2016</t>
        </r>
      </text>
    </comment>
    <comment ref="AB105" authorId="0" shapeId="0" xr:uid="{00000000-0006-0000-0200-00004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01.09.2016</t>
        </r>
      </text>
    </comment>
    <comment ref="AB106" authorId="0" shapeId="0" xr:uid="{00000000-0006-0000-0200-00004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01.09.2016</t>
        </r>
      </text>
    </comment>
    <comment ref="AH106" authorId="0" shapeId="0" xr:uid="{00000000-0006-0000-0200-000043000000}">
      <text>
        <r>
          <rPr>
            <b/>
            <sz val="14"/>
            <color indexed="81"/>
            <rFont val="Tahoma"/>
            <family val="2"/>
            <charset val="204"/>
          </rPr>
          <t>User:</t>
        </r>
        <r>
          <rPr>
            <sz val="14"/>
            <color indexed="81"/>
            <rFont val="Tahoma"/>
            <family val="2"/>
            <charset val="204"/>
          </rPr>
          <t xml:space="preserve">
для бумаги А4 (Португалия)
Симбио копи 
Имидж Бизнес</t>
        </r>
      </text>
    </comment>
    <comment ref="AB108" authorId="0" shapeId="0" xr:uid="{00000000-0006-0000-0200-000044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01.09.2016</t>
        </r>
      </text>
    </comment>
    <comment ref="AB109" authorId="0" shapeId="0" xr:uid="{00000000-0006-0000-0200-000045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01.09.2016</t>
        </r>
      </text>
    </comment>
    <comment ref="AB110" authorId="0" shapeId="0" xr:uid="{00000000-0006-0000-0200-000046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01.09.2016</t>
        </r>
      </text>
    </comment>
    <comment ref="AB111" authorId="0" shapeId="0" xr:uid="{00000000-0006-0000-0200-000047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01.09.2016</t>
        </r>
      </text>
    </comment>
    <comment ref="AB112" authorId="0" shapeId="0" xr:uid="{00000000-0006-0000-0200-000048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01.09.2016</t>
        </r>
      </text>
    </comment>
    <comment ref="AB113" authorId="0" shapeId="0" xr:uid="{00000000-0006-0000-0200-000049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01.09.2016</t>
        </r>
      </text>
    </comment>
  </commentList>
</comments>
</file>

<file path=xl/sharedStrings.xml><?xml version="1.0" encoding="utf-8"?>
<sst xmlns="http://schemas.openxmlformats.org/spreadsheetml/2006/main" count="1912" uniqueCount="629">
  <si>
    <t xml:space="preserve">Калькулация </t>
  </si>
  <si>
    <t>наименование</t>
  </si>
  <si>
    <t>кол-во</t>
  </si>
  <si>
    <t>дополнительные затраты</t>
  </si>
  <si>
    <t>транспорт</t>
  </si>
  <si>
    <t>цена вход.</t>
  </si>
  <si>
    <t>евро</t>
  </si>
  <si>
    <t>бел.</t>
  </si>
  <si>
    <t>Итого…</t>
  </si>
  <si>
    <t>Всего доп затрат</t>
  </si>
  <si>
    <t>% затрат</t>
  </si>
  <si>
    <t>% пошлины</t>
  </si>
  <si>
    <t>Сумма пошлины</t>
  </si>
  <si>
    <t>приход</t>
  </si>
  <si>
    <t>оплата</t>
  </si>
  <si>
    <t>курс евро (Покупка)</t>
  </si>
  <si>
    <t>цена по оплате за 1 единицу</t>
  </si>
  <si>
    <t>курс евро для пошлин</t>
  </si>
  <si>
    <t>Основа начисления</t>
  </si>
  <si>
    <t>транспорт для расчета пошлин</t>
  </si>
  <si>
    <t>дата</t>
  </si>
  <si>
    <t>курс евро (Приход)</t>
  </si>
  <si>
    <t>№№ п/п</t>
  </si>
  <si>
    <t>Самоклеящиеся этикетки без текста</t>
  </si>
  <si>
    <t>Самоклеящиеся этикетки с текстом</t>
  </si>
  <si>
    <t>Термо бумага в роликах с текстом</t>
  </si>
  <si>
    <t>Красящая лента черная в рулонах</t>
  </si>
  <si>
    <t>х</t>
  </si>
  <si>
    <t>Стоимость товара в бел руб.</t>
  </si>
  <si>
    <t>Стоимость товара в евро</t>
  </si>
  <si>
    <t>Вес брутто, кг</t>
  </si>
  <si>
    <t>ячейки таблицы, которые внести вручную</t>
  </si>
  <si>
    <t>Сумма таможенных платежей</t>
  </si>
  <si>
    <t>Доля тамож платежей</t>
  </si>
  <si>
    <t>Доля транспорта</t>
  </si>
  <si>
    <t>Транспорт</t>
  </si>
  <si>
    <t>1-58х30/40-900 Т.Эко Арт. 553007</t>
  </si>
  <si>
    <t>1-58х40/40-650 Т.Эко Арт.556020</t>
  </si>
  <si>
    <t>1-58х40/40-700 Т.Эко Арт.555822</t>
  </si>
  <si>
    <t>1-58х60/40-500 Т.Эко Арт.555910</t>
  </si>
  <si>
    <t>1-58х60/40-500 Т.Эко Арт.556131</t>
  </si>
  <si>
    <t>1-58х60/40-500 Т.Топ Арт.555864</t>
  </si>
  <si>
    <t>1-100х72/40-500 Т.Эко Арт.541022</t>
  </si>
  <si>
    <t>1-30х20/40-2000  Т.Эко Арт.553042</t>
  </si>
  <si>
    <t xml:space="preserve"> 1-58х90/40-500 Т.Эко "Гиппо" Арт.559023</t>
  </si>
  <si>
    <t xml:space="preserve">Бумага  А4, "Image Volume" </t>
  </si>
  <si>
    <t xml:space="preserve">Бумага  А4, "HP Home and Office" </t>
  </si>
  <si>
    <t>1-40х25/40-1000 Т.Эко Арт.554014</t>
  </si>
  <si>
    <t>1-58х30/40-900 Плг Арт. 543037</t>
  </si>
  <si>
    <t>1-58х29/40-900 Плг Арт. 552904</t>
  </si>
  <si>
    <t xml:space="preserve"> 1-58х60/40-500 Т.Эко "Соседи" Арт.535855</t>
  </si>
  <si>
    <t xml:space="preserve"> 1-58х90/40-500 Т.Эко "Гиппо" Арт.558814</t>
  </si>
  <si>
    <t>Бумага самокопировальная в стопе</t>
  </si>
  <si>
    <t>4-15/210/15х12" - 450 цветная</t>
  </si>
  <si>
    <t>1-58х43/40-700 Т.Эко Арт.545883</t>
  </si>
  <si>
    <t>1-58х60/40-500 Т.Эко "Европейский" Арт.546043</t>
  </si>
  <si>
    <t>1-58х60/40-500 Т.Топ Арт.556131</t>
  </si>
  <si>
    <t>1-58х80/40-450 Т.Топ Арт.535878</t>
  </si>
  <si>
    <t>1-100х150/40-500 Т.Эко Арт.551018</t>
  </si>
  <si>
    <t>Ribbon 1-44x450m/WAX PTC01 IN</t>
  </si>
  <si>
    <t>ЛБК 240/2х (900 компл)</t>
  </si>
  <si>
    <t>ЛБК 240/3х (600 компл)</t>
  </si>
  <si>
    <t>80х60/12 Арт.548036</t>
  </si>
  <si>
    <t xml:space="preserve"> 1-58х40/40-700 Т.Эко "Гиппо" Арт.525847</t>
  </si>
  <si>
    <t>Бумага А4, "Pioneer"</t>
  </si>
  <si>
    <t>Ribbon 1-75x450m/WAX W408out</t>
  </si>
  <si>
    <t>Ribbon 1-94x450m/WAX W408out</t>
  </si>
  <si>
    <t>НДС</t>
  </si>
  <si>
    <t>оплачено</t>
  </si>
  <si>
    <t>57х30/12 Арт.535766  17м</t>
  </si>
  <si>
    <t>57х40/12 Арт.545783  40м</t>
  </si>
  <si>
    <t>цена по оплате за 1 единицу по 1С</t>
  </si>
  <si>
    <t>по 1С</t>
  </si>
  <si>
    <t>1-80х60/12 Арт.547952 45м</t>
  </si>
  <si>
    <t>1-58х60/40-500 Т.Топ RICON Арт.546076</t>
  </si>
  <si>
    <t>1-58х30/40-900 Т.Эко "ПросторМаркет" Арт.543050</t>
  </si>
  <si>
    <t>1-58х30/40-900 Т.Эко "Простор-Трейд" Арт.543051</t>
  </si>
  <si>
    <t>1-58х60/40-500 Т.Эко "ПросторМаркет" Арт.546077</t>
  </si>
  <si>
    <t>1-58х100/40-500 Т.Эко "ПросторМаркет" Арт.559919</t>
  </si>
  <si>
    <t>1-58х100/40-500 Т.Эко "Простор-Трейд" Арт.559920</t>
  </si>
  <si>
    <t>переплата</t>
  </si>
  <si>
    <t>1-58х60/40-500 Т.Эко "Простор Трейд" Арт.525867</t>
  </si>
  <si>
    <t>Бумага А3, "Image business"</t>
  </si>
  <si>
    <t>1-80х60/12 Арт. 547952</t>
  </si>
  <si>
    <t>1-30х20/40-2000  Т.Эко Арт.543020</t>
  </si>
  <si>
    <t>1-58х40/40-550 Т.Эко Арт.44308</t>
  </si>
  <si>
    <t>1-58х60/40-400 Т.Эко Арт.44371</t>
  </si>
  <si>
    <t>1-58х60/40-500 Т.Эко Арт.555908 (400)</t>
  </si>
  <si>
    <t>1-100х100/40-500 Т.Эко "БелМаркет" Арт.559808</t>
  </si>
  <si>
    <t>1-80х73m/12 Арт.557919</t>
  </si>
  <si>
    <t>1-62х3000/40 Термо</t>
  </si>
  <si>
    <t>1-60х2000/25 Термо</t>
  </si>
  <si>
    <t>1-58х30/40-900 Т.Эко</t>
  </si>
  <si>
    <t>1-58х30/76-5000 Т.Эко</t>
  </si>
  <si>
    <t>1-75х70/40-1500 Пгл</t>
  </si>
  <si>
    <t>1-58х40/40-950 Т.Эко "Невский"</t>
  </si>
  <si>
    <t>1-58х60/40-450 Т.Топ "Мавр"</t>
  </si>
  <si>
    <t>1-23х125/76-1000 Пгл "Фабер хаус"</t>
  </si>
  <si>
    <t>1-23х125/76-1000 Пгл "Русский профиль"</t>
  </si>
  <si>
    <t>1-58х60/40-750 Т.Эко "Невский"</t>
  </si>
  <si>
    <t xml:space="preserve"> 1-58х40/40-700 Т.Эко "Гиппо" Арт.535905</t>
  </si>
  <si>
    <t>Код партии</t>
  </si>
  <si>
    <t>Вес одного ролика, кг</t>
  </si>
  <si>
    <t>1-40х25/40-1000 Т.Эко Арт.554042 (980)</t>
  </si>
  <si>
    <t>1-58х40/40-3000 Т.Эко "ФрутСервис" ЕАС</t>
  </si>
  <si>
    <t>1-58х40/40-3000 Т.Эко "ФрутСервис" РСТ</t>
  </si>
  <si>
    <t>1-58х60/40-500 Т.Эко "ФрутСервис" РСТ</t>
  </si>
  <si>
    <t>1-58х60/40-700 Т.Эко "ФрутСервис" АЕС</t>
  </si>
  <si>
    <t>57х50/12 Арт.535797  42м</t>
  </si>
  <si>
    <t>1-60х2000/25 с/п</t>
  </si>
  <si>
    <t>1-58х40/40-700 Т.Топ Арт.555955</t>
  </si>
  <si>
    <t>ОБЩАЯ стоимость товара в бел руб.</t>
  </si>
  <si>
    <t>1-58х65m/40 арт.960050</t>
  </si>
  <si>
    <t>57х30/12 Арт.535782  30м</t>
  </si>
  <si>
    <t>1-80х58m/12 Арт.547931 (57м)</t>
  </si>
  <si>
    <t>1-58х40/40-3000 Т.Эко легкосъемн. клей</t>
  </si>
  <si>
    <t>1-58х60/40-480 Т.Эко легкосъемн. клей</t>
  </si>
  <si>
    <t xml:space="preserve"> 1-58х60/40-500 Т.Эко "Рублевский" Арт.525879</t>
  </si>
  <si>
    <t>1-100х100/40-500 Т.Эко "БелМаркет" Арма Арт.559809</t>
  </si>
  <si>
    <t>1-80х150mm/25 Арт.558121</t>
  </si>
  <si>
    <t>1-57х40/12 Арт.545797  30м</t>
  </si>
  <si>
    <t>Факсовая термо лента 210х30m/12 Арт.552070</t>
  </si>
  <si>
    <t>1-100х100/40-500 Т.Эко "БелМаркет" (Восход)  Арт.559810</t>
  </si>
  <si>
    <t>1-104х42/40-1000 "ГИППО"</t>
  </si>
  <si>
    <t>1-104х42/40-1000 "Простор трейд"</t>
  </si>
  <si>
    <t>1-58х40/40-700 Т.Эко Арт.555953</t>
  </si>
  <si>
    <t>1-58х80/40-2000 Пгл "Перчатки 365 дней"</t>
  </si>
  <si>
    <t>1-58х80/40-2000 Пгл "Перчатки х/б"</t>
  </si>
  <si>
    <t>1-58х80/40-2000 Пгл "Перчатки 3 пары"</t>
  </si>
  <si>
    <t>1-80х50/12 "Спар"</t>
  </si>
  <si>
    <t>4821101000 Самоклеящиеся этикетки с текстом</t>
  </si>
  <si>
    <t>4821901000 Самоклеящиеся этикетки без текста</t>
  </si>
  <si>
    <t>Ярлык 1-40х61/76-1000 с/п Арт.553906</t>
  </si>
  <si>
    <t>Ярлык 1-70х38/76-1000 Эко с/п Арт.557013</t>
  </si>
  <si>
    <t>Бумага для факса 210х12х30 Арт. 552118</t>
  </si>
  <si>
    <t>Ярлык 1-40х70,55/76-1000 Плг (тонированные)</t>
  </si>
  <si>
    <t>Бумага для факса 210х12х30 (с обл) Арт. 552119</t>
  </si>
  <si>
    <t>1-100х100/40-500 Т.Эко Арт.541062</t>
  </si>
  <si>
    <t>1-58х65m/40 Linerless Арт.535917</t>
  </si>
  <si>
    <t>1-58х103/40-500 Т.Эко "Простор Трейд" мясо Арт.541057</t>
  </si>
  <si>
    <t>1-58х103/40-500 Т.Эко "Простор Трейд" шашлык Арт.541058</t>
  </si>
  <si>
    <t>1-58х103/40-500 Т.Эко "Простор Трейд" суши Арт.541059</t>
  </si>
  <si>
    <t>1-58х103/40-500 Т.Эко "Простор Трейд" хлеб Арт.541061</t>
  </si>
  <si>
    <t>1-58х103/40-500 Т.Эко "Простор Трейд" торт  Арт.541060</t>
  </si>
  <si>
    <t>1-58х100/40-500 Т.Эко Арт.551075</t>
  </si>
  <si>
    <t>1-100х51/40-500 Т.Эко Арт.551019</t>
  </si>
  <si>
    <t>1-58х60/40-480 Т.Топ Арт.556076</t>
  </si>
  <si>
    <t>1-75х137,5/76-715  Т.Топ "Витебск м/к" Арт.800047</t>
  </si>
  <si>
    <t>1-75х137,5/76-700  Т.Топ "Витебск м/к" Арт.800048</t>
  </si>
  <si>
    <t>1-75х137,5/76-550  Т.Топ "Витебск м/к" Арт.800049</t>
  </si>
  <si>
    <t>1-58х40/40-700 Т.Эко "Зеленый сад"</t>
  </si>
  <si>
    <t>1-80х50m/18 "Спар" аптека</t>
  </si>
  <si>
    <t>1-57х40/12 Арт.535709 (27м)</t>
  </si>
  <si>
    <t>Бумага для факса 210х12х30 (с обл) Арт. 552133</t>
  </si>
  <si>
    <t>Ярлык 1-40х70,55/76-1000 Плг (тонированные) Арт.553904</t>
  </si>
  <si>
    <t>1-58х103/40-500 Т.Эко "Простор Трейд" курица  Арт.541064</t>
  </si>
  <si>
    <t>(Тула)</t>
  </si>
  <si>
    <t>1-100х150/76-1000 Плг Арт.551007</t>
  </si>
  <si>
    <t>1-58х40/76-4000 Т.Топ Арт.535861</t>
  </si>
  <si>
    <t>1-38х25х/40-2000 Т.Эко Арт.553853</t>
  </si>
  <si>
    <t>Ярлык 1-90х61/76-1000 Эко с/п Арт.559000</t>
  </si>
  <si>
    <t>1-80х60m/12 Арт.547909</t>
  </si>
  <si>
    <t>Бумага для факса 210х12х30 (с обл) Арт. 552134</t>
  </si>
  <si>
    <t>1-58х40/40-700 Плг Арт.555823</t>
  </si>
  <si>
    <t>1-100х51/76-3000 Т.Эко</t>
  </si>
  <si>
    <t>1-100х150/40-250 Плг</t>
  </si>
  <si>
    <t>1-74х45/40-500 Плг</t>
  </si>
  <si>
    <t>1-80х60/12 Арт.547937 (50м)</t>
  </si>
  <si>
    <t>1-57х40/12 Арт.535792 (36м)</t>
  </si>
  <si>
    <t>1-40х40/40-1000 Т.Эко Арт.554058</t>
  </si>
  <si>
    <t>1-58х103/40-500 Т.Эко "Простор Трейд" кондитерск. изд.  Арт.541065</t>
  </si>
  <si>
    <t>1-100х75/40-500 Т.Эко Арт.551051</t>
  </si>
  <si>
    <t>АЛМИ</t>
  </si>
  <si>
    <t>1-58х60/40-500 Т.Эко "Пекарня АЛМИ" Арт.525900</t>
  </si>
  <si>
    <t>1-58х60/40-500 Т.Эко "Кухня АЛМИ" Арт.525901</t>
  </si>
  <si>
    <t>1-58х90/40-500 Т.Эко Арт.558850</t>
  </si>
  <si>
    <t>1-40х25/40-1000 Т.Топ Арт.554014</t>
  </si>
  <si>
    <t>1-58х30/76-6000 Плг Арт.533060</t>
  </si>
  <si>
    <t>Этикет-лента</t>
  </si>
  <si>
    <t>Этикет-лента 1-21х12х/25 белая</t>
  </si>
  <si>
    <t>Этикет-лента 1-21х12х/25 белая (мороз)</t>
  </si>
  <si>
    <t>Этикет-лента 1-26х16х/25 белая</t>
  </si>
  <si>
    <t>Этикет-лента цв</t>
  </si>
  <si>
    <t>Этикет-лента 1-26х16/25 зеленая</t>
  </si>
  <si>
    <t>Этикет-лента 1-21х12/25 зеленая</t>
  </si>
  <si>
    <t>Этикет-лента 1-21х12/25 оранжевая</t>
  </si>
  <si>
    <t>1-80х50/18 "Спар"</t>
  </si>
  <si>
    <t>1-100х150/76-1000 Т.Эко Арт.47038</t>
  </si>
  <si>
    <t>1-58х30/40-880 Плг Арт.543087</t>
  </si>
  <si>
    <t>1-58х30/40-880 Т.Эко Арт.525910</t>
  </si>
  <si>
    <t>1-58х30/40-900 Т.Топ Арт.553094</t>
  </si>
  <si>
    <t>1-58х40/40-680 Т.Эко Арт.555826</t>
  </si>
  <si>
    <t>по ГТД</t>
  </si>
  <si>
    <t>1-58х65m/40 Linerless Арт.535921</t>
  </si>
  <si>
    <t>ГИППО</t>
  </si>
  <si>
    <t>1-104х42/40-1000 "ГИППО" -2</t>
  </si>
  <si>
    <t xml:space="preserve">1-104х42/40-1000 "ГИППО" </t>
  </si>
  <si>
    <t>дата взвешивания</t>
  </si>
  <si>
    <t>Вес</t>
  </si>
  <si>
    <t>Обеспечение</t>
  </si>
  <si>
    <t>% затрат с обеспечением</t>
  </si>
  <si>
    <t>ОБЩАЯ стоимость товара в бел руб. с обеспечением</t>
  </si>
  <si>
    <t>цена по приходу за 1 единицу (собеспечением)</t>
  </si>
  <si>
    <t>1-58х80/40-500 Т.Топ Арт.558320</t>
  </si>
  <si>
    <t>57х60m/12 60м</t>
  </si>
  <si>
    <t>1-79х107/40-500 Т.Эко Арт.557470</t>
  </si>
  <si>
    <t>1-80х120/76-1000 Т.Топ Арт.557490</t>
  </si>
  <si>
    <t xml:space="preserve"> Термоценники и бирки с препринтом</t>
  </si>
  <si>
    <t>1-58х40/40-700 Т.Эко Арт.555815 (550)</t>
  </si>
  <si>
    <t>57х40m/12  40м</t>
  </si>
  <si>
    <t>1-80х60m/12</t>
  </si>
  <si>
    <t>1-60х2000/25 Термо "Ростелеком"</t>
  </si>
  <si>
    <t>.16,5*27,5*32</t>
  </si>
  <si>
    <t>1-60х43м/12 Арт.546057</t>
  </si>
  <si>
    <t>1-58х80/40-500 Т.Эко Арт.538009</t>
  </si>
  <si>
    <t>1-80х80/40-500 Т.Топ "Знак температур" Арт.528201</t>
  </si>
  <si>
    <t>1-58х60/40-500 Плг (арт. 556131)</t>
  </si>
  <si>
    <t>26х16/25-1000 Арт.552601</t>
  </si>
  <si>
    <t>БелМаркет</t>
  </si>
  <si>
    <t>1-49х30/40-1000 Плг "Скидка 50%" Арт.554953</t>
  </si>
  <si>
    <t>пошлины по таможне</t>
  </si>
  <si>
    <t>Основа начисления по КТС</t>
  </si>
  <si>
    <t>Вес нетто</t>
  </si>
  <si>
    <t>курс $ на дату подачи декларации</t>
  </si>
  <si>
    <t>Ставка на 1кг нетто, в $</t>
  </si>
  <si>
    <t>пошлина</t>
  </si>
  <si>
    <t>Ярлык 40х70,5/76-2500 Плг  (оранжевый) Арт.557434</t>
  </si>
  <si>
    <t>Ярлык 40х70,5/76-2500 Плг  (фисташковый) Арт.553904</t>
  </si>
  <si>
    <t>Ярлык 1-70х38/76-1000 Плг (желтый) Арт.557016</t>
  </si>
  <si>
    <t>Бумага А4</t>
  </si>
  <si>
    <t>Бумага А3</t>
  </si>
  <si>
    <t>Бумага А4, "IQ COLOR INTENSIV SPRING GREEN" 80г/м2</t>
  </si>
  <si>
    <t>Бумага А4, "IQ COLOR INTENSIV SUNYELLOW" 80г/м2</t>
  </si>
  <si>
    <t>Бумага А4, "IQ COLOR PASTELL MEDIUM GREEN" 80г/м2</t>
  </si>
  <si>
    <t>ИТОГО платежей</t>
  </si>
  <si>
    <t>Основа для НДС</t>
  </si>
  <si>
    <t>1-58х29/40-1000 Т.Эко Арт. 556130 (900)</t>
  </si>
  <si>
    <t>1-58х30/40-1000 Т.Эко Арт.535802 (1000)</t>
  </si>
  <si>
    <t xml:space="preserve">Ярлык 1-70х38/40-1000 Плг (желтый) Арт.557017 (по 36) </t>
  </si>
  <si>
    <t>.32х25х17</t>
  </si>
  <si>
    <t xml:space="preserve"> 1-58х40/40-700 Т.Эко "Гиппо" Арт.515870</t>
  </si>
  <si>
    <t>.43х19х32</t>
  </si>
  <si>
    <t>Бумага А4, "NIVEUS SOLUTION" 80г/м2 класс С</t>
  </si>
  <si>
    <t>Бумага А4, "NIVEUS SUPERIOR" 80г/м2 класс А</t>
  </si>
  <si>
    <t>Ярлык 40х70,5/76-2500 Плг  (оранжевый) Арт.553912</t>
  </si>
  <si>
    <t xml:space="preserve">1-58х40/40-700 Т.Эко </t>
  </si>
  <si>
    <t>1-58х100/40-500 Т.Эко "Простор Трейд" Арт.559920</t>
  </si>
  <si>
    <t>Простор</t>
  </si>
  <si>
    <t>1-60х2000/25 Термо "Citibank"</t>
  </si>
  <si>
    <t>1-100х50/40-500 Т.Эко Арт.551019</t>
  </si>
  <si>
    <t>1-100х80/40-700 Т.Эко Арт.521003</t>
  </si>
  <si>
    <t>ЛБК 240/4х (450 компл)</t>
  </si>
  <si>
    <t>курс доллара для пошлин</t>
  </si>
  <si>
    <t>Ярлык 1-70х41/40-1000 Т.Эко для тестирования</t>
  </si>
  <si>
    <t>CREEN</t>
  </si>
  <si>
    <t>Ярлык 1-40х76,2/76-1000 Эко желтый Арт.554083</t>
  </si>
  <si>
    <t>1-58х59/40-500 Т.Эко Арт.576131</t>
  </si>
  <si>
    <t>Ярлык 40х70,5/76-2500 Плг  (фисташковый) Арт.553913</t>
  </si>
  <si>
    <t>Витебский мясокомбинат</t>
  </si>
  <si>
    <t>1-78х115/76-500 Т.Топ "Славянские дары"</t>
  </si>
  <si>
    <t>Ярлык 1-65х101,6/76-500 Т.Эко "Интерспорт" Арт.556504</t>
  </si>
  <si>
    <t>1-58х30/40-900 Т.Эко Арт. 553027 (700)</t>
  </si>
  <si>
    <t>1-47х25/40-2000 Плг. Арт.554703 (по 24)</t>
  </si>
  <si>
    <t>1-47х25/40-5000 Плг. Арт.554717 (по 12)</t>
  </si>
  <si>
    <t>1-58х60/40-500 Т.Эко легкосъемный клей Арт.556134</t>
  </si>
  <si>
    <t>1-100х150/40-250 Плг Арт.551083 (по 16)</t>
  </si>
  <si>
    <t>1-100х51/40-700 Т.Эко Арт.541006 (по 16)</t>
  </si>
  <si>
    <t>1-100х100/40-800 Плг Арт.531010 (по 9)</t>
  </si>
  <si>
    <t>1-100х150/76-1000 Плг Арт.551084 (по 6)</t>
  </si>
  <si>
    <t>1-58х40/40-1000 Плг. Арт.526081 (по 32)</t>
  </si>
  <si>
    <t>1-58х40/76-3000 Плг. Арт.555906 (по 12)</t>
  </si>
  <si>
    <t>1-58х60/40-480 Плг. Арт.525992 (по 50)</t>
  </si>
  <si>
    <t>1-100х150/76-1000 Т.Эко Арт.551008 (по 4)</t>
  </si>
  <si>
    <t>1-58х60/76-3000 Т.Эко Арт.555921 (по 8)</t>
  </si>
  <si>
    <t>1-58х100/76-1000 Плг. Арт.535863 (по 12)</t>
  </si>
  <si>
    <t>1-58х30/40-900 Плг. Арт.543037 (по 50)</t>
  </si>
  <si>
    <t>1-58х40/40-5000 Т.Эко Арт.545847 (по 8)</t>
  </si>
  <si>
    <t>1-58х40/76-5000 Т.Эко Арт.555832 (по 4)</t>
  </si>
  <si>
    <t>1-58х40/40-700 Т.Топ  Арт.555955 (по 50)</t>
  </si>
  <si>
    <t>Тула</t>
  </si>
  <si>
    <t>1-58х40/40 Т.Эко "СПАР" (по 50)</t>
  </si>
  <si>
    <t>1-58х40/40-700 Т.Эко "БалтФрут" (по 50)</t>
  </si>
  <si>
    <t>Ярлык 1-65х101,6/76-500 Т.Эко Арт.556503</t>
  </si>
  <si>
    <t>1-80х63m/12 Арт.518011</t>
  </si>
  <si>
    <t>(Питер)</t>
  </si>
  <si>
    <t>1-58х60/40-500 Т.Эко Арт.555874</t>
  </si>
  <si>
    <t>1-58х60/40-480 Т.Топ</t>
  </si>
  <si>
    <t>1-100х80/40-500 Т.Эко Арт.541003</t>
  </si>
  <si>
    <t>Сумма НДС</t>
  </si>
  <si>
    <t>1-58х40/40-700 Плг Арт.525962</t>
  </si>
  <si>
    <t>1-58х30/40-5000Плг Арт.523802</t>
  </si>
  <si>
    <t>1-58х40/40-5000 Арт.553947</t>
  </si>
  <si>
    <t>1-30х20/40-5000 Плг Арт.543074</t>
  </si>
  <si>
    <t>1-58х40/76-5000 Арт.553948</t>
  </si>
  <si>
    <t>1-58х40/40-680  Арт.555826</t>
  </si>
  <si>
    <t>1-58х60/40-500 легкосъемный клей Арт.525878</t>
  </si>
  <si>
    <t>1-58х60/40-3000 Арт.576145</t>
  </si>
  <si>
    <t>1-58х60/76-3000 Арт.576140</t>
  </si>
  <si>
    <t>Белоруснефть</t>
  </si>
  <si>
    <t>1-58х65m/40 Linerless Арт.535933</t>
  </si>
  <si>
    <t>Самоклеящиеся этикетки без текста с 19.02.2016</t>
  </si>
  <si>
    <t>1-58х30/40-1000 Арт.545887</t>
  </si>
  <si>
    <t>1-58х30/40-1000 Арт.535802</t>
  </si>
  <si>
    <t>1-58х40/40-700 Арт.555953</t>
  </si>
  <si>
    <t>1-58х90/76-2000 Арт.559006</t>
  </si>
  <si>
    <t>1-100х50/40-500 Арт.551019</t>
  </si>
  <si>
    <t>1-79х107/40-500 Арт.557470</t>
  </si>
  <si>
    <t>1-58х103/40-500 "Кухня АЛМИ" Арт.521001</t>
  </si>
  <si>
    <t>Ярлык 1-40х76,2/76-1000 с/п Арт.554082</t>
  </si>
  <si>
    <t>104х42/40-1000 "Простор-Трейд" Арт.510042</t>
  </si>
  <si>
    <t>1-58х40/40-700 Арт.555822</t>
  </si>
  <si>
    <t>1-58х60/40-500 (Т.Топ RICON) Арт.546076</t>
  </si>
  <si>
    <t>1-75х137,5/76-1000 "Витебск м/к" Арт.557434</t>
  </si>
  <si>
    <t>1-80х120/76-1000 Арт.557490</t>
  </si>
  <si>
    <t>1-58х40/40-700 "БелМаркет" Арт.515824</t>
  </si>
  <si>
    <t xml:space="preserve"> 1-58х90/40-500 "Гиппо" Арт.535912</t>
  </si>
  <si>
    <t>1-100х95/40-500 "Green"Арт.516031</t>
  </si>
  <si>
    <t xml:space="preserve"> 1-58х83/40-500 "Квартал" Арт.558303</t>
  </si>
  <si>
    <t>1-58х80/40-350 "БелМаркет" Арт.515825</t>
  </si>
  <si>
    <t>1-75х90/76-2000 (-40) "Асобина"</t>
  </si>
  <si>
    <t>4821109000 Термоценники и бирки с препринтом</t>
  </si>
  <si>
    <t xml:space="preserve">Ярлык 1-75х43,5/40-1000 (красный) Арт.557019 </t>
  </si>
  <si>
    <t>Ярлык 1-75х43,5/40-1000 (желтый) Арт.557018</t>
  </si>
  <si>
    <t>Ярлык 1-40х76,2/40-1000 (желтый) Арт.557024</t>
  </si>
  <si>
    <t>1-40х25/40-1000 Арт.554014</t>
  </si>
  <si>
    <t>1-58х40/40-700 Арт.555815 (550)</t>
  </si>
  <si>
    <t>1-58х60/40-500 Топ (556131)</t>
  </si>
  <si>
    <t>1-58х60/40-500 "Green"Арт.516030</t>
  </si>
  <si>
    <t>1-58х60/40-500 Арт.555908 (400)</t>
  </si>
  <si>
    <t>1-80х80/76-500 "Знак температур" Арт.528204</t>
  </si>
  <si>
    <t>1-80х60/12 (86698) Арт.558197</t>
  </si>
  <si>
    <t>1-30х20/40-2000  Арт.543020</t>
  </si>
  <si>
    <t>1-58х65m/40 Linerless (Арт.535935)</t>
  </si>
  <si>
    <t>Бумага А4, "IQ COLOR INTENSIV CANARY YELLOW" 80г/м2</t>
  </si>
  <si>
    <t>Ярлык 1-70х41/40-1000 Т.Эко "Грин" Арт.557020</t>
  </si>
  <si>
    <t>1-58х30/40-900 Арт. 553027 (700)</t>
  </si>
  <si>
    <t>1-58х100/40-500 Арт.551075</t>
  </si>
  <si>
    <t>1-58х80/40-500  Арт.558320</t>
  </si>
  <si>
    <t>1-58х80/40-500 Арт.538009</t>
  </si>
  <si>
    <t>1-80х60/12 Арт.518198</t>
  </si>
  <si>
    <t>цена по приходу за 1 единицу, бел.руб.</t>
  </si>
  <si>
    <t>1-58х90/40-700 Арт.558851</t>
  </si>
  <si>
    <t>1-60х2000/25 Т с/п</t>
  </si>
  <si>
    <t>1-60х100/25 Термо 2000 RT.RU</t>
  </si>
  <si>
    <t>1-57х30/12 Арт.515701  (17м)</t>
  </si>
  <si>
    <t>1-57х30/12 Арт.555749 (18м)</t>
  </si>
  <si>
    <t>1-57х40/12 Арт.515717 (30м)</t>
  </si>
  <si>
    <t>1-57х40/12 Арт.515702 (27м)</t>
  </si>
  <si>
    <t>1-57х60/12 Арт.555630 (60м)</t>
  </si>
  <si>
    <t>1-57х40/12 Арт.535702 (27м)</t>
  </si>
  <si>
    <t>1-58х60/40-500 Арт.556062</t>
  </si>
  <si>
    <t>таможенный сбор</t>
  </si>
  <si>
    <t>СВХ</t>
  </si>
  <si>
    <t>Декларант</t>
  </si>
  <si>
    <t>Доля СВХ</t>
  </si>
  <si>
    <t>там сбор</t>
  </si>
  <si>
    <t>Доля декларант</t>
  </si>
  <si>
    <r>
      <t>цена по приходу за 1 единицу</t>
    </r>
    <r>
      <rPr>
        <b/>
        <sz val="11"/>
        <color theme="1"/>
        <rFont val="Calibri"/>
        <family val="2"/>
        <charset val="204"/>
        <scheme val="minor"/>
      </rPr>
      <t xml:space="preserve"> с затратами</t>
    </r>
    <r>
      <rPr>
        <sz val="11"/>
        <color theme="1"/>
        <rFont val="Calibri"/>
        <family val="2"/>
        <charset val="204"/>
        <scheme val="minor"/>
      </rPr>
      <t>, евро</t>
    </r>
  </si>
  <si>
    <t>1-58х60/40-500 Арт.556131 (Эко) СПЕЦ ЦЕНА</t>
  </si>
  <si>
    <t>1-58х40/40-700 Арт.555955 (Топ)</t>
  </si>
  <si>
    <t>Ярлык 1-104х42/40-1000 "Гиппо" Арт.551425</t>
  </si>
  <si>
    <t>1-80х60/12 Арт.518013 (50м)</t>
  </si>
  <si>
    <t>1-80х60/12 Арт.518017 (55м)</t>
  </si>
  <si>
    <t>1-80х60/12 Арт.558197 (60м)</t>
  </si>
  <si>
    <t>1-58х30/40-900 Арт. 545899 (800)</t>
  </si>
  <si>
    <t>1-58х40/40-700 Арт.556011 (600)</t>
  </si>
  <si>
    <t>Ярлык 1-70х41/40-2000 Т.Эко "Грин" Арт.557027</t>
  </si>
  <si>
    <t>1-58х60/40-500 Арт.556131 (Эко)</t>
  </si>
  <si>
    <t>1-58х60/40-500 (мороз) Ricoh Арт.526190</t>
  </si>
  <si>
    <t>1-58х100/40-500 Арт.541049</t>
  </si>
  <si>
    <t>1-58х40/76-5000 Т.Топ (мороз)</t>
  </si>
  <si>
    <t>Ярлык 1-40х76,2/76-1000 с/п Арт.554099</t>
  </si>
  <si>
    <t xml:space="preserve">Ярлык 1-75х43,5/40-1000 (белый) Арт.557026 </t>
  </si>
  <si>
    <t>1-100х72/40-500 Арт.541022</t>
  </si>
  <si>
    <t>1-58х40/40-700 Арт.523944 (Топ)</t>
  </si>
  <si>
    <t>1-80х80/76-500 "Знак температур" Арт.528204 (по 18)</t>
  </si>
  <si>
    <t>1-80х60/12 Арт.537991 (45м)</t>
  </si>
  <si>
    <t>1-60х100/25 Термо 2000 "Мои документы"</t>
  </si>
  <si>
    <t>57х30/12 Арт.535749  (18м)</t>
  </si>
  <si>
    <t>1-60х43/12 Арт.556062</t>
  </si>
  <si>
    <t>1-100х100/40-500 Арт.541062</t>
  </si>
  <si>
    <t>1-57х50/12 Арт.545700 (30м)</t>
  </si>
  <si>
    <t>1-58х100/40-500 Арт.541049 (500 эт) (по 36)</t>
  </si>
  <si>
    <t>Бумага А4, "NIVEUS SOLUTION" 80г/м2 (класс С+)</t>
  </si>
  <si>
    <t>57х30/12 Арт.515791  (18м)</t>
  </si>
  <si>
    <t>1-58х40/40-700 Т.Топ "Желтый"</t>
  </si>
  <si>
    <t>Ribbon 1-44x300m/WAX PTC04 IN</t>
  </si>
  <si>
    <t>Ярлык 1-104х42/40-1000 "Простор-Трейд" Арт.510043</t>
  </si>
  <si>
    <t>1-100х50/40-500 Арт.531001</t>
  </si>
  <si>
    <t>Бумага  в стопе</t>
  </si>
  <si>
    <t>4823200001 Бумага  в стопе</t>
  </si>
  <si>
    <t>1-210mm-12"</t>
  </si>
  <si>
    <t>1-15/210/15-12"</t>
  </si>
  <si>
    <t>Ярлык 1-70х41/40-2000  "Грин" Арт.557036</t>
  </si>
  <si>
    <t>1-80х63m/12 Арт.518012</t>
  </si>
  <si>
    <t>1-80х60/12 Арт.518016 (53м)</t>
  </si>
  <si>
    <t>1-80х60/12 Арт.519700 (60м) АЛМИ</t>
  </si>
  <si>
    <t>Ярлык 1-104х42/40-1000 "Простор-Трейд" (желтый) Арт.510044</t>
  </si>
  <si>
    <t>1-80х80/12 Арт.518005 (70м)</t>
  </si>
  <si>
    <t>Бумага А4, "Simbio Copy" 80г/м2 (класс С+)</t>
  </si>
  <si>
    <t>Бумага А4, "Image business", 80г/м2 (класс В)</t>
  </si>
  <si>
    <t>4802562000 Бумага А4 (Словакия)</t>
  </si>
  <si>
    <t>1-58х60/40-500 (мороз) Ricoh Арт.586079</t>
  </si>
  <si>
    <t>1-74х100/40-1000 Т.Топ "Скоропортящийся груз"</t>
  </si>
  <si>
    <t>57х40/12 Арт.515792  (30м) 44г/м2</t>
  </si>
  <si>
    <t>57х40/12 Арт.515782 (27м) 44 г/м2</t>
  </si>
  <si>
    <t>Ярлык 40х70,5/76-2500 Плг  (фисташковый) Арт.553914</t>
  </si>
  <si>
    <t>1-58х40/40-700 Арт.553954</t>
  </si>
  <si>
    <t>1-80х60/18 Арт.518002 (44м)</t>
  </si>
  <si>
    <t>1-80х60/18 Арт.518008 (50м)</t>
  </si>
  <si>
    <t>Ярлык 104х42/40-1000 "Гиппо" Арт.551427</t>
  </si>
  <si>
    <t>1-58х90/40-500 Т.Эко</t>
  </si>
  <si>
    <t>Бумага А3, "NIVEUS TOP 80г/м2 (класс В+)</t>
  </si>
  <si>
    <t>1-58х60/40-500 (красная)</t>
  </si>
  <si>
    <t>1-58х60/40-500 (желтая)</t>
  </si>
  <si>
    <t>Бумага А4, "IQ COLOR INTENSIV Coral RED" 80г/м2</t>
  </si>
  <si>
    <t>Бумага А4, "IQ COLOR INTENSIV ORANGE" 80г/м2</t>
  </si>
  <si>
    <t>Бумага А4, "IQ COLOR NEON YELLOW" 80г/м2</t>
  </si>
  <si>
    <t xml:space="preserve">1-80х80/76-1000 "Знак температур" </t>
  </si>
  <si>
    <t xml:space="preserve">1-80х80/40-1000 "Знак температур" </t>
  </si>
  <si>
    <t>Силиконизированная бумага в рулонах</t>
  </si>
  <si>
    <t>1-310х1000m/76 Силиконизированная бумага</t>
  </si>
  <si>
    <t>40х70,5/76-850 Плг (фисташковый) Арт.890051</t>
  </si>
  <si>
    <t>40х70,5/76-992 Плг (фисташковый) Арт.890052</t>
  </si>
  <si>
    <t>40х70,5/76-609 Плг (фисташковый) Арт.890050</t>
  </si>
  <si>
    <t xml:space="preserve">40х70,5/76-2126 Плг (фисташковый) Арт.890053 </t>
  </si>
  <si>
    <t>40х70,5/76-1460 Плг (фисташковый) Арт.890047</t>
  </si>
  <si>
    <t>40х70,5/76-1233 Плг (фисташковый) Арт.890048</t>
  </si>
  <si>
    <t>40х70,5/76-1205 Плг (фисташковый) Арт.890049</t>
  </si>
  <si>
    <t>1-78х120/40-500 Т.Топ "Славянские дары"</t>
  </si>
  <si>
    <t>Ярлык 1-75х43,5/40-1000 (зеленый) Арт.557023</t>
  </si>
  <si>
    <t>Бумага А4, "NIVEUS TOP 80г/м2 (класс В+)</t>
  </si>
  <si>
    <t>Бумага А3, "NIVEUS SOLUTION" 80г/м2 (класс С+)</t>
  </si>
  <si>
    <t>по Индикативу</t>
  </si>
  <si>
    <t>по 1 методу</t>
  </si>
  <si>
    <t>в процентах</t>
  </si>
  <si>
    <t>Ярлык 1-40х61/18-450 с/п Арт.553918</t>
  </si>
  <si>
    <t>1-58х40/40-700 Т.Топ</t>
  </si>
  <si>
    <t>4802552500 Бумага офсетная в роликах</t>
  </si>
  <si>
    <t>Бумага офсетная в роликах</t>
  </si>
  <si>
    <t>1-69х65m/12</t>
  </si>
  <si>
    <t>1-58х40/40-700 Арт.553972 (650эт)</t>
  </si>
  <si>
    <t>1-100х100/40-500 (мороз) Арт.541112</t>
  </si>
  <si>
    <t>1-80х60/12 Арт.527999 (45м)</t>
  </si>
  <si>
    <t>1-58х65m/40mm Linerless</t>
  </si>
  <si>
    <t>Бумага А4, IQ COLOR PASTELL MIX 80г/м2</t>
  </si>
  <si>
    <t>1-57х30/12 Арт.515790  (17м)</t>
  </si>
  <si>
    <t>1-57х30/12 Арт.515798  (18м) 44г/м2</t>
  </si>
  <si>
    <t>1-58х90/76-500 Т.Топ "Знатоки"</t>
  </si>
  <si>
    <t>1-58х90/40-500 Т.Топ "Знатоки"</t>
  </si>
  <si>
    <t>1-110х260/76-1705 Плг</t>
  </si>
  <si>
    <t>1-57х50/12 Арт.545799 (25м)</t>
  </si>
  <si>
    <t>1-80х120/76-1000 Арт.557500 (Эко для Вит м-к)</t>
  </si>
  <si>
    <t>1-80х80m/12 Арт.558181 (80м)</t>
  </si>
  <si>
    <t xml:space="preserve">1-58х60/40-900 Т.Эко "Кухня АЛМИ" </t>
  </si>
  <si>
    <t>1-58х60/40-400 с/п Арт.555903</t>
  </si>
  <si>
    <t>1-58х30/40-900 с/п Арт.576153</t>
  </si>
  <si>
    <t>1-58х120/40-500 "Спар"</t>
  </si>
  <si>
    <t>1-58х74/40-500 "Спар"</t>
  </si>
  <si>
    <t>1-58х40/40-700 с/п Арт.555902</t>
  </si>
  <si>
    <t>1-57х40/12 Арт.515782  (27м)</t>
  </si>
  <si>
    <t>1-80х60/12 Арт.527998 (50м)</t>
  </si>
  <si>
    <t>1-80х80/12 Арт.527997 (80м)</t>
  </si>
  <si>
    <t>1-58х60/40-500 с/п "Снежинка" Арт.526190</t>
  </si>
  <si>
    <t>1-40х25/40-1000 Арт.554045</t>
  </si>
  <si>
    <t>1-100х100/40-500 Т.Эко Арт.531039</t>
  </si>
  <si>
    <t>1-58х30/40-1000 Т.Эко с/п Арт.553099</t>
  </si>
  <si>
    <t>1-58х40/40-700 Т.Эко с/п Арт.543909</t>
  </si>
  <si>
    <t>1-100х100/40-500 Арт.541172 с/п</t>
  </si>
  <si>
    <t>1-100х100/40-500 "БелМаркет" Арт.559808</t>
  </si>
  <si>
    <t>1-58х60/40-500 с/п Арт.598762</t>
  </si>
  <si>
    <t>1-58х30/40-1000 с/п Арт.535802</t>
  </si>
  <si>
    <t>1-45х65/76-2000 Т.Эко с/п</t>
  </si>
  <si>
    <t>1-80х60/12 Арт.519702 (58м)</t>
  </si>
  <si>
    <t>1-58х40/40-700 с/п Т.Эко Арт.555822</t>
  </si>
  <si>
    <t>1-58х80/40-500 с/п Арт.538102</t>
  </si>
  <si>
    <t>1-100х95/40-500 "Green"Арт.516039</t>
  </si>
  <si>
    <t>1-58х60/40-500 Т.Эко с/п</t>
  </si>
  <si>
    <t>4820400000 Бумага самокопировальная в стопе</t>
  </si>
  <si>
    <t>1-58х60/40-500 с/п Арт.555908 (400)</t>
  </si>
  <si>
    <t>1-57х30/12 Арт.515600  (16м)</t>
  </si>
  <si>
    <t>1-80х120/76-1000 Арт.557501</t>
  </si>
  <si>
    <t>80х60/12 Арт.522301 (70м)</t>
  </si>
  <si>
    <t>1-100х72/40-500 Т.Эко</t>
  </si>
  <si>
    <t>1-100х100/40-500 Арт.551203</t>
  </si>
  <si>
    <t>1-58х30/40-1000 с/п Арт.535802 (1000)</t>
  </si>
  <si>
    <t>1-58х60/40-500 с/п (мороз) Снежинка Арт.586079</t>
  </si>
  <si>
    <t>1-30х20/40-2000 Красная</t>
  </si>
  <si>
    <t>4802568000 Бумага А3 (Словакия)</t>
  </si>
  <si>
    <t>1-58х120/40-500 Т.Эко "СПАР суши"</t>
  </si>
  <si>
    <t>1-58х120/40-500 Т.Эко "СПАР торт"</t>
  </si>
  <si>
    <t>1-58х120/40-500 Т.Эко "СПАР мясо"</t>
  </si>
  <si>
    <t>1-75х137,5/76-1000 "Витебск м/к" Арт.557488</t>
  </si>
  <si>
    <t>1-80х60/12 Арт.512001 (55м)</t>
  </si>
  <si>
    <t>1-58х40/600 с/п Арт.556009</t>
  </si>
  <si>
    <t>1-100х100/40-500 Т.Эко с/п Арт.531034</t>
  </si>
  <si>
    <t>1-57х40/12 Арт.515792  (30м)</t>
  </si>
  <si>
    <t>1-58х90/40-500 Арт.558850</t>
  </si>
  <si>
    <t xml:space="preserve"> 1-58х40/40-700 Т.Эко "ГИППО" (Арт.505879)</t>
  </si>
  <si>
    <t>1-58х40/40-700 с/п (мороз) Снежинка Арт.523943</t>
  </si>
  <si>
    <t xml:space="preserve"> 1-58х90/40-500 Т.Эко "ГИППО" (Арт.535988)</t>
  </si>
  <si>
    <t>Ярлык 1-70х40,54/40-1000  белый Арт.557037</t>
  </si>
  <si>
    <t>1-58х60/40-500 "Простор" Арт.516099</t>
  </si>
  <si>
    <t>1-58х100/40-500 "Простор" Арт.559929</t>
  </si>
  <si>
    <t>1-100х95/40-500 "Green" Арт.516040</t>
  </si>
  <si>
    <t xml:space="preserve">4811900000 Термобумага </t>
  </si>
  <si>
    <t>КТ 44 F 20, ширина- 797мм, намотка- 18000м, втулка- 70мм</t>
  </si>
  <si>
    <t>КТ 44 F 20, ширина- 1080мм, намотка- 18000м, втулка- 70мм</t>
  </si>
  <si>
    <t>КТ 44 F 20, ширина- 954мм, намотка- 18000м, втулка- 70мм</t>
  </si>
  <si>
    <t>КТ 44 F 20, ширина- 1033мм, намотка- 18000м, втулка- 70мм</t>
  </si>
  <si>
    <t>КТ 44 F 20, ширина- 797мм, намотка- 16500м, втулка- 70мм</t>
  </si>
  <si>
    <t>КТ 44 F 20, ширина- 1080мм, намотка- 16500м, втулка- 70мм</t>
  </si>
  <si>
    <t>КТ 65 LFA, ширина- 956мм, намотка- 12300м, втулка- 70мм</t>
  </si>
  <si>
    <t>.- за 1 кг нетто в $</t>
  </si>
  <si>
    <t>разница в %</t>
  </si>
  <si>
    <t xml:space="preserve">4811900000 Термобумага  </t>
  </si>
  <si>
    <t>курс</t>
  </si>
  <si>
    <t>на формат</t>
  </si>
  <si>
    <t>№ п/п</t>
  </si>
  <si>
    <t>Номер</t>
  </si>
  <si>
    <t>Плотность</t>
  </si>
  <si>
    <t>Кол-во роликов</t>
  </si>
  <si>
    <t>формат, мм</t>
  </si>
  <si>
    <t>длина, м</t>
  </si>
  <si>
    <t>Площадь, м2</t>
  </si>
  <si>
    <t>Вес нетто, кг</t>
  </si>
  <si>
    <t>Стоимость, EUR</t>
  </si>
  <si>
    <t>Вива тайм услуги порезки</t>
  </si>
  <si>
    <t>Т/у на порезку 25.03.</t>
  </si>
  <si>
    <t>Т/у с порезки 29.03.</t>
  </si>
  <si>
    <t>Т/у с порезки 02.04.</t>
  </si>
  <si>
    <t>Общая стоимость в евро</t>
  </si>
  <si>
    <t>Цена в евро за 1000м2</t>
  </si>
  <si>
    <t>Стоимость</t>
  </si>
  <si>
    <t>885</t>
  </si>
  <si>
    <t>&lt;60гр/м2</t>
  </si>
  <si>
    <t>Просим произвести резку рулонной бумаги на следующие форматы:</t>
  </si>
  <si>
    <r>
      <t xml:space="preserve">При порезке рулонов просим </t>
    </r>
    <r>
      <rPr>
        <b/>
        <sz val="12"/>
        <color theme="1"/>
        <rFont val="Calibri"/>
        <family val="2"/>
        <charset val="204"/>
        <scheme val="minor"/>
      </rPr>
      <t>обязательно</t>
    </r>
    <r>
      <rPr>
        <sz val="12"/>
        <color theme="1"/>
        <rFont val="Calibri"/>
        <family val="2"/>
        <charset val="204"/>
        <scheme val="minor"/>
      </rPr>
      <t xml:space="preserve"> наклеить этикетки с указанием плотности, формата и длины рулонов, согласно исходного рулона. Наружный диаметр и метраж остается как и у исходного рулона. Намотка должна быть плотной и равномерной.</t>
    </r>
  </si>
  <si>
    <t>ВАЖНО!!! Форматы должны иметь строгое соответствие с указанными в заявке.</t>
  </si>
  <si>
    <t xml:space="preserve">на формат </t>
  </si>
  <si>
    <t xml:space="preserve"> стоимость в бел руб. по калькуляции</t>
  </si>
  <si>
    <t>Полная цена в бел руб за 1000м2</t>
  </si>
  <si>
    <t>BYN</t>
  </si>
  <si>
    <t>Доп расходы на порезку</t>
  </si>
  <si>
    <t>ПОШЛИНА</t>
  </si>
  <si>
    <t>Стоимость, евро</t>
  </si>
  <si>
    <t>&gt;60гр/м2</t>
  </si>
  <si>
    <t xml:space="preserve"> полная стоимость в бел руб. </t>
  </si>
  <si>
    <t>Параметры:</t>
  </si>
  <si>
    <t>Отбор:</t>
  </si>
  <si>
    <t>Счет</t>
  </si>
  <si>
    <t>Приход</t>
  </si>
  <si>
    <t>Номенклатура</t>
  </si>
  <si>
    <t>Кол-во</t>
  </si>
  <si>
    <t>Сумма</t>
  </si>
  <si>
    <t>SOPO KL79</t>
  </si>
  <si>
    <t>Итого</t>
  </si>
  <si>
    <t>Подномер</t>
  </si>
  <si>
    <t>18 754,05</t>
  </si>
  <si>
    <t xml:space="preserve"> Директор ООО "БУМЕКС"</t>
  </si>
  <si>
    <t>Д.А.Бабей</t>
  </si>
  <si>
    <t>10.1</t>
  </si>
  <si>
    <t>Материалы</t>
  </si>
  <si>
    <t xml:space="preserve">Сырье </t>
  </si>
  <si>
    <t>БУМАГА</t>
  </si>
  <si>
    <t>SOPO</t>
  </si>
  <si>
    <t>Бумага термо плотностью менее 60 г/м2</t>
  </si>
  <si>
    <t>11 351,50</t>
  </si>
  <si>
    <t>1 376,68</t>
  </si>
  <si>
    <t>1 870,40</t>
  </si>
  <si>
    <t>2 904,40</t>
  </si>
  <si>
    <t>т</t>
  </si>
  <si>
    <t>бел.руб</t>
  </si>
  <si>
    <t>брак SOPO</t>
  </si>
  <si>
    <t>Растаможка</t>
  </si>
  <si>
    <t>Бумага</t>
  </si>
  <si>
    <t>1-й метод</t>
  </si>
  <si>
    <t>Индикатив 1,95$</t>
  </si>
  <si>
    <t>1 777,84</t>
  </si>
  <si>
    <t>1 454,70</t>
  </si>
  <si>
    <t>1 921,65</t>
  </si>
  <si>
    <t>1 169,29</t>
  </si>
  <si>
    <t>Упак</t>
  </si>
  <si>
    <t>Цена (п)</t>
  </si>
  <si>
    <t>SOPO KL56</t>
  </si>
  <si>
    <t>SOPO плотностью &gt; 60 г/м2,  м2</t>
  </si>
  <si>
    <t>SOPO КТ43ЕС 640ммх 16500м, втулка-76мм KL79</t>
  </si>
  <si>
    <t>SOPO КТ43ЕС 720ммх 16500м, втулка-76мм KL79</t>
  </si>
  <si>
    <t>SOPO КТ44EC 440ммх 16500м, втулка-76мм KL79</t>
  </si>
  <si>
    <t>SOPO КТ44EC 640ммх 16500м, втулка-76мм KL79</t>
  </si>
  <si>
    <t>SOPO КТ44EC 720ммх 16500м, втулка-76мм KL79</t>
  </si>
  <si>
    <t>SOPO КТ45EC 440ммх 16500м, втулка-76мм KL79</t>
  </si>
  <si>
    <t>SOPO КТ45EC 798ммх 13500м, втулка-76мм KL79</t>
  </si>
  <si>
    <t>SOPO КТ52ЕС 510ммх 15000м, втулка-76мм KL56</t>
  </si>
  <si>
    <t>SOPO КТ53ЕС 880ммх 13200м, втулка-76мм KL79</t>
  </si>
  <si>
    <t>SOPO КТ53ЕС 1050ммх 13200м, втулка-76мм KL79</t>
  </si>
  <si>
    <t>SOPO КТ57ЕС 610ммх 15000м, втулка-76мм KL56</t>
  </si>
  <si>
    <t>1 метод</t>
  </si>
  <si>
    <t>Период: 12.01.2021 - 12.01.2021</t>
  </si>
  <si>
    <t>Склад Равно "Склад готовой продукции" И
Номенклатура В группе "SOPO"</t>
  </si>
  <si>
    <t>по инвойсу № 91094740  от 14.01.2020</t>
  </si>
  <si>
    <t>4301681059</t>
  </si>
  <si>
    <t>4301681073</t>
  </si>
  <si>
    <t>4301681090</t>
  </si>
  <si>
    <t>4301681107</t>
  </si>
  <si>
    <t>4301681189</t>
  </si>
  <si>
    <t>4301681201</t>
  </si>
  <si>
    <t>4301681230</t>
  </si>
  <si>
    <t>4301681273</t>
  </si>
  <si>
    <t>4301682718</t>
  </si>
  <si>
    <t>4301682719</t>
  </si>
  <si>
    <t>4301682818</t>
  </si>
  <si>
    <t>4301681053</t>
  </si>
  <si>
    <t>4301681239</t>
  </si>
  <si>
    <t>4301681708</t>
  </si>
  <si>
    <t>4301681711</t>
  </si>
  <si>
    <t>4301681725</t>
  </si>
  <si>
    <t>4301681781</t>
  </si>
  <si>
    <t>4301682457</t>
  </si>
  <si>
    <t>4301682458</t>
  </si>
  <si>
    <t>4301682459</t>
  </si>
  <si>
    <t>4301682527</t>
  </si>
  <si>
    <t>4301682540</t>
  </si>
  <si>
    <t>ДТ 06649/180121/0001115</t>
  </si>
  <si>
    <t>Заявка № 3</t>
  </si>
  <si>
    <t>SOPO КТ45EC 996ммх 13500м, втулка-76мм KL79</t>
  </si>
  <si>
    <t>SOPO КТ45ЕС 920ммх 13500м, втулка-76мм KL56</t>
  </si>
  <si>
    <t>4301681249</t>
  </si>
  <si>
    <t>Исх № 306 от 20.01.2021г.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</si>
</sst>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.00_р_._-;\-* #,##0.00_р_._-;_-* &quot;-&quot;??_р_._-;_-@_-"/>
    <numFmt numFmtId="165" formatCode="_-* #,##0_р_._-;\-* #,##0_р_._-;_-* &quot;-&quot;??_р_._-;_-@_-"/>
    <numFmt numFmtId="166" formatCode="_-* #,##0.00000_р_._-;\-* #,##0.00000_р_._-;_-* &quot;-&quot;??_р_._-;_-@_-"/>
    <numFmt numFmtId="167" formatCode="_-* #,##0.0000000_р_._-;\-* #,##0.0000000_р_._-;_-* &quot;-&quot;??_р_._-;_-@_-"/>
    <numFmt numFmtId="168" formatCode="_-* #,##0.0000_р_._-;\-* #,##0.0000_р_._-;_-* &quot;-&quot;??_р_._-;_-@_-"/>
    <numFmt numFmtId="169" formatCode="_-* #,##0.0_р_._-;\-* #,##0.0_р_._-;_-* &quot;-&quot;??_р_._-;_-@_-"/>
    <numFmt numFmtId="170" formatCode="_-* #,##0.000_р_._-;\-* #,##0.000_р_._-;_-* &quot;-&quot;??_р_._-;_-@_-"/>
    <numFmt numFmtId="171" formatCode="0.000"/>
    <numFmt numFmtId="172" formatCode="0.000000"/>
    <numFmt numFmtId="173" formatCode="0.00000"/>
  </numFmts>
  <fonts count="35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i/>
      <sz val="18"/>
      <color theme="1"/>
      <name val="Calibri"/>
      <family val="2"/>
      <charset val="204"/>
      <scheme val="minor"/>
    </font>
    <font>
      <b/>
      <i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indexed="81"/>
      <name val="Tahoma"/>
      <family val="2"/>
      <charset val="204"/>
    </font>
    <font>
      <sz val="14"/>
      <color indexed="81"/>
      <name val="Tahoma"/>
      <family val="2"/>
      <charset val="204"/>
    </font>
    <font>
      <b/>
      <i/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6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u/>
      <sz val="16"/>
      <color theme="1"/>
      <name val="Calibri"/>
      <family val="2"/>
      <charset val="204"/>
      <scheme val="minor"/>
    </font>
    <font>
      <b/>
      <i/>
      <sz val="16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i/>
      <sz val="14"/>
      <color rgb="FFFF0000"/>
      <name val="Calibri"/>
      <family val="2"/>
      <charset val="204"/>
      <scheme val="minor"/>
    </font>
    <font>
      <sz val="8"/>
      <name val="Arial"/>
      <family val="2"/>
    </font>
    <font>
      <b/>
      <sz val="11"/>
      <color rgb="FFFF0000"/>
      <name val="Arial"/>
      <family val="2"/>
      <charset val="204"/>
    </font>
    <font>
      <sz val="8"/>
      <color theme="1"/>
      <name val="Arial"/>
      <family val="2"/>
      <charset val="204"/>
    </font>
    <font>
      <sz val="8"/>
      <color rgb="FF000000"/>
      <name val="Arial"/>
      <family val="2"/>
      <charset val="204"/>
    </font>
    <font>
      <sz val="11"/>
      <name val="Calibri"/>
      <family val="2"/>
      <charset val="204"/>
      <scheme val="minor"/>
    </font>
    <font>
      <b/>
      <sz val="18"/>
      <color rgb="FFFF0000"/>
      <name val="Calibri"/>
      <family val="2"/>
      <charset val="204"/>
      <scheme val="minor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59999389629810485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B3AC86"/>
      </left>
      <right style="medium">
        <color rgb="FFB3AC86"/>
      </right>
      <top style="medium">
        <color rgb="FFB3AC86"/>
      </top>
      <bottom style="medium">
        <color rgb="FFB3AC86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26" fillId="0" borderId="0"/>
  </cellStyleXfs>
  <cellXfs count="502">
    <xf numFmtId="0" fontId="0" fillId="0" borderId="0" xfId="0"/>
    <xf numFmtId="0" fontId="5" fillId="0" borderId="0" xfId="0" applyFont="1"/>
    <xf numFmtId="0" fontId="0" fillId="0" borderId="2" xfId="0" applyBorder="1" applyAlignment="1">
      <alignment horizontal="center"/>
    </xf>
    <xf numFmtId="0" fontId="0" fillId="0" borderId="5" xfId="0" applyBorder="1"/>
    <xf numFmtId="165" fontId="0" fillId="0" borderId="2" xfId="1" applyNumberFormat="1" applyFont="1" applyBorder="1" applyAlignment="1">
      <alignment horizontal="center" vertical="center"/>
    </xf>
    <xf numFmtId="166" fontId="0" fillId="0" borderId="2" xfId="1" applyNumberFormat="1" applyFont="1" applyBorder="1" applyAlignment="1">
      <alignment horizontal="center" vertical="center"/>
    </xf>
    <xf numFmtId="0" fontId="6" fillId="0" borderId="0" xfId="0" applyFont="1" applyBorder="1"/>
    <xf numFmtId="0" fontId="0" fillId="0" borderId="0" xfId="0" applyBorder="1"/>
    <xf numFmtId="165" fontId="0" fillId="0" borderId="0" xfId="1" applyNumberFormat="1" applyFont="1"/>
    <xf numFmtId="165" fontId="0" fillId="0" borderId="2" xfId="1" applyNumberFormat="1" applyFont="1" applyBorder="1" applyAlignment="1">
      <alignment vertical="center"/>
    </xf>
    <xf numFmtId="165" fontId="0" fillId="0" borderId="5" xfId="1" applyNumberFormat="1" applyFont="1" applyBorder="1" applyAlignment="1">
      <alignment vertical="center"/>
    </xf>
    <xf numFmtId="164" fontId="0" fillId="0" borderId="2" xfId="1" applyNumberFormat="1" applyFont="1" applyBorder="1" applyAlignment="1">
      <alignment vertical="center"/>
    </xf>
    <xf numFmtId="164" fontId="0" fillId="0" borderId="2" xfId="1" applyNumberFormat="1" applyFont="1" applyBorder="1" applyAlignment="1">
      <alignment horizontal="center" vertical="center"/>
    </xf>
    <xf numFmtId="164" fontId="4" fillId="3" borderId="11" xfId="1" applyNumberFormat="1" applyFont="1" applyFill="1" applyBorder="1"/>
    <xf numFmtId="164" fontId="4" fillId="3" borderId="8" xfId="1" applyNumberFormat="1" applyFont="1" applyFill="1" applyBorder="1"/>
    <xf numFmtId="165" fontId="0" fillId="3" borderId="0" xfId="1" applyNumberFormat="1" applyFont="1" applyFill="1"/>
    <xf numFmtId="164" fontId="4" fillId="2" borderId="14" xfId="1" applyNumberFormat="1" applyFont="1" applyFill="1" applyBorder="1"/>
    <xf numFmtId="165" fontId="0" fillId="0" borderId="2" xfId="1" applyNumberFormat="1" applyFont="1" applyBorder="1" applyAlignment="1">
      <alignment wrapText="1"/>
    </xf>
    <xf numFmtId="165" fontId="0" fillId="0" borderId="2" xfId="1" applyNumberFormat="1" applyFont="1" applyFill="1" applyBorder="1" applyAlignment="1">
      <alignment wrapText="1"/>
    </xf>
    <xf numFmtId="165" fontId="4" fillId="5" borderId="2" xfId="1" applyNumberFormat="1" applyFont="1" applyFill="1" applyBorder="1" applyAlignment="1">
      <alignment horizontal="center" vertical="center"/>
    </xf>
    <xf numFmtId="164" fontId="4" fillId="5" borderId="2" xfId="1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1" xfId="0" applyBorder="1"/>
    <xf numFmtId="165" fontId="0" fillId="0" borderId="0" xfId="1" applyNumberFormat="1" applyFont="1" applyBorder="1"/>
    <xf numFmtId="0" fontId="0" fillId="0" borderId="0" xfId="0" applyAlignment="1">
      <alignment horizontal="center"/>
    </xf>
    <xf numFmtId="14" fontId="0" fillId="0" borderId="11" xfId="0" applyNumberForma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wrapText="1"/>
    </xf>
    <xf numFmtId="0" fontId="0" fillId="0" borderId="2" xfId="0" applyFill="1" applyBorder="1" applyAlignment="1">
      <alignment horizontal="center"/>
    </xf>
    <xf numFmtId="164" fontId="4" fillId="2" borderId="14" xfId="1" applyNumberFormat="1" applyFont="1" applyFill="1" applyBorder="1" applyAlignment="1">
      <alignment horizontal="center" vertical="center"/>
    </xf>
    <xf numFmtId="164" fontId="4" fillId="3" borderId="8" xfId="1" applyNumberFormat="1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left" vertical="center" wrapText="1"/>
    </xf>
    <xf numFmtId="165" fontId="4" fillId="8" borderId="2" xfId="1" applyNumberFormat="1" applyFont="1" applyFill="1" applyBorder="1" applyAlignment="1">
      <alignment wrapText="1"/>
    </xf>
    <xf numFmtId="164" fontId="4" fillId="8" borderId="14" xfId="1" applyNumberFormat="1" applyFont="1" applyFill="1" applyBorder="1"/>
    <xf numFmtId="164" fontId="4" fillId="8" borderId="8" xfId="1" applyNumberFormat="1" applyFont="1" applyFill="1" applyBorder="1"/>
    <xf numFmtId="165" fontId="0" fillId="8" borderId="2" xfId="1" applyNumberFormat="1" applyFont="1" applyFill="1" applyBorder="1" applyAlignment="1">
      <alignment vertical="center"/>
    </xf>
    <xf numFmtId="166" fontId="0" fillId="8" borderId="2" xfId="1" applyNumberFormat="1" applyFont="1" applyFill="1" applyBorder="1" applyAlignment="1">
      <alignment horizontal="center" vertical="center"/>
    </xf>
    <xf numFmtId="165" fontId="0" fillId="8" borderId="2" xfId="1" applyNumberFormat="1" applyFont="1" applyFill="1" applyBorder="1" applyAlignment="1">
      <alignment horizontal="center" vertical="center"/>
    </xf>
    <xf numFmtId="164" fontId="4" fillId="8" borderId="2" xfId="1" applyNumberFormat="1" applyFont="1" applyFill="1" applyBorder="1" applyAlignment="1">
      <alignment horizontal="center" vertical="center"/>
    </xf>
    <xf numFmtId="165" fontId="4" fillId="8" borderId="2" xfId="1" applyNumberFormat="1" applyFont="1" applyFill="1" applyBorder="1" applyAlignment="1">
      <alignment horizontal="center" vertical="center"/>
    </xf>
    <xf numFmtId="165" fontId="4" fillId="8" borderId="5" xfId="1" applyNumberFormat="1" applyFont="1" applyFill="1" applyBorder="1" applyAlignment="1">
      <alignment vertical="center"/>
    </xf>
    <xf numFmtId="164" fontId="0" fillId="8" borderId="2" xfId="1" applyNumberFormat="1" applyFont="1" applyFill="1" applyBorder="1" applyAlignment="1">
      <alignment vertical="center"/>
    </xf>
    <xf numFmtId="165" fontId="0" fillId="8" borderId="2" xfId="1" applyNumberFormat="1" applyFont="1" applyFill="1" applyBorder="1" applyAlignment="1">
      <alignment wrapText="1"/>
    </xf>
    <xf numFmtId="164" fontId="4" fillId="8" borderId="11" xfId="1" applyNumberFormat="1" applyFont="1" applyFill="1" applyBorder="1"/>
    <xf numFmtId="165" fontId="0" fillId="8" borderId="5" xfId="1" applyNumberFormat="1" applyFont="1" applyFill="1" applyBorder="1" applyAlignment="1">
      <alignment vertical="center"/>
    </xf>
    <xf numFmtId="0" fontId="0" fillId="8" borderId="4" xfId="0" applyFill="1" applyBorder="1" applyAlignment="1">
      <alignment horizontal="center" vertical="center" wrapText="1"/>
    </xf>
    <xf numFmtId="0" fontId="0" fillId="8" borderId="12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8" borderId="10" xfId="0" applyFill="1" applyBorder="1" applyAlignment="1">
      <alignment horizontal="center" vertical="center" wrapText="1"/>
    </xf>
    <xf numFmtId="0" fontId="0" fillId="8" borderId="5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165" fontId="0" fillId="0" borderId="0" xfId="0" applyNumberFormat="1"/>
    <xf numFmtId="0" fontId="0" fillId="0" borderId="11" xfId="0" applyBorder="1" applyAlignment="1">
      <alignment horizontal="center" vertical="center" wrapText="1"/>
    </xf>
    <xf numFmtId="0" fontId="0" fillId="4" borderId="5" xfId="0" applyFill="1" applyBorder="1" applyAlignment="1">
      <alignment wrapText="1"/>
    </xf>
    <xf numFmtId="165" fontId="4" fillId="0" borderId="0" xfId="1" applyNumberFormat="1" applyFont="1" applyBorder="1"/>
    <xf numFmtId="165" fontId="4" fillId="0" borderId="0" xfId="1" applyNumberFormat="1" applyFont="1" applyBorder="1" applyAlignment="1">
      <alignment vertical="center"/>
    </xf>
    <xf numFmtId="164" fontId="4" fillId="0" borderId="0" xfId="0" applyNumberFormat="1" applyFont="1" applyBorder="1" applyAlignment="1">
      <alignment vertical="center"/>
    </xf>
    <xf numFmtId="0" fontId="0" fillId="0" borderId="3" xfId="0" applyBorder="1"/>
    <xf numFmtId="164" fontId="4" fillId="0" borderId="0" xfId="1" applyNumberFormat="1" applyFont="1" applyBorder="1" applyAlignment="1">
      <alignment vertical="center"/>
    </xf>
    <xf numFmtId="165" fontId="0" fillId="0" borderId="0" xfId="1" applyNumberFormat="1" applyFont="1" applyBorder="1" applyAlignment="1">
      <alignment vertical="center"/>
    </xf>
    <xf numFmtId="164" fontId="0" fillId="0" borderId="0" xfId="1" applyFont="1" applyBorder="1" applyAlignment="1">
      <alignment vertical="center"/>
    </xf>
    <xf numFmtId="167" fontId="0" fillId="0" borderId="0" xfId="1" applyNumberFormat="1" applyFont="1" applyBorder="1" applyAlignment="1">
      <alignment vertical="center"/>
    </xf>
    <xf numFmtId="165" fontId="0" fillId="0" borderId="0" xfId="1" applyNumberFormat="1" applyFont="1" applyBorder="1" applyAlignment="1">
      <alignment horizontal="center" vertical="center"/>
    </xf>
    <xf numFmtId="165" fontId="0" fillId="0" borderId="0" xfId="1" applyNumberFormat="1" applyFont="1" applyFill="1" applyBorder="1" applyAlignment="1">
      <alignment vertical="center"/>
    </xf>
    <xf numFmtId="0" fontId="0" fillId="0" borderId="0" xfId="0" applyBorder="1" applyAlignment="1">
      <alignment horizontal="right"/>
    </xf>
    <xf numFmtId="168" fontId="0" fillId="0" borderId="0" xfId="1" applyNumberFormat="1" applyFont="1"/>
    <xf numFmtId="0" fontId="0" fillId="7" borderId="9" xfId="0" applyFill="1" applyBorder="1"/>
    <xf numFmtId="0" fontId="0" fillId="0" borderId="0" xfId="0" applyAlignment="1">
      <alignment horizontal="center" vertical="center" wrapText="1"/>
    </xf>
    <xf numFmtId="165" fontId="4" fillId="9" borderId="0" xfId="1" applyNumberFormat="1" applyFont="1" applyFill="1" applyBorder="1" applyAlignment="1">
      <alignment vertical="center"/>
    </xf>
    <xf numFmtId="0" fontId="0" fillId="8" borderId="1" xfId="0" applyFill="1" applyBorder="1" applyAlignment="1">
      <alignment horizontal="center" vertical="center" wrapText="1"/>
    </xf>
    <xf numFmtId="164" fontId="4" fillId="3" borderId="11" xfId="1" applyNumberFormat="1" applyFont="1" applyFill="1" applyBorder="1" applyAlignment="1">
      <alignment horizontal="center" vertical="center"/>
    </xf>
    <xf numFmtId="164" fontId="4" fillId="10" borderId="8" xfId="1" applyNumberFormat="1" applyFont="1" applyFill="1" applyBorder="1"/>
    <xf numFmtId="0" fontId="0" fillId="0" borderId="0" xfId="0" applyFill="1" applyBorder="1"/>
    <xf numFmtId="165" fontId="0" fillId="0" borderId="0" xfId="0" applyNumberFormat="1" applyFill="1" applyBorder="1"/>
    <xf numFmtId="169" fontId="0" fillId="0" borderId="2" xfId="1" applyNumberFormat="1" applyFont="1" applyBorder="1" applyAlignment="1">
      <alignment horizontal="center" vertical="center"/>
    </xf>
    <xf numFmtId="165" fontId="4" fillId="0" borderId="0" xfId="1" applyNumberFormat="1" applyFont="1" applyFill="1" applyBorder="1" applyAlignment="1">
      <alignment vertical="center"/>
    </xf>
    <xf numFmtId="0" fontId="0" fillId="4" borderId="0" xfId="0" applyFill="1" applyBorder="1" applyAlignment="1">
      <alignment wrapText="1"/>
    </xf>
    <xf numFmtId="0" fontId="7" fillId="8" borderId="0" xfId="0" applyFont="1" applyFill="1" applyBorder="1" applyAlignment="1">
      <alignment horizontal="left" vertical="center" wrapText="1"/>
    </xf>
    <xf numFmtId="0" fontId="7" fillId="8" borderId="10" xfId="0" applyFont="1" applyFill="1" applyBorder="1" applyAlignment="1">
      <alignment horizontal="center" vertical="center" wrapText="1"/>
    </xf>
    <xf numFmtId="0" fontId="7" fillId="8" borderId="5" xfId="0" applyFont="1" applyFill="1" applyBorder="1" applyAlignment="1">
      <alignment horizontal="center" vertical="center" wrapText="1"/>
    </xf>
    <xf numFmtId="0" fontId="7" fillId="6" borderId="5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164" fontId="0" fillId="4" borderId="2" xfId="1" applyNumberFormat="1" applyFont="1" applyFill="1" applyBorder="1" applyAlignment="1">
      <alignment horizontal="center" vertical="center"/>
    </xf>
    <xf numFmtId="170" fontId="0" fillId="4" borderId="5" xfId="1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4" borderId="10" xfId="0" applyFill="1" applyBorder="1" applyAlignment="1">
      <alignment wrapText="1"/>
    </xf>
    <xf numFmtId="0" fontId="0" fillId="4" borderId="5" xfId="0" applyFill="1" applyBorder="1" applyAlignment="1">
      <alignment vertical="center" wrapText="1"/>
    </xf>
    <xf numFmtId="0" fontId="0" fillId="4" borderId="5" xfId="0" applyFill="1" applyBorder="1" applyAlignment="1">
      <alignment horizontal="left" vertical="center" wrapText="1"/>
    </xf>
    <xf numFmtId="0" fontId="10" fillId="4" borderId="0" xfId="0" applyFont="1" applyFill="1" applyBorder="1" applyAlignment="1">
      <alignment wrapText="1"/>
    </xf>
    <xf numFmtId="0" fontId="0" fillId="0" borderId="5" xfId="0" applyBorder="1" applyAlignment="1">
      <alignment horizontal="center"/>
    </xf>
    <xf numFmtId="0" fontId="0" fillId="4" borderId="9" xfId="0" applyFill="1" applyBorder="1" applyAlignment="1">
      <alignment wrapText="1"/>
    </xf>
    <xf numFmtId="0" fontId="11" fillId="4" borderId="16" xfId="0" applyFont="1" applyFill="1" applyBorder="1" applyAlignment="1">
      <alignment wrapText="1"/>
    </xf>
    <xf numFmtId="0" fontId="0" fillId="4" borderId="8" xfId="0" applyFill="1" applyBorder="1" applyAlignment="1">
      <alignment wrapText="1"/>
    </xf>
    <xf numFmtId="14" fontId="0" fillId="0" borderId="2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7" fontId="0" fillId="0" borderId="0" xfId="1" applyNumberFormat="1" applyFont="1" applyFill="1" applyBorder="1" applyAlignment="1">
      <alignment vertical="center"/>
    </xf>
    <xf numFmtId="165" fontId="4" fillId="0" borderId="0" xfId="1" applyNumberFormat="1" applyFont="1" applyFill="1" applyBorder="1" applyAlignment="1">
      <alignment horizontal="center"/>
    </xf>
    <xf numFmtId="0" fontId="0" fillId="4" borderId="1" xfId="0" applyFill="1" applyBorder="1" applyAlignment="1">
      <alignment wrapText="1"/>
    </xf>
    <xf numFmtId="165" fontId="4" fillId="0" borderId="0" xfId="1" applyNumberFormat="1" applyFont="1" applyFill="1" applyBorder="1"/>
    <xf numFmtId="164" fontId="4" fillId="0" borderId="0" xfId="1" applyNumberFormat="1" applyFont="1" applyFill="1" applyBorder="1" applyAlignment="1">
      <alignment vertical="center"/>
    </xf>
    <xf numFmtId="164" fontId="4" fillId="0" borderId="0" xfId="0" applyNumberFormat="1" applyFont="1" applyFill="1" applyBorder="1" applyAlignment="1">
      <alignment vertical="center"/>
    </xf>
    <xf numFmtId="0" fontId="0" fillId="0" borderId="0" xfId="0" applyFill="1"/>
    <xf numFmtId="14" fontId="0" fillId="4" borderId="0" xfId="0" applyNumberFormat="1" applyFill="1" applyBorder="1" applyAlignment="1">
      <alignment wrapText="1"/>
    </xf>
    <xf numFmtId="0" fontId="7" fillId="8" borderId="0" xfId="0" applyFont="1" applyFill="1" applyBorder="1" applyAlignment="1">
      <alignment horizontal="center" vertical="center" wrapText="1"/>
    </xf>
    <xf numFmtId="0" fontId="0" fillId="4" borderId="17" xfId="0" applyFill="1" applyBorder="1" applyAlignment="1">
      <alignment wrapText="1"/>
    </xf>
    <xf numFmtId="164" fontId="4" fillId="11" borderId="14" xfId="1" applyNumberFormat="1" applyFont="1" applyFill="1" applyBorder="1"/>
    <xf numFmtId="169" fontId="0" fillId="0" borderId="2" xfId="1" applyNumberFormat="1" applyFont="1" applyBorder="1" applyAlignment="1">
      <alignment vertical="center"/>
    </xf>
    <xf numFmtId="165" fontId="4" fillId="4" borderId="2" xfId="1" applyNumberFormat="1" applyFont="1" applyFill="1" applyBorder="1" applyAlignment="1">
      <alignment horizontal="center" vertical="center"/>
    </xf>
    <xf numFmtId="0" fontId="0" fillId="0" borderId="11" xfId="0" applyBorder="1" applyAlignment="1">
      <alignment vertical="center"/>
    </xf>
    <xf numFmtId="165" fontId="10" fillId="4" borderId="2" xfId="1" applyNumberFormat="1" applyFont="1" applyFill="1" applyBorder="1" applyAlignment="1">
      <alignment wrapText="1"/>
    </xf>
    <xf numFmtId="164" fontId="4" fillId="10" borderId="11" xfId="1" applyNumberFormat="1" applyFont="1" applyFill="1" applyBorder="1"/>
    <xf numFmtId="0" fontId="0" fillId="0" borderId="2" xfId="0" applyBorder="1" applyAlignment="1">
      <alignment horizontal="center" vertical="center"/>
    </xf>
    <xf numFmtId="1" fontId="4" fillId="4" borderId="5" xfId="0" applyNumberFormat="1" applyFont="1" applyFill="1" applyBorder="1" applyAlignment="1">
      <alignment horizontal="center" vertical="center" wrapText="1"/>
    </xf>
    <xf numFmtId="165" fontId="11" fillId="0" borderId="0" xfId="1" applyNumberFormat="1" applyFont="1" applyBorder="1"/>
    <xf numFmtId="170" fontId="0" fillId="0" borderId="5" xfId="1" applyNumberFormat="1" applyFont="1" applyBorder="1" applyAlignment="1">
      <alignment vertical="center"/>
    </xf>
    <xf numFmtId="164" fontId="0" fillId="0" borderId="5" xfId="1" applyNumberFormat="1" applyFont="1" applyBorder="1" applyAlignment="1">
      <alignment vertical="center"/>
    </xf>
    <xf numFmtId="165" fontId="5" fillId="0" borderId="0" xfId="1" applyNumberFormat="1" applyFont="1" applyFill="1" applyBorder="1" applyAlignment="1">
      <alignment horizontal="center" vertical="top"/>
    </xf>
    <xf numFmtId="0" fontId="0" fillId="4" borderId="19" xfId="0" applyFill="1" applyBorder="1" applyAlignment="1">
      <alignment wrapText="1"/>
    </xf>
    <xf numFmtId="164" fontId="0" fillId="0" borderId="0" xfId="1" applyFont="1" applyFill="1" applyBorder="1" applyAlignment="1">
      <alignment vertical="center"/>
    </xf>
    <xf numFmtId="165" fontId="0" fillId="0" borderId="0" xfId="1" applyNumberFormat="1" applyFont="1" applyFill="1" applyBorder="1" applyAlignment="1">
      <alignment horizontal="center" vertical="center"/>
    </xf>
    <xf numFmtId="164" fontId="4" fillId="5" borderId="5" xfId="1" applyNumberFormat="1" applyFont="1" applyFill="1" applyBorder="1" applyAlignment="1">
      <alignment vertical="center"/>
    </xf>
    <xf numFmtId="164" fontId="4" fillId="5" borderId="5" xfId="1" applyNumberFormat="1" applyFont="1" applyFill="1" applyBorder="1" applyAlignment="1">
      <alignment horizontal="right" vertical="center"/>
    </xf>
    <xf numFmtId="170" fontId="7" fillId="6" borderId="5" xfId="1" applyNumberFormat="1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0" xfId="0" applyFill="1" applyBorder="1" applyAlignment="1">
      <alignment horizontal="center" wrapText="1"/>
    </xf>
    <xf numFmtId="171" fontId="0" fillId="4" borderId="0" xfId="0" applyNumberFormat="1" applyFill="1" applyBorder="1" applyAlignment="1">
      <alignment horizontal="center" wrapText="1"/>
    </xf>
    <xf numFmtId="171" fontId="0" fillId="0" borderId="0" xfId="0" applyNumberFormat="1" applyAlignment="1">
      <alignment horizontal="center"/>
    </xf>
    <xf numFmtId="0" fontId="0" fillId="0" borderId="20" xfId="0" applyBorder="1"/>
    <xf numFmtId="0" fontId="5" fillId="0" borderId="21" xfId="0" applyFont="1" applyBorder="1" applyAlignment="1">
      <alignment horizontal="right"/>
    </xf>
    <xf numFmtId="165" fontId="11" fillId="0" borderId="11" xfId="1" applyNumberFormat="1" applyFont="1" applyBorder="1" applyAlignment="1">
      <alignment horizontal="right" vertical="center"/>
    </xf>
    <xf numFmtId="170" fontId="0" fillId="0" borderId="0" xfId="1" applyNumberFormat="1" applyFont="1" applyAlignment="1">
      <alignment horizontal="center"/>
    </xf>
    <xf numFmtId="0" fontId="0" fillId="4" borderId="8" xfId="0" applyFill="1" applyBorder="1" applyAlignment="1">
      <alignment vertical="center" wrapText="1"/>
    </xf>
    <xf numFmtId="0" fontId="0" fillId="4" borderId="17" xfId="0" applyFill="1" applyBorder="1" applyAlignment="1">
      <alignment vertical="center" wrapText="1"/>
    </xf>
    <xf numFmtId="0" fontId="0" fillId="4" borderId="0" xfId="0" applyFill="1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170" fontId="7" fillId="8" borderId="10" xfId="1" applyNumberFormat="1" applyFont="1" applyFill="1" applyBorder="1" applyAlignment="1">
      <alignment horizontal="center" vertical="center" wrapText="1"/>
    </xf>
    <xf numFmtId="165" fontId="0" fillId="0" borderId="0" xfId="0" applyNumberFormat="1" applyFill="1"/>
    <xf numFmtId="170" fontId="0" fillId="7" borderId="9" xfId="1" applyNumberFormat="1" applyFont="1" applyFill="1" applyBorder="1" applyAlignment="1">
      <alignment horizontal="center"/>
    </xf>
    <xf numFmtId="0" fontId="0" fillId="4" borderId="0" xfId="0" applyFont="1" applyFill="1" applyBorder="1" applyAlignment="1">
      <alignment wrapText="1"/>
    </xf>
    <xf numFmtId="164" fontId="4" fillId="9" borderId="0" xfId="1" applyNumberFormat="1" applyFont="1" applyFill="1" applyBorder="1" applyAlignment="1">
      <alignment vertical="center"/>
    </xf>
    <xf numFmtId="0" fontId="0" fillId="4" borderId="19" xfId="0" applyFill="1" applyBorder="1" applyAlignment="1">
      <alignment vertical="center" wrapText="1"/>
    </xf>
    <xf numFmtId="170" fontId="0" fillId="4" borderId="5" xfId="1" applyNumberFormat="1" applyFont="1" applyFill="1" applyBorder="1" applyAlignment="1">
      <alignment vertical="center" wrapText="1"/>
    </xf>
    <xf numFmtId="0" fontId="0" fillId="4" borderId="0" xfId="0" applyFill="1" applyAlignment="1">
      <alignment horizontal="center"/>
    </xf>
    <xf numFmtId="172" fontId="10" fillId="12" borderId="2" xfId="0" applyNumberFormat="1" applyFont="1" applyFill="1" applyBorder="1" applyAlignment="1">
      <alignment horizontal="center" vertical="center" wrapText="1"/>
    </xf>
    <xf numFmtId="0" fontId="10" fillId="12" borderId="2" xfId="0" applyFont="1" applyFill="1" applyBorder="1" applyAlignment="1">
      <alignment horizontal="center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13" fillId="8" borderId="5" xfId="0" applyFont="1" applyFill="1" applyBorder="1" applyAlignment="1">
      <alignment horizontal="center" vertical="center" wrapText="1"/>
    </xf>
    <xf numFmtId="0" fontId="13" fillId="8" borderId="5" xfId="0" applyFont="1" applyFill="1" applyBorder="1" applyAlignment="1">
      <alignment horizontal="left" vertical="center" wrapText="1"/>
    </xf>
    <xf numFmtId="165" fontId="10" fillId="5" borderId="5" xfId="1" applyNumberFormat="1" applyFont="1" applyFill="1" applyBorder="1" applyAlignment="1">
      <alignment vertical="center"/>
    </xf>
    <xf numFmtId="165" fontId="10" fillId="8" borderId="5" xfId="1" applyNumberFormat="1" applyFont="1" applyFill="1" applyBorder="1" applyAlignment="1">
      <alignment vertical="center"/>
    </xf>
    <xf numFmtId="165" fontId="14" fillId="0" borderId="5" xfId="1" applyNumberFormat="1" applyFont="1" applyBorder="1" applyAlignment="1">
      <alignment vertical="center"/>
    </xf>
    <xf numFmtId="165" fontId="14" fillId="8" borderId="5" xfId="1" applyNumberFormat="1" applyFont="1" applyFill="1" applyBorder="1" applyAlignment="1">
      <alignment vertical="center"/>
    </xf>
    <xf numFmtId="0" fontId="0" fillId="4" borderId="5" xfId="0" applyFont="1" applyFill="1" applyBorder="1" applyAlignment="1">
      <alignment wrapText="1"/>
    </xf>
    <xf numFmtId="165" fontId="11" fillId="8" borderId="2" xfId="1" applyNumberFormat="1" applyFont="1" applyFill="1" applyBorder="1" applyAlignment="1">
      <alignment wrapText="1"/>
    </xf>
    <xf numFmtId="164" fontId="0" fillId="0" borderId="5" xfId="1" applyFont="1" applyBorder="1" applyAlignment="1">
      <alignment vertical="center"/>
    </xf>
    <xf numFmtId="168" fontId="4" fillId="4" borderId="16" xfId="1" applyNumberFormat="1" applyFont="1" applyFill="1" applyBorder="1"/>
    <xf numFmtId="168" fontId="4" fillId="4" borderId="8" xfId="1" applyNumberFormat="1" applyFont="1" applyFill="1" applyBorder="1"/>
    <xf numFmtId="168" fontId="4" fillId="4" borderId="17" xfId="1" applyNumberFormat="1" applyFont="1" applyFill="1" applyBorder="1"/>
    <xf numFmtId="164" fontId="0" fillId="8" borderId="2" xfId="1" applyNumberFormat="1" applyFont="1" applyFill="1" applyBorder="1" applyAlignment="1">
      <alignment horizontal="center" vertical="center"/>
    </xf>
    <xf numFmtId="164" fontId="4" fillId="2" borderId="2" xfId="1" applyNumberFormat="1" applyFont="1" applyFill="1" applyBorder="1" applyAlignment="1">
      <alignment horizontal="center" vertical="center"/>
    </xf>
    <xf numFmtId="164" fontId="3" fillId="0" borderId="2" xfId="1" applyNumberFormat="1" applyFont="1" applyFill="1" applyBorder="1" applyAlignment="1">
      <alignment horizontal="center" vertical="center"/>
    </xf>
    <xf numFmtId="164" fontId="11" fillId="9" borderId="18" xfId="1" applyNumberFormat="1" applyFont="1" applyFill="1" applyBorder="1" applyAlignment="1">
      <alignment vertical="center"/>
    </xf>
    <xf numFmtId="164" fontId="4" fillId="9" borderId="2" xfId="1" applyNumberFormat="1" applyFont="1" applyFill="1" applyBorder="1" applyAlignment="1">
      <alignment vertical="center"/>
    </xf>
    <xf numFmtId="164" fontId="0" fillId="0" borderId="0" xfId="1" applyNumberFormat="1" applyFont="1" applyFill="1" applyBorder="1"/>
    <xf numFmtId="164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5" fontId="4" fillId="0" borderId="0" xfId="1" applyNumberFormat="1" applyFont="1" applyBorder="1" applyAlignment="1">
      <alignment horizontal="center" vertical="center"/>
    </xf>
    <xf numFmtId="164" fontId="4" fillId="4" borderId="0" xfId="1" applyNumberFormat="1" applyFont="1" applyFill="1" applyBorder="1" applyAlignment="1">
      <alignment vertical="center"/>
    </xf>
    <xf numFmtId="0" fontId="4" fillId="0" borderId="0" xfId="0" applyFont="1" applyBorder="1" applyAlignment="1">
      <alignment horizontal="right"/>
    </xf>
    <xf numFmtId="168" fontId="0" fillId="0" borderId="0" xfId="0" applyNumberFormat="1"/>
    <xf numFmtId="0" fontId="0" fillId="0" borderId="2" xfId="0" applyBorder="1"/>
    <xf numFmtId="0" fontId="7" fillId="0" borderId="0" xfId="0" applyFont="1" applyFill="1" applyBorder="1" applyAlignment="1">
      <alignment horizontal="center" vertical="center"/>
    </xf>
    <xf numFmtId="164" fontId="4" fillId="0" borderId="0" xfId="1" applyFont="1" applyBorder="1" applyAlignment="1">
      <alignment vertical="center"/>
    </xf>
    <xf numFmtId="164" fontId="4" fillId="4" borderId="0" xfId="0" applyNumberFormat="1" applyFont="1" applyFill="1" applyBorder="1" applyAlignment="1">
      <alignment vertical="center"/>
    </xf>
    <xf numFmtId="168" fontId="11" fillId="0" borderId="18" xfId="1" applyNumberFormat="1" applyFont="1" applyBorder="1"/>
    <xf numFmtId="164" fontId="4" fillId="8" borderId="14" xfId="1" applyNumberFormat="1" applyFont="1" applyFill="1" applyBorder="1" applyAlignment="1">
      <alignment horizontal="center" vertical="center"/>
    </xf>
    <xf numFmtId="164" fontId="4" fillId="2" borderId="14" xfId="1" applyFont="1" applyFill="1" applyBorder="1" applyAlignment="1">
      <alignment horizontal="center" vertical="center"/>
    </xf>
    <xf numFmtId="164" fontId="4" fillId="5" borderId="2" xfId="1" applyNumberFormat="1" applyFont="1" applyFill="1" applyBorder="1" applyAlignment="1">
      <alignment vertical="center"/>
    </xf>
    <xf numFmtId="164" fontId="4" fillId="5" borderId="5" xfId="1" applyNumberFormat="1" applyFont="1" applyFill="1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164" fontId="0" fillId="8" borderId="4" xfId="1" applyNumberFormat="1" applyFont="1" applyFill="1" applyBorder="1" applyAlignment="1">
      <alignment horizontal="center" vertical="center"/>
    </xf>
    <xf numFmtId="164" fontId="4" fillId="5" borderId="18" xfId="1" applyNumberFormat="1" applyFont="1" applyFill="1" applyBorder="1" applyAlignment="1">
      <alignment horizontal="center" vertical="center"/>
    </xf>
    <xf numFmtId="164" fontId="4" fillId="5" borderId="15" xfId="1" applyNumberFormat="1" applyFont="1" applyFill="1" applyBorder="1" applyAlignment="1">
      <alignment horizontal="center" vertical="center"/>
    </xf>
    <xf numFmtId="164" fontId="0" fillId="0" borderId="2" xfId="1" applyFont="1" applyBorder="1" applyAlignment="1">
      <alignment horizontal="center" vertical="center"/>
    </xf>
    <xf numFmtId="164" fontId="4" fillId="5" borderId="2" xfId="1" applyFont="1" applyFill="1" applyBorder="1" applyAlignment="1">
      <alignment horizontal="center" vertical="center"/>
    </xf>
    <xf numFmtId="164" fontId="4" fillId="5" borderId="11" xfId="1" applyFont="1" applyFill="1" applyBorder="1" applyAlignment="1">
      <alignment vertical="center"/>
    </xf>
    <xf numFmtId="164" fontId="4" fillId="0" borderId="0" xfId="1" applyFont="1" applyFill="1" applyBorder="1" applyAlignment="1">
      <alignment vertical="center"/>
    </xf>
    <xf numFmtId="164" fontId="4" fillId="4" borderId="0" xfId="1" applyFont="1" applyFill="1" applyBorder="1"/>
    <xf numFmtId="164" fontId="0" fillId="0" borderId="2" xfId="1" applyFont="1" applyBorder="1" applyAlignment="1">
      <alignment vertical="center"/>
    </xf>
    <xf numFmtId="165" fontId="0" fillId="0" borderId="3" xfId="1" applyNumberFormat="1" applyFont="1" applyBorder="1" applyAlignment="1">
      <alignment horizontal="center" vertical="center"/>
    </xf>
    <xf numFmtId="165" fontId="4" fillId="5" borderId="11" xfId="1" applyNumberFormat="1" applyFont="1" applyFill="1" applyBorder="1" applyAlignment="1">
      <alignment vertical="center"/>
    </xf>
    <xf numFmtId="165" fontId="0" fillId="8" borderId="4" xfId="1" applyNumberFormat="1" applyFont="1" applyFill="1" applyBorder="1" applyAlignment="1">
      <alignment horizontal="center" vertical="center"/>
    </xf>
    <xf numFmtId="164" fontId="0" fillId="8" borderId="2" xfId="1" applyFont="1" applyFill="1" applyBorder="1" applyAlignment="1">
      <alignment vertical="center"/>
    </xf>
    <xf numFmtId="0" fontId="4" fillId="4" borderId="5" xfId="0" applyFont="1" applyFill="1" applyBorder="1" applyAlignment="1">
      <alignment wrapText="1"/>
    </xf>
    <xf numFmtId="169" fontId="0" fillId="0" borderId="5" xfId="1" applyNumberFormat="1" applyFont="1" applyBorder="1" applyAlignment="1">
      <alignment horizontal="center" vertical="center"/>
    </xf>
    <xf numFmtId="164" fontId="4" fillId="8" borderId="4" xfId="1" applyNumberFormat="1" applyFont="1" applyFill="1" applyBorder="1" applyAlignment="1">
      <alignment horizontal="center" vertical="center"/>
    </xf>
    <xf numFmtId="164" fontId="3" fillId="0" borderId="5" xfId="1" applyNumberFormat="1" applyFont="1" applyFill="1" applyBorder="1" applyAlignment="1">
      <alignment horizontal="center" vertical="center"/>
    </xf>
    <xf numFmtId="164" fontId="0" fillId="0" borderId="11" xfId="1" applyFont="1" applyBorder="1" applyAlignment="1">
      <alignment vertical="center"/>
    </xf>
    <xf numFmtId="170" fontId="0" fillId="4" borderId="0" xfId="1" applyNumberFormat="1" applyFont="1" applyFill="1" applyBorder="1" applyAlignment="1">
      <alignment horizontal="left" wrapText="1"/>
    </xf>
    <xf numFmtId="170" fontId="0" fillId="4" borderId="0" xfId="1" applyNumberFormat="1" applyFont="1" applyFill="1" applyBorder="1" applyAlignment="1">
      <alignment horizontal="center" wrapText="1"/>
    </xf>
    <xf numFmtId="164" fontId="0" fillId="0" borderId="0" xfId="0" applyNumberFormat="1"/>
    <xf numFmtId="164" fontId="4" fillId="0" borderId="0" xfId="1" applyFont="1" applyFill="1" applyBorder="1" applyAlignment="1">
      <alignment horizontal="center"/>
    </xf>
    <xf numFmtId="164" fontId="0" fillId="0" borderId="0" xfId="0" applyNumberFormat="1" applyAlignment="1">
      <alignment wrapText="1"/>
    </xf>
    <xf numFmtId="165" fontId="14" fillId="8" borderId="2" xfId="1" applyNumberFormat="1" applyFont="1" applyFill="1" applyBorder="1" applyAlignment="1">
      <alignment wrapText="1"/>
    </xf>
    <xf numFmtId="165" fontId="14" fillId="0" borderId="2" xfId="1" applyNumberFormat="1" applyFont="1" applyFill="1" applyBorder="1" applyAlignment="1">
      <alignment wrapText="1"/>
    </xf>
    <xf numFmtId="164" fontId="4" fillId="5" borderId="11" xfId="1" applyNumberFormat="1" applyFont="1" applyFill="1" applyBorder="1" applyAlignment="1">
      <alignment vertical="center"/>
    </xf>
    <xf numFmtId="0" fontId="0" fillId="4" borderId="10" xfId="0" applyFont="1" applyFill="1" applyBorder="1" applyAlignment="1">
      <alignment wrapText="1"/>
    </xf>
    <xf numFmtId="164" fontId="4" fillId="4" borderId="0" xfId="1" applyNumberFormat="1" applyFont="1" applyFill="1" applyBorder="1"/>
    <xf numFmtId="164" fontId="4" fillId="5" borderId="0" xfId="1" applyNumberFormat="1" applyFont="1" applyFill="1" applyBorder="1" applyAlignment="1">
      <alignment horizontal="center" vertical="center"/>
    </xf>
    <xf numFmtId="165" fontId="4" fillId="5" borderId="5" xfId="1" applyNumberFormat="1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wrapText="1"/>
    </xf>
    <xf numFmtId="0" fontId="0" fillId="4" borderId="10" xfId="0" applyFont="1" applyFill="1" applyBorder="1" applyAlignment="1">
      <alignment vertical="center" wrapText="1"/>
    </xf>
    <xf numFmtId="164" fontId="0" fillId="4" borderId="0" xfId="1" applyFont="1" applyFill="1" applyBorder="1" applyAlignment="1">
      <alignment horizontal="center" wrapText="1"/>
    </xf>
    <xf numFmtId="164" fontId="0" fillId="0" borderId="0" xfId="1" applyFont="1" applyBorder="1"/>
    <xf numFmtId="165" fontId="5" fillId="0" borderId="13" xfId="1" applyNumberFormat="1" applyFont="1" applyFill="1" applyBorder="1" applyAlignment="1">
      <alignment horizontal="center" vertical="top"/>
    </xf>
    <xf numFmtId="165" fontId="4" fillId="0" borderId="27" xfId="1" applyNumberFormat="1" applyFont="1" applyBorder="1" applyAlignment="1">
      <alignment vertical="center"/>
    </xf>
    <xf numFmtId="165" fontId="11" fillId="0" borderId="29" xfId="1" applyNumberFormat="1" applyFont="1" applyBorder="1" applyAlignment="1">
      <alignment vertical="center"/>
    </xf>
    <xf numFmtId="165" fontId="0" fillId="0" borderId="27" xfId="1" applyNumberFormat="1" applyFont="1" applyBorder="1" applyAlignment="1">
      <alignment horizontal="center" vertical="center"/>
    </xf>
    <xf numFmtId="165" fontId="0" fillId="0" borderId="28" xfId="1" applyNumberFormat="1" applyFont="1" applyBorder="1" applyAlignment="1">
      <alignment horizontal="center" vertical="center"/>
    </xf>
    <xf numFmtId="0" fontId="0" fillId="0" borderId="27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27" xfId="0" applyBorder="1"/>
    <xf numFmtId="0" fontId="0" fillId="0" borderId="28" xfId="0" applyBorder="1"/>
    <xf numFmtId="0" fontId="0" fillId="0" borderId="30" xfId="0" applyBorder="1"/>
    <xf numFmtId="0" fontId="0" fillId="0" borderId="31" xfId="0" applyBorder="1"/>
    <xf numFmtId="164" fontId="11" fillId="0" borderId="11" xfId="1" applyNumberFormat="1" applyFont="1" applyBorder="1" applyAlignment="1">
      <alignment vertical="center"/>
    </xf>
    <xf numFmtId="164" fontId="11" fillId="9" borderId="22" xfId="1" applyNumberFormat="1" applyFont="1" applyFill="1" applyBorder="1" applyAlignment="1">
      <alignment vertical="center"/>
    </xf>
    <xf numFmtId="165" fontId="5" fillId="0" borderId="6" xfId="1" applyNumberFormat="1" applyFont="1" applyFill="1" applyBorder="1" applyAlignment="1">
      <alignment horizontal="center" vertical="top"/>
    </xf>
    <xf numFmtId="165" fontId="0" fillId="0" borderId="32" xfId="1" applyNumberFormat="1" applyFont="1" applyBorder="1" applyAlignment="1">
      <alignment horizontal="center" vertical="center"/>
    </xf>
    <xf numFmtId="0" fontId="0" fillId="0" borderId="32" xfId="0" applyFill="1" applyBorder="1" applyAlignment="1">
      <alignment horizontal="center"/>
    </xf>
    <xf numFmtId="0" fontId="0" fillId="0" borderId="32" xfId="0" applyBorder="1"/>
    <xf numFmtId="165" fontId="4" fillId="0" borderId="32" xfId="1" applyNumberFormat="1" applyFont="1" applyBorder="1" applyAlignment="1">
      <alignment horizontal="center" vertical="center"/>
    </xf>
    <xf numFmtId="165" fontId="4" fillId="0" borderId="28" xfId="1" applyNumberFormat="1" applyFont="1" applyBorder="1" applyAlignment="1">
      <alignment horizontal="center" vertical="center"/>
    </xf>
    <xf numFmtId="0" fontId="5" fillId="0" borderId="20" xfId="0" applyFont="1" applyBorder="1" applyAlignment="1">
      <alignment wrapText="1"/>
    </xf>
    <xf numFmtId="164" fontId="5" fillId="0" borderId="22" xfId="0" applyNumberFormat="1" applyFont="1" applyBorder="1" applyAlignment="1">
      <alignment wrapText="1"/>
    </xf>
    <xf numFmtId="0" fontId="4" fillId="0" borderId="0" xfId="0" applyFont="1"/>
    <xf numFmtId="165" fontId="4" fillId="0" borderId="27" xfId="1" applyNumberFormat="1" applyFont="1" applyBorder="1" applyAlignment="1">
      <alignment horizontal="center" vertical="center"/>
    </xf>
    <xf numFmtId="164" fontId="5" fillId="0" borderId="22" xfId="0" applyNumberFormat="1" applyFont="1" applyBorder="1"/>
    <xf numFmtId="168" fontId="4" fillId="2" borderId="14" xfId="1" applyNumberFormat="1" applyFont="1" applyFill="1" applyBorder="1" applyAlignment="1">
      <alignment horizontal="center" vertical="center"/>
    </xf>
    <xf numFmtId="0" fontId="0" fillId="4" borderId="2" xfId="0" applyFill="1" applyBorder="1" applyAlignment="1">
      <alignment vertical="center" wrapText="1"/>
    </xf>
    <xf numFmtId="168" fontId="0" fillId="4" borderId="5" xfId="1" applyNumberFormat="1" applyFont="1" applyFill="1" applyBorder="1" applyAlignment="1">
      <alignment horizontal="left" vertical="center" wrapText="1"/>
    </xf>
    <xf numFmtId="168" fontId="0" fillId="4" borderId="5" xfId="1" applyNumberFormat="1" applyFont="1" applyFill="1" applyBorder="1" applyAlignment="1">
      <alignment wrapText="1"/>
    </xf>
    <xf numFmtId="168" fontId="0" fillId="4" borderId="5" xfId="1" applyNumberFormat="1" applyFont="1" applyFill="1" applyBorder="1" applyAlignment="1">
      <alignment horizontal="center" vertical="center" wrapText="1"/>
    </xf>
    <xf numFmtId="168" fontId="7" fillId="6" borderId="5" xfId="1" applyNumberFormat="1" applyFont="1" applyFill="1" applyBorder="1" applyAlignment="1">
      <alignment horizontal="center" wrapText="1"/>
    </xf>
    <xf numFmtId="168" fontId="7" fillId="8" borderId="10" xfId="1" applyNumberFormat="1" applyFont="1" applyFill="1" applyBorder="1" applyAlignment="1">
      <alignment horizontal="center" vertical="center" wrapText="1"/>
    </xf>
    <xf numFmtId="168" fontId="7" fillId="8" borderId="5" xfId="1" applyNumberFormat="1" applyFont="1" applyFill="1" applyBorder="1" applyAlignment="1">
      <alignment horizontal="center" vertical="center" wrapText="1"/>
    </xf>
    <xf numFmtId="168" fontId="0" fillId="4" borderId="2" xfId="1" applyNumberFormat="1" applyFont="1" applyFill="1" applyBorder="1" applyAlignment="1">
      <alignment vertical="center" wrapText="1"/>
    </xf>
    <xf numFmtId="168" fontId="7" fillId="6" borderId="5" xfId="1" applyNumberFormat="1" applyFont="1" applyFill="1" applyBorder="1" applyAlignment="1">
      <alignment horizontal="center" vertical="center" wrapText="1"/>
    </xf>
    <xf numFmtId="168" fontId="0" fillId="4" borderId="5" xfId="1" applyNumberFormat="1" applyFont="1" applyFill="1" applyBorder="1" applyAlignment="1">
      <alignment vertical="center" wrapText="1"/>
    </xf>
    <xf numFmtId="0" fontId="0" fillId="4" borderId="5" xfId="0" applyFont="1" applyFill="1" applyBorder="1" applyAlignment="1">
      <alignment vertical="center" wrapText="1"/>
    </xf>
    <xf numFmtId="168" fontId="0" fillId="4" borderId="15" xfId="1" applyNumberFormat="1" applyFont="1" applyFill="1" applyBorder="1" applyAlignment="1">
      <alignment vertical="center"/>
    </xf>
    <xf numFmtId="168" fontId="0" fillId="4" borderId="15" xfId="1" applyNumberFormat="1" applyFont="1" applyFill="1" applyBorder="1" applyAlignment="1">
      <alignment vertical="center" wrapText="1"/>
    </xf>
    <xf numFmtId="0" fontId="17" fillId="0" borderId="0" xfId="0" applyFont="1" applyFill="1" applyBorder="1" applyAlignment="1">
      <alignment horizontal="left" vertical="center"/>
    </xf>
    <xf numFmtId="0" fontId="0" fillId="4" borderId="2" xfId="0" applyFont="1" applyFill="1" applyBorder="1" applyAlignment="1">
      <alignment vertical="center" wrapText="1"/>
    </xf>
    <xf numFmtId="0" fontId="0" fillId="4" borderId="2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wrapText="1"/>
    </xf>
    <xf numFmtId="0" fontId="4" fillId="4" borderId="17" xfId="0" applyFont="1" applyFill="1" applyBorder="1" applyAlignment="1">
      <alignment vertical="center" wrapText="1"/>
    </xf>
    <xf numFmtId="170" fontId="0" fillId="0" borderId="2" xfId="1" applyNumberFormat="1" applyFont="1" applyBorder="1" applyAlignment="1">
      <alignment vertical="center"/>
    </xf>
    <xf numFmtId="170" fontId="4" fillId="6" borderId="5" xfId="1" applyNumberFormat="1" applyFont="1" applyFill="1" applyBorder="1" applyAlignment="1">
      <alignment horizontal="center" vertical="center" wrapText="1"/>
    </xf>
    <xf numFmtId="173" fontId="10" fillId="12" borderId="2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4" borderId="0" xfId="0" applyFill="1" applyBorder="1" applyAlignment="1">
      <alignment horizontal="left" wrapText="1"/>
    </xf>
    <xf numFmtId="0" fontId="0" fillId="0" borderId="2" xfId="0" applyBorder="1" applyAlignment="1">
      <alignment horizontal="center" vertical="center" wrapText="1"/>
    </xf>
    <xf numFmtId="169" fontId="4" fillId="0" borderId="0" xfId="1" applyNumberFormat="1" applyFont="1" applyFill="1" applyBorder="1" applyAlignment="1">
      <alignment vertical="center"/>
    </xf>
    <xf numFmtId="165" fontId="18" fillId="0" borderId="0" xfId="0" applyNumberFormat="1" applyFont="1" applyFill="1"/>
    <xf numFmtId="0" fontId="19" fillId="0" borderId="0" xfId="0" applyFont="1" applyAlignment="1">
      <alignment horizontal="left"/>
    </xf>
    <xf numFmtId="164" fontId="18" fillId="0" borderId="0" xfId="1" applyFont="1" applyFill="1"/>
    <xf numFmtId="164" fontId="0" fillId="0" borderId="0" xfId="1" applyFont="1"/>
    <xf numFmtId="165" fontId="18" fillId="0" borderId="0" xfId="0" applyNumberFormat="1" applyFont="1"/>
    <xf numFmtId="170" fontId="0" fillId="0" borderId="0" xfId="1" applyNumberFormat="1" applyFont="1"/>
    <xf numFmtId="164" fontId="18" fillId="0" borderId="0" xfId="1" applyFont="1"/>
    <xf numFmtId="168" fontId="11" fillId="0" borderId="0" xfId="1" applyNumberFormat="1" applyFont="1"/>
    <xf numFmtId="0" fontId="10" fillId="0" borderId="0" xfId="0" applyFont="1"/>
    <xf numFmtId="164" fontId="11" fillId="0" borderId="0" xfId="1" applyFont="1"/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8" borderId="11" xfId="0" applyFont="1" applyFill="1" applyBorder="1" applyAlignment="1">
      <alignment vertical="center"/>
    </xf>
    <xf numFmtId="0" fontId="7" fillId="8" borderId="11" xfId="0" applyFont="1" applyFill="1" applyBorder="1" applyAlignment="1">
      <alignment vertical="center" wrapText="1"/>
    </xf>
    <xf numFmtId="0" fontId="7" fillId="8" borderId="15" xfId="0" applyFont="1" applyFill="1" applyBorder="1" applyAlignment="1">
      <alignment vertical="center" wrapText="1"/>
    </xf>
    <xf numFmtId="0" fontId="7" fillId="8" borderId="0" xfId="0" applyFont="1" applyFill="1" applyBorder="1" applyAlignment="1">
      <alignment vertical="center" wrapText="1"/>
    </xf>
    <xf numFmtId="14" fontId="17" fillId="8" borderId="0" xfId="0" applyNumberFormat="1" applyFont="1" applyFill="1" applyBorder="1" applyAlignment="1">
      <alignment vertical="center" wrapText="1"/>
    </xf>
    <xf numFmtId="164" fontId="7" fillId="8" borderId="0" xfId="1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4" fontId="0" fillId="0" borderId="0" xfId="1" applyFont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164" fontId="0" fillId="0" borderId="35" xfId="1" applyFont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164" fontId="4" fillId="0" borderId="4" xfId="1" applyFont="1" applyFill="1" applyBorder="1" applyAlignment="1">
      <alignment horizontal="center" vertical="center" wrapText="1"/>
    </xf>
    <xf numFmtId="164" fontId="4" fillId="2" borderId="4" xfId="1" applyFont="1" applyFill="1" applyBorder="1" applyAlignment="1">
      <alignment horizontal="center" vertical="center" wrapText="1"/>
    </xf>
    <xf numFmtId="165" fontId="4" fillId="0" borderId="2" xfId="1" applyNumberFormat="1" applyFont="1" applyFill="1" applyBorder="1" applyAlignment="1">
      <alignment horizontal="center" vertical="center" wrapText="1"/>
    </xf>
    <xf numFmtId="164" fontId="4" fillId="0" borderId="2" xfId="1" applyFont="1" applyBorder="1" applyAlignment="1">
      <alignment vertical="center"/>
    </xf>
    <xf numFmtId="165" fontId="4" fillId="4" borderId="2" xfId="1" applyNumberFormat="1" applyFont="1" applyFill="1" applyBorder="1" applyAlignment="1">
      <alignment horizontal="center" vertical="center" wrapText="1"/>
    </xf>
    <xf numFmtId="165" fontId="4" fillId="0" borderId="4" xfId="1" applyNumberFormat="1" applyFont="1" applyFill="1" applyBorder="1" applyAlignment="1">
      <alignment horizontal="center" vertical="center" wrapText="1"/>
    </xf>
    <xf numFmtId="49" fontId="4" fillId="4" borderId="2" xfId="1" applyNumberFormat="1" applyFont="1" applyFill="1" applyBorder="1" applyAlignment="1">
      <alignment horizontal="center" vertical="center" wrapText="1"/>
    </xf>
    <xf numFmtId="164" fontId="4" fillId="0" borderId="0" xfId="1" applyFont="1" applyFill="1" applyBorder="1" applyAlignment="1">
      <alignment horizontal="center" vertical="center" wrapText="1"/>
    </xf>
    <xf numFmtId="2" fontId="0" fillId="0" borderId="0" xfId="0" applyNumberFormat="1"/>
    <xf numFmtId="0" fontId="4" fillId="2" borderId="5" xfId="0" applyFont="1" applyFill="1" applyBorder="1" applyAlignment="1">
      <alignment wrapText="1"/>
    </xf>
    <xf numFmtId="0" fontId="4" fillId="13" borderId="5" xfId="0" applyFont="1" applyFill="1" applyBorder="1" applyAlignment="1">
      <alignment horizontal="center" vertical="center" wrapText="1"/>
    </xf>
    <xf numFmtId="165" fontId="4" fillId="2" borderId="2" xfId="1" applyNumberFormat="1" applyFont="1" applyFill="1" applyBorder="1" applyAlignment="1">
      <alignment horizontal="center" vertical="center" wrapText="1"/>
    </xf>
    <xf numFmtId="165" fontId="4" fillId="0" borderId="15" xfId="1" applyNumberFormat="1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wrapText="1"/>
    </xf>
    <xf numFmtId="0" fontId="4" fillId="2" borderId="15" xfId="0" applyFont="1" applyFill="1" applyBorder="1" applyAlignment="1">
      <alignment wrapText="1"/>
    </xf>
    <xf numFmtId="0" fontId="4" fillId="2" borderId="5" xfId="0" applyFont="1" applyFill="1" applyBorder="1" applyAlignment="1">
      <alignment horizontal="center" vertical="center" wrapText="1"/>
    </xf>
    <xf numFmtId="165" fontId="4" fillId="2" borderId="5" xfId="1" applyNumberFormat="1" applyFont="1" applyFill="1" applyBorder="1" applyAlignment="1">
      <alignment horizontal="center" vertical="center" wrapText="1"/>
    </xf>
    <xf numFmtId="164" fontId="4" fillId="2" borderId="5" xfId="1" applyNumberFormat="1" applyFont="1" applyFill="1" applyBorder="1" applyAlignment="1">
      <alignment horizontal="center" vertical="center" wrapText="1"/>
    </xf>
    <xf numFmtId="164" fontId="4" fillId="2" borderId="5" xfId="1" applyFont="1" applyFill="1" applyBorder="1" applyAlignment="1">
      <alignment horizontal="center" vertical="center" wrapText="1"/>
    </xf>
    <xf numFmtId="164" fontId="4" fillId="2" borderId="0" xfId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horizontal="center" vertical="center" wrapText="1"/>
    </xf>
    <xf numFmtId="165" fontId="4" fillId="0" borderId="0" xfId="1" applyNumberFormat="1" applyFont="1" applyFill="1" applyBorder="1" applyAlignment="1">
      <alignment horizontal="center" vertical="center" wrapText="1"/>
    </xf>
    <xf numFmtId="164" fontId="4" fillId="0" borderId="0" xfId="1" applyNumberFormat="1" applyFont="1" applyFill="1" applyBorder="1" applyAlignment="1">
      <alignment horizontal="center" vertical="center" wrapText="1"/>
    </xf>
    <xf numFmtId="2" fontId="0" fillId="0" borderId="0" xfId="0" applyNumberFormat="1" applyFill="1"/>
    <xf numFmtId="0" fontId="0" fillId="0" borderId="24" xfId="0" applyBorder="1"/>
    <xf numFmtId="165" fontId="0" fillId="0" borderId="26" xfId="0" applyNumberFormat="1" applyBorder="1"/>
    <xf numFmtId="164" fontId="0" fillId="0" borderId="13" xfId="0" applyNumberFormat="1" applyBorder="1"/>
    <xf numFmtId="164" fontId="20" fillId="4" borderId="0" xfId="1" applyNumberFormat="1" applyFont="1" applyFill="1" applyBorder="1" applyAlignment="1">
      <alignment horizontal="center" vertical="center" wrapText="1"/>
    </xf>
    <xf numFmtId="165" fontId="20" fillId="0" borderId="0" xfId="1" applyNumberFormat="1" applyFont="1" applyFill="1" applyBorder="1" applyAlignment="1">
      <alignment horizontal="center" vertical="center" wrapText="1"/>
    </xf>
    <xf numFmtId="164" fontId="20" fillId="0" borderId="0" xfId="1" applyNumberFormat="1" applyFont="1" applyFill="1" applyBorder="1" applyAlignment="1">
      <alignment horizontal="center" vertical="center" wrapText="1"/>
    </xf>
    <xf numFmtId="0" fontId="2" fillId="0" borderId="0" xfId="0" applyFont="1"/>
    <xf numFmtId="165" fontId="4" fillId="2" borderId="0" xfId="1" applyNumberFormat="1" applyFont="1" applyFill="1" applyBorder="1" applyAlignment="1">
      <alignment horizontal="center" vertical="center" wrapText="1"/>
    </xf>
    <xf numFmtId="0" fontId="14" fillId="0" borderId="0" xfId="0" applyFont="1"/>
    <xf numFmtId="0" fontId="23" fillId="0" borderId="0" xfId="0" applyFont="1"/>
    <xf numFmtId="0" fontId="0" fillId="0" borderId="0" xfId="0"/>
    <xf numFmtId="0" fontId="0" fillId="0" borderId="15" xfId="0" applyBorder="1"/>
    <xf numFmtId="0" fontId="4" fillId="4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65" fontId="4" fillId="0" borderId="5" xfId="1" applyNumberFormat="1" applyFont="1" applyFill="1" applyBorder="1" applyAlignment="1">
      <alignment horizontal="center" vertical="center" wrapText="1"/>
    </xf>
    <xf numFmtId="165" fontId="4" fillId="0" borderId="2" xfId="1" applyNumberFormat="1" applyFont="1" applyFill="1" applyBorder="1" applyAlignment="1">
      <alignment horizontal="center" vertical="center" wrapText="1"/>
    </xf>
    <xf numFmtId="164" fontId="0" fillId="0" borderId="0" xfId="1" applyFont="1"/>
    <xf numFmtId="165" fontId="21" fillId="0" borderId="2" xfId="1" applyNumberFormat="1" applyFont="1" applyFill="1" applyBorder="1" applyAlignment="1">
      <alignment horizontal="center" vertical="center" wrapText="1"/>
    </xf>
    <xf numFmtId="165" fontId="0" fillId="0" borderId="0" xfId="0" applyNumberFormat="1"/>
    <xf numFmtId="165" fontId="4" fillId="2" borderId="5" xfId="1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4" fillId="2" borderId="2" xfId="0" applyFont="1" applyFill="1" applyBorder="1" applyAlignment="1">
      <alignment wrapText="1"/>
    </xf>
    <xf numFmtId="165" fontId="4" fillId="0" borderId="0" xfId="1" applyNumberFormat="1" applyFont="1"/>
    <xf numFmtId="165" fontId="24" fillId="0" borderId="0" xfId="0" applyNumberFormat="1" applyFont="1"/>
    <xf numFmtId="165" fontId="0" fillId="0" borderId="0" xfId="0" applyNumberFormat="1" applyBorder="1"/>
    <xf numFmtId="2" fontId="0" fillId="0" borderId="21" xfId="0" applyNumberFormat="1" applyBorder="1"/>
    <xf numFmtId="49" fontId="4" fillId="4" borderId="22" xfId="1" applyNumberFormat="1" applyFont="1" applyFill="1" applyBorder="1" applyAlignment="1">
      <alignment horizontal="center" vertical="center" wrapText="1"/>
    </xf>
    <xf numFmtId="49" fontId="4" fillId="4" borderId="20" xfId="1" applyNumberFormat="1" applyFont="1" applyFill="1" applyBorder="1" applyAlignment="1">
      <alignment horizontal="center" vertical="center" wrapText="1"/>
    </xf>
    <xf numFmtId="2" fontId="0" fillId="0" borderId="0" xfId="0" applyNumberFormat="1" applyBorder="1"/>
    <xf numFmtId="168" fontId="18" fillId="0" borderId="0" xfId="0" applyNumberFormat="1" applyFont="1"/>
    <xf numFmtId="0" fontId="18" fillId="0" borderId="0" xfId="0" applyFont="1"/>
    <xf numFmtId="169" fontId="1" fillId="0" borderId="0" xfId="0" applyNumberFormat="1" applyFont="1"/>
    <xf numFmtId="165" fontId="4" fillId="0" borderId="31" xfId="0" applyNumberFormat="1" applyFont="1" applyBorder="1"/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4" borderId="0" xfId="0" applyFill="1" applyBorder="1" applyAlignment="1">
      <alignment horizontal="left" wrapText="1"/>
    </xf>
    <xf numFmtId="0" fontId="7" fillId="8" borderId="5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165" fontId="4" fillId="0" borderId="2" xfId="3" applyNumberFormat="1" applyFont="1" applyFill="1" applyBorder="1" applyAlignment="1">
      <alignment horizontal="center" vertical="center" wrapText="1"/>
    </xf>
    <xf numFmtId="165" fontId="4" fillId="0" borderId="2" xfId="3" applyNumberFormat="1" applyFont="1" applyFill="1" applyBorder="1" applyAlignment="1">
      <alignment horizontal="center" vertical="center"/>
    </xf>
    <xf numFmtId="164" fontId="0" fillId="4" borderId="0" xfId="1" applyFont="1" applyFill="1"/>
    <xf numFmtId="0" fontId="18" fillId="8" borderId="5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167" fontId="0" fillId="0" borderId="0" xfId="1" applyNumberFormat="1" applyFont="1"/>
    <xf numFmtId="165" fontId="18" fillId="0" borderId="0" xfId="0" applyNumberFormat="1" applyFont="1" applyBorder="1"/>
    <xf numFmtId="164" fontId="18" fillId="0" borderId="0" xfId="0" applyNumberFormat="1" applyFont="1" applyBorder="1"/>
    <xf numFmtId="0" fontId="1" fillId="0" borderId="0" xfId="0" applyFont="1" applyBorder="1"/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vertical="center" wrapText="1"/>
    </xf>
    <xf numFmtId="0" fontId="26" fillId="0" borderId="0" xfId="4" applyAlignment="1">
      <alignment horizontal="left"/>
    </xf>
    <xf numFmtId="0" fontId="26" fillId="0" borderId="0" xfId="4"/>
    <xf numFmtId="2" fontId="26" fillId="0" borderId="39" xfId="4" applyNumberFormat="1" applyFont="1" applyBorder="1" applyAlignment="1">
      <alignment horizontal="right" vertical="top"/>
    </xf>
    <xf numFmtId="4" fontId="26" fillId="0" borderId="39" xfId="4" applyNumberFormat="1" applyFont="1" applyBorder="1" applyAlignment="1">
      <alignment horizontal="right" vertical="top"/>
    </xf>
    <xf numFmtId="166" fontId="0" fillId="0" borderId="0" xfId="0" applyNumberFormat="1"/>
    <xf numFmtId="170" fontId="4" fillId="0" borderId="0" xfId="1" applyNumberFormat="1" applyFont="1" applyFill="1" applyBorder="1" applyAlignment="1">
      <alignment horizontal="center" vertical="center" wrapText="1"/>
    </xf>
    <xf numFmtId="164" fontId="4" fillId="10" borderId="29" xfId="1" applyNumberFormat="1" applyFont="1" applyFill="1" applyBorder="1"/>
    <xf numFmtId="170" fontId="4" fillId="0" borderId="40" xfId="1" applyNumberFormat="1" applyFont="1" applyFill="1" applyBorder="1" applyAlignment="1">
      <alignment horizontal="center" vertical="center" wrapText="1"/>
    </xf>
    <xf numFmtId="0" fontId="28" fillId="0" borderId="0" xfId="0" applyFont="1" applyAlignment="1">
      <alignment vertical="center" wrapText="1"/>
    </xf>
    <xf numFmtId="0" fontId="29" fillId="16" borderId="41" xfId="0" applyFont="1" applyFill="1" applyBorder="1" applyAlignment="1">
      <alignment horizontal="right" vertical="top" wrapText="1"/>
    </xf>
    <xf numFmtId="0" fontId="30" fillId="0" borderId="2" xfId="0" applyFont="1" applyBorder="1" applyAlignment="1">
      <alignment horizontal="center"/>
    </xf>
    <xf numFmtId="49" fontId="30" fillId="0" borderId="15" xfId="0" applyNumberFormat="1" applyFont="1" applyBorder="1" applyAlignment="1">
      <alignment horizontal="center" vertical="center" wrapText="1"/>
    </xf>
    <xf numFmtId="49" fontId="0" fillId="0" borderId="15" xfId="0" applyNumberFormat="1" applyBorder="1" applyAlignment="1">
      <alignment horizontal="center" vertical="center"/>
    </xf>
    <xf numFmtId="49" fontId="30" fillId="0" borderId="15" xfId="0" applyNumberFormat="1" applyFont="1" applyBorder="1" applyAlignment="1">
      <alignment horizontal="center" vertical="center"/>
    </xf>
    <xf numFmtId="173" fontId="10" fillId="17" borderId="2" xfId="0" applyNumberFormat="1" applyFont="1" applyFill="1" applyBorder="1" applyAlignment="1">
      <alignment horizontal="center" vertical="center" wrapText="1"/>
    </xf>
    <xf numFmtId="164" fontId="4" fillId="17" borderId="14" xfId="1" applyNumberFormat="1" applyFont="1" applyFill="1" applyBorder="1" applyAlignment="1">
      <alignment horizontal="center" vertical="center"/>
    </xf>
    <xf numFmtId="165" fontId="18" fillId="0" borderId="0" xfId="1" applyNumberFormat="1" applyFont="1"/>
    <xf numFmtId="0" fontId="0" fillId="0" borderId="0" xfId="0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164" fontId="20" fillId="0" borderId="0" xfId="1" applyFont="1" applyFill="1" applyBorder="1" applyAlignment="1">
      <alignment horizontal="left" vertical="center" wrapText="1"/>
    </xf>
    <xf numFmtId="170" fontId="4" fillId="0" borderId="0" xfId="1" applyNumberFormat="1" applyFont="1" applyBorder="1" applyAlignment="1">
      <alignment vertical="center"/>
    </xf>
    <xf numFmtId="170" fontId="4" fillId="0" borderId="0" xfId="1" applyNumberFormat="1" applyFont="1" applyBorder="1"/>
    <xf numFmtId="170" fontId="4" fillId="0" borderId="9" xfId="1" applyNumberFormat="1" applyFont="1" applyBorder="1" applyAlignment="1">
      <alignment vertical="center"/>
    </xf>
    <xf numFmtId="170" fontId="4" fillId="0" borderId="42" xfId="1" applyNumberFormat="1" applyFont="1" applyBorder="1"/>
    <xf numFmtId="164" fontId="4" fillId="0" borderId="42" xfId="1" applyFont="1" applyBorder="1" applyAlignment="1">
      <alignment horizontal="center" vertical="center"/>
    </xf>
    <xf numFmtId="164" fontId="4" fillId="0" borderId="23" xfId="1" applyFont="1" applyBorder="1" applyAlignment="1">
      <alignment vertical="center"/>
    </xf>
    <xf numFmtId="170" fontId="4" fillId="0" borderId="10" xfId="1" applyNumberFormat="1" applyFont="1" applyBorder="1"/>
    <xf numFmtId="170" fontId="4" fillId="0" borderId="1" xfId="1" applyNumberFormat="1" applyFont="1" applyBorder="1"/>
    <xf numFmtId="164" fontId="4" fillId="0" borderId="1" xfId="0" applyNumberFormat="1" applyFont="1" applyBorder="1"/>
    <xf numFmtId="0" fontId="4" fillId="0" borderId="33" xfId="0" applyFont="1" applyBorder="1"/>
    <xf numFmtId="164" fontId="4" fillId="0" borderId="34" xfId="1" applyFont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35" xfId="0" applyBorder="1"/>
    <xf numFmtId="0" fontId="0" fillId="0" borderId="23" xfId="0" applyBorder="1"/>
    <xf numFmtId="170" fontId="0" fillId="0" borderId="35" xfId="1" applyNumberFormat="1" applyFont="1" applyBorder="1"/>
    <xf numFmtId="170" fontId="0" fillId="0" borderId="0" xfId="1" applyNumberFormat="1" applyFont="1" applyBorder="1"/>
    <xf numFmtId="164" fontId="11" fillId="5" borderId="18" xfId="1" applyNumberFormat="1" applyFont="1" applyFill="1" applyBorder="1" applyAlignment="1">
      <alignment horizontal="center" vertical="center"/>
    </xf>
    <xf numFmtId="2" fontId="33" fillId="15" borderId="39" xfId="4" applyNumberFormat="1" applyFont="1" applyFill="1" applyBorder="1" applyAlignment="1">
      <alignment horizontal="right" vertical="top"/>
    </xf>
    <xf numFmtId="4" fontId="33" fillId="15" borderId="39" xfId="4" applyNumberFormat="1" applyFont="1" applyFill="1" applyBorder="1" applyAlignment="1">
      <alignment horizontal="right" vertical="top"/>
    </xf>
    <xf numFmtId="2" fontId="32" fillId="14" borderId="39" xfId="4" applyNumberFormat="1" applyFont="1" applyFill="1" applyBorder="1" applyAlignment="1">
      <alignment horizontal="right" vertical="top"/>
    </xf>
    <xf numFmtId="4" fontId="32" fillId="14" borderId="39" xfId="4" applyNumberFormat="1" applyFont="1" applyFill="1" applyBorder="1" applyAlignment="1">
      <alignment horizontal="right" vertical="top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4" borderId="0" xfId="0" applyFill="1" applyBorder="1" applyAlignment="1">
      <alignment horizontal="left" wrapText="1"/>
    </xf>
    <xf numFmtId="0" fontId="0" fillId="0" borderId="2" xfId="0" applyBorder="1" applyAlignment="1">
      <alignment horizontal="center" vertical="center" wrapText="1"/>
    </xf>
    <xf numFmtId="0" fontId="7" fillId="8" borderId="5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164" fontId="30" fillId="0" borderId="2" xfId="1" applyFont="1" applyBorder="1" applyAlignment="1">
      <alignment vertical="center"/>
    </xf>
    <xf numFmtId="0" fontId="30" fillId="0" borderId="5" xfId="0" applyFont="1" applyBorder="1" applyAlignment="1">
      <alignment horizontal="center" vertical="center" wrapText="1"/>
    </xf>
    <xf numFmtId="171" fontId="32" fillId="14" borderId="39" xfId="4" applyNumberFormat="1" applyFont="1" applyFill="1" applyBorder="1" applyAlignment="1">
      <alignment horizontal="right" vertical="top"/>
    </xf>
    <xf numFmtId="171" fontId="26" fillId="0" borderId="39" xfId="4" applyNumberFormat="1" applyFont="1" applyBorder="1" applyAlignment="1">
      <alignment horizontal="right" vertical="top"/>
    </xf>
    <xf numFmtId="171" fontId="33" fillId="15" borderId="39" xfId="4" applyNumberFormat="1" applyFont="1" applyFill="1" applyBorder="1" applyAlignment="1">
      <alignment horizontal="right" vertical="top"/>
    </xf>
    <xf numFmtId="0" fontId="32" fillId="0" borderId="0" xfId="4" applyNumberFormat="1" applyFont="1" applyAlignment="1">
      <alignment horizontal="left" vertical="top"/>
    </xf>
    <xf numFmtId="0" fontId="32" fillId="14" borderId="39" xfId="4" applyNumberFormat="1" applyFont="1" applyFill="1" applyBorder="1" applyAlignment="1">
      <alignment horizontal="left" vertical="top" wrapText="1"/>
    </xf>
    <xf numFmtId="0" fontId="18" fillId="0" borderId="0" xfId="0" applyFont="1" applyFill="1"/>
    <xf numFmtId="0" fontId="30" fillId="0" borderId="2" xfId="0" applyFont="1" applyFill="1" applyBorder="1" applyAlignment="1">
      <alignment horizontal="center"/>
    </xf>
    <xf numFmtId="171" fontId="26" fillId="13" borderId="39" xfId="4" applyNumberFormat="1" applyFont="1" applyFill="1" applyBorder="1" applyAlignment="1">
      <alignment horizontal="right" vertical="top"/>
    </xf>
    <xf numFmtId="4" fontId="26" fillId="13" borderId="39" xfId="4" applyNumberFormat="1" applyFont="1" applyFill="1" applyBorder="1" applyAlignment="1">
      <alignment horizontal="right" vertical="top"/>
    </xf>
    <xf numFmtId="171" fontId="33" fillId="4" borderId="39" xfId="4" applyNumberFormat="1" applyFont="1" applyFill="1" applyBorder="1" applyAlignment="1">
      <alignment horizontal="right" vertical="top"/>
    </xf>
    <xf numFmtId="2" fontId="33" fillId="4" borderId="39" xfId="4" applyNumberFormat="1" applyFont="1" applyFill="1" applyBorder="1" applyAlignment="1">
      <alignment horizontal="right" vertical="top"/>
    </xf>
    <xf numFmtId="4" fontId="33" fillId="4" borderId="39" xfId="4" applyNumberFormat="1" applyFont="1" applyFill="1" applyBorder="1" applyAlignment="1">
      <alignment horizontal="right" vertical="top"/>
    </xf>
    <xf numFmtId="164" fontId="4" fillId="0" borderId="10" xfId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11" borderId="13" xfId="0" applyFill="1" applyBorder="1" applyAlignment="1">
      <alignment horizontal="center" vertical="center" wrapText="1"/>
    </xf>
    <xf numFmtId="0" fontId="0" fillId="11" borderId="12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64" fontId="25" fillId="0" borderId="0" xfId="0" applyNumberFormat="1" applyFont="1" applyFill="1" applyBorder="1" applyAlignment="1">
      <alignment horizontal="left" vertical="center"/>
    </xf>
    <xf numFmtId="0" fontId="10" fillId="0" borderId="0" xfId="0" applyFont="1" applyAlignment="1">
      <alignment horizontal="left"/>
    </xf>
    <xf numFmtId="165" fontId="4" fillId="0" borderId="36" xfId="1" applyNumberFormat="1" applyFont="1" applyBorder="1" applyAlignment="1">
      <alignment horizontal="center" vertical="center"/>
    </xf>
    <xf numFmtId="165" fontId="4" fillId="0" borderId="37" xfId="1" applyNumberFormat="1" applyFont="1" applyBorder="1" applyAlignment="1">
      <alignment horizontal="center" vertical="center"/>
    </xf>
    <xf numFmtId="165" fontId="4" fillId="0" borderId="38" xfId="1" applyNumberFormat="1" applyFont="1" applyBorder="1" applyAlignment="1">
      <alignment horizontal="center" vertical="center"/>
    </xf>
    <xf numFmtId="164" fontId="12" fillId="0" borderId="21" xfId="1" applyNumberFormat="1" applyFont="1" applyBorder="1" applyAlignment="1">
      <alignment horizontal="center"/>
    </xf>
    <xf numFmtId="164" fontId="12" fillId="0" borderId="22" xfId="1" applyNumberFormat="1" applyFont="1" applyBorder="1" applyAlignment="1">
      <alignment horizontal="center"/>
    </xf>
    <xf numFmtId="0" fontId="0" fillId="4" borderId="0" xfId="0" applyFill="1" applyBorder="1" applyAlignment="1">
      <alignment horizontal="left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10" borderId="24" xfId="0" applyFill="1" applyBorder="1" applyAlignment="1">
      <alignment horizontal="center" vertical="center" wrapText="1"/>
    </xf>
    <xf numFmtId="0" fontId="0" fillId="10" borderId="25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164" fontId="4" fillId="0" borderId="36" xfId="1" applyNumberFormat="1" applyFont="1" applyFill="1" applyBorder="1" applyAlignment="1">
      <alignment horizontal="center" vertical="center"/>
    </xf>
    <xf numFmtId="164" fontId="4" fillId="0" borderId="37" xfId="1" applyNumberFormat="1" applyFont="1" applyFill="1" applyBorder="1" applyAlignment="1">
      <alignment horizontal="center" vertical="center"/>
    </xf>
    <xf numFmtId="164" fontId="4" fillId="0" borderId="38" xfId="1" applyNumberFormat="1" applyFont="1" applyFill="1" applyBorder="1" applyAlignment="1">
      <alignment horizontal="center" vertical="center"/>
    </xf>
    <xf numFmtId="165" fontId="4" fillId="0" borderId="24" xfId="1" applyNumberFormat="1" applyFont="1" applyBorder="1" applyAlignment="1">
      <alignment horizontal="center" vertical="center"/>
    </xf>
    <xf numFmtId="165" fontId="4" fillId="0" borderId="26" xfId="1" applyNumberFormat="1" applyFont="1" applyBorder="1" applyAlignment="1">
      <alignment horizontal="center" vertical="center"/>
    </xf>
    <xf numFmtId="165" fontId="4" fillId="0" borderId="13" xfId="1" applyNumberFormat="1" applyFont="1" applyBorder="1" applyAlignment="1">
      <alignment horizontal="center" vertical="center"/>
    </xf>
    <xf numFmtId="0" fontId="31" fillId="0" borderId="20" xfId="0" applyFont="1" applyBorder="1" applyAlignment="1">
      <alignment horizontal="center"/>
    </xf>
    <xf numFmtId="0" fontId="31" fillId="0" borderId="22" xfId="0" applyFont="1" applyBorder="1" applyAlignment="1">
      <alignment horizontal="center"/>
    </xf>
    <xf numFmtId="0" fontId="7" fillId="8" borderId="5" xfId="0" applyFont="1" applyFill="1" applyBorder="1" applyAlignment="1">
      <alignment horizontal="left" vertical="center" wrapText="1"/>
    </xf>
    <xf numFmtId="0" fontId="7" fillId="8" borderId="11" xfId="0" applyFont="1" applyFill="1" applyBorder="1" applyAlignment="1">
      <alignment horizontal="left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22" fillId="0" borderId="0" xfId="0" applyFont="1" applyAlignment="1">
      <alignment horizontal="left" wrapText="1"/>
    </xf>
    <xf numFmtId="0" fontId="27" fillId="0" borderId="0" xfId="0" applyNumberFormat="1" applyFont="1" applyFill="1" applyAlignment="1">
      <alignment horizontal="left" wrapText="1"/>
    </xf>
    <xf numFmtId="0" fontId="14" fillId="0" borderId="0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0" fillId="0" borderId="2" xfId="0" applyBorder="1" applyAlignment="1">
      <alignment horizontal="center"/>
    </xf>
    <xf numFmtId="0" fontId="26" fillId="0" borderId="39" xfId="4" applyNumberFormat="1" applyFont="1" applyBorder="1" applyAlignment="1">
      <alignment horizontal="left" vertical="top" wrapText="1" indent="14"/>
    </xf>
    <xf numFmtId="171" fontId="26" fillId="0" borderId="39" xfId="4" applyNumberFormat="1" applyFont="1" applyBorder="1" applyAlignment="1">
      <alignment horizontal="right" vertical="top"/>
    </xf>
    <xf numFmtId="0" fontId="32" fillId="14" borderId="39" xfId="4" applyNumberFormat="1" applyFont="1" applyFill="1" applyBorder="1" applyAlignment="1">
      <alignment horizontal="left" vertical="top"/>
    </xf>
    <xf numFmtId="171" fontId="32" fillId="14" borderId="39" xfId="4" applyNumberFormat="1" applyFont="1" applyFill="1" applyBorder="1" applyAlignment="1">
      <alignment horizontal="right" vertical="top"/>
    </xf>
    <xf numFmtId="0" fontId="26" fillId="13" borderId="39" xfId="4" applyNumberFormat="1" applyFont="1" applyFill="1" applyBorder="1" applyAlignment="1">
      <alignment horizontal="left" vertical="top" wrapText="1" indent="12"/>
    </xf>
    <xf numFmtId="171" fontId="26" fillId="13" borderId="39" xfId="4" applyNumberFormat="1" applyFont="1" applyFill="1" applyBorder="1" applyAlignment="1">
      <alignment horizontal="right" vertical="top"/>
    </xf>
    <xf numFmtId="0" fontId="34" fillId="15" borderId="39" xfId="4" applyNumberFormat="1" applyFont="1" applyFill="1" applyBorder="1" applyAlignment="1">
      <alignment horizontal="left" vertical="top" wrapText="1" indent="12"/>
    </xf>
    <xf numFmtId="171" fontId="33" fillId="15" borderId="39" xfId="4" applyNumberFormat="1" applyFont="1" applyFill="1" applyBorder="1" applyAlignment="1">
      <alignment horizontal="right" vertical="top"/>
    </xf>
    <xf numFmtId="0" fontId="34" fillId="15" borderId="39" xfId="4" applyNumberFormat="1" applyFont="1" applyFill="1" applyBorder="1" applyAlignment="1">
      <alignment horizontal="left" vertical="top" wrapText="1" indent="8"/>
    </xf>
    <xf numFmtId="0" fontId="34" fillId="15" borderId="39" xfId="4" applyNumberFormat="1" applyFont="1" applyFill="1" applyBorder="1" applyAlignment="1">
      <alignment horizontal="left" vertical="top" wrapText="1" indent="10"/>
    </xf>
    <xf numFmtId="0" fontId="33" fillId="4" borderId="39" xfId="4" applyNumberFormat="1" applyFont="1" applyFill="1" applyBorder="1" applyAlignment="1">
      <alignment horizontal="left" vertical="top" wrapText="1" indent="2"/>
    </xf>
    <xf numFmtId="171" fontId="33" fillId="4" borderId="39" xfId="4" applyNumberFormat="1" applyFont="1" applyFill="1" applyBorder="1" applyAlignment="1">
      <alignment horizontal="right" vertical="top"/>
    </xf>
    <xf numFmtId="0" fontId="34" fillId="15" borderId="39" xfId="4" applyNumberFormat="1" applyFont="1" applyFill="1" applyBorder="1" applyAlignment="1">
      <alignment horizontal="left" vertical="top" wrapText="1" indent="4"/>
    </xf>
    <xf numFmtId="0" fontId="34" fillId="15" borderId="39" xfId="4" applyNumberFormat="1" applyFont="1" applyFill="1" applyBorder="1" applyAlignment="1">
      <alignment horizontal="left" vertical="top" wrapText="1" indent="6"/>
    </xf>
    <xf numFmtId="1" fontId="33" fillId="4" borderId="39" xfId="4" applyNumberFormat="1" applyFont="1" applyFill="1" applyBorder="1" applyAlignment="1">
      <alignment horizontal="left" vertical="top" wrapText="1"/>
    </xf>
    <xf numFmtId="0" fontId="32" fillId="0" borderId="0" xfId="4" applyNumberFormat="1" applyFont="1" applyAlignment="1">
      <alignment horizontal="left" vertical="top" wrapText="1"/>
    </xf>
    <xf numFmtId="0" fontId="32" fillId="0" borderId="0" xfId="4" applyNumberFormat="1" applyFont="1" applyAlignment="1">
      <alignment horizontal="left" vertical="top"/>
    </xf>
    <xf numFmtId="0" fontId="32" fillId="14" borderId="39" xfId="4" applyNumberFormat="1" applyFont="1" applyFill="1" applyBorder="1" applyAlignment="1">
      <alignment horizontal="left" vertical="top" wrapText="1"/>
    </xf>
  </cellXfs>
  <cellStyles count="5">
    <cellStyle name="Обычный" xfId="0" builtinId="0"/>
    <cellStyle name="Обычный 2" xfId="2" xr:uid="{00000000-0005-0000-0000-000001000000}"/>
    <cellStyle name="Обычный 3" xfId="4" xr:uid="{00000000-0005-0000-0000-000002000000}"/>
    <cellStyle name="Финансовый" xfId="1" builtinId="3"/>
    <cellStyle name="Финансовый 2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L654"/>
  <sheetViews>
    <sheetView view="pageBreakPreview" zoomScale="85" zoomScaleNormal="100" zoomScaleSheetLayoutView="85" workbookViewId="0">
      <selection activeCell="X10" sqref="X10"/>
    </sheetView>
  </sheetViews>
  <sheetFormatPr defaultRowHeight="15" x14ac:dyDescent="0.25"/>
  <cols>
    <col min="1" max="1" width="5.140625" style="327" bestFit="1" customWidth="1"/>
    <col min="2" max="2" width="58.7109375" style="327" customWidth="1"/>
    <col min="3" max="3" width="12.140625" style="25" hidden="1" customWidth="1"/>
    <col min="4" max="4" width="11.42578125" style="327" customWidth="1"/>
    <col min="5" max="5" width="12.85546875" style="327" customWidth="1"/>
    <col min="6" max="6" width="9.7109375" style="327" customWidth="1"/>
    <col min="7" max="7" width="11.85546875" style="327" customWidth="1"/>
    <col min="8" max="10" width="13.42578125" style="327" hidden="1" customWidth="1"/>
    <col min="11" max="11" width="11.85546875" style="327" customWidth="1"/>
    <col min="12" max="13" width="12.7109375" style="327" customWidth="1"/>
    <col min="14" max="14" width="14.28515625" style="327" customWidth="1"/>
    <col min="15" max="15" width="0.5703125" style="327" customWidth="1"/>
    <col min="16" max="16" width="12.42578125" style="327" customWidth="1"/>
    <col min="17" max="17" width="10" style="327" customWidth="1"/>
    <col min="18" max="18" width="11" style="327" customWidth="1"/>
    <col min="19" max="19" width="11.140625" style="327" customWidth="1"/>
    <col min="20" max="20" width="13" style="327" customWidth="1"/>
    <col min="21" max="21" width="9.140625" style="327" hidden="1" customWidth="1"/>
    <col min="22" max="22" width="13.42578125" style="327" customWidth="1"/>
    <col min="23" max="23" width="15.7109375" style="327" customWidth="1"/>
    <col min="24" max="24" width="16" style="327" customWidth="1"/>
    <col min="25" max="27" width="17.5703125" style="327" hidden="1" customWidth="1"/>
    <col min="28" max="28" width="8.85546875" style="327" customWidth="1"/>
    <col min="29" max="29" width="19" style="327" bestFit="1" customWidth="1"/>
    <col min="30" max="30" width="16.7109375" style="327" customWidth="1"/>
    <col min="31" max="31" width="15.42578125" style="327" customWidth="1"/>
    <col min="32" max="32" width="13.5703125" style="327" bestFit="1" customWidth="1"/>
    <col min="33" max="33" width="12.85546875" style="327" bestFit="1" customWidth="1"/>
    <col min="34" max="34" width="13" style="327" customWidth="1"/>
    <col min="35" max="35" width="23.5703125" style="327" customWidth="1"/>
    <col min="36" max="36" width="18" style="327" bestFit="1" customWidth="1"/>
    <col min="37" max="37" width="19.42578125" style="327" bestFit="1" customWidth="1"/>
    <col min="38" max="38" width="13.42578125" style="327" bestFit="1" customWidth="1"/>
    <col min="39" max="39" width="13.140625" style="327" customWidth="1"/>
    <col min="40" max="16384" width="9.140625" style="327"/>
  </cols>
  <sheetData>
    <row r="1" spans="1:37" ht="15.75" thickBot="1" x14ac:dyDescent="0.3">
      <c r="B1" s="348" t="str">
        <f>'калькуляция '!B1</f>
        <v>ДТ 06649/180121/0001115</v>
      </c>
      <c r="F1" s="21"/>
      <c r="L1" s="25" t="s">
        <v>20</v>
      </c>
      <c r="M1" s="25"/>
      <c r="V1" s="145" t="s">
        <v>31</v>
      </c>
      <c r="W1" s="145"/>
      <c r="X1" s="145"/>
      <c r="Y1" s="145"/>
      <c r="Z1" s="145"/>
    </row>
    <row r="2" spans="1:37" ht="21.75" thickBot="1" x14ac:dyDescent="0.4">
      <c r="B2" s="22" t="s">
        <v>0</v>
      </c>
      <c r="C2" s="22"/>
      <c r="D2" s="269" t="s">
        <v>597</v>
      </c>
      <c r="E2" s="22"/>
      <c r="L2" s="96" t="s">
        <v>13</v>
      </c>
      <c r="M2" s="95">
        <f>'калькуляция '!M2</f>
        <v>44214</v>
      </c>
      <c r="N2" s="23" t="s">
        <v>21</v>
      </c>
      <c r="O2" s="23"/>
      <c r="P2" s="96"/>
      <c r="Q2" s="137"/>
      <c r="R2" s="137"/>
      <c r="S2" s="137"/>
      <c r="T2" s="158">
        <f>'калькуляция '!T2</f>
        <v>3.0813000000000001</v>
      </c>
      <c r="W2" s="7"/>
      <c r="X2" s="7"/>
      <c r="Y2" s="7"/>
      <c r="Z2" s="7"/>
      <c r="AD2" s="327" t="s">
        <v>223</v>
      </c>
      <c r="AG2" s="177">
        <f>T5</f>
        <v>2.5428000000000002</v>
      </c>
      <c r="AH2" s="115"/>
      <c r="AI2" s="275">
        <f>V35*T3/T5/AG35</f>
        <v>0</v>
      </c>
      <c r="AJ2" s="446" t="s">
        <v>513</v>
      </c>
      <c r="AK2" s="446"/>
    </row>
    <row r="3" spans="1:37" ht="19.5" customHeight="1" thickBot="1" x14ac:dyDescent="0.35">
      <c r="B3" s="27" t="str">
        <f>'калькуляция '!B3</f>
        <v>по инвойсу № 91094740  от 14.01.2020</v>
      </c>
      <c r="C3" s="174"/>
      <c r="D3" s="445"/>
      <c r="E3" s="445"/>
      <c r="K3" s="7"/>
      <c r="L3" s="173"/>
      <c r="M3" s="95">
        <f>'калькуляция '!M3</f>
        <v>44214</v>
      </c>
      <c r="N3" s="23" t="s">
        <v>17</v>
      </c>
      <c r="O3" s="23"/>
      <c r="P3" s="96"/>
      <c r="Q3" s="137"/>
      <c r="R3" s="137"/>
      <c r="S3" s="137"/>
      <c r="T3" s="158">
        <f>'калькуляция '!T3</f>
        <v>3.0813000000000001</v>
      </c>
      <c r="W3" s="7"/>
      <c r="X3" s="7"/>
      <c r="Y3" s="7"/>
      <c r="Z3" s="7"/>
      <c r="AI3" s="277" t="e">
        <f>AH35/AI2*100-100</f>
        <v>#DIV/0!</v>
      </c>
      <c r="AJ3" s="276" t="s">
        <v>514</v>
      </c>
    </row>
    <row r="4" spans="1:37" ht="1.5" customHeight="1" thickBot="1" x14ac:dyDescent="0.4">
      <c r="B4" s="1"/>
      <c r="C4" s="22"/>
      <c r="D4" s="1"/>
      <c r="E4" s="1"/>
      <c r="F4" s="6"/>
      <c r="K4" s="7" t="s">
        <v>14</v>
      </c>
      <c r="L4" s="26"/>
      <c r="M4" s="95"/>
      <c r="N4" s="23" t="s">
        <v>15</v>
      </c>
      <c r="O4" s="23"/>
      <c r="P4" s="3"/>
      <c r="Q4" s="23"/>
      <c r="R4" s="23"/>
      <c r="S4" s="23"/>
      <c r="T4" s="158">
        <f>'калькуляция '!T4</f>
        <v>2.4689999999999999</v>
      </c>
      <c r="V4" s="6"/>
      <c r="W4" s="7"/>
      <c r="X4" s="7"/>
      <c r="Y4" s="7"/>
      <c r="Z4" s="7"/>
      <c r="AA4" s="15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ht="15.75" thickBot="1" x14ac:dyDescent="0.3">
      <c r="K5" s="7"/>
      <c r="L5" s="173"/>
      <c r="M5" s="95">
        <f>'калькуляция '!M5</f>
        <v>44214</v>
      </c>
      <c r="N5" s="110" t="s">
        <v>252</v>
      </c>
      <c r="O5" s="23"/>
      <c r="P5" s="96"/>
      <c r="Q5" s="137"/>
      <c r="R5" s="137"/>
      <c r="S5" s="137"/>
      <c r="T5" s="158">
        <f>'калькуляция '!T5</f>
        <v>2.5428000000000002</v>
      </c>
    </row>
    <row r="6" spans="1:37" ht="15" customHeight="1" x14ac:dyDescent="0.25">
      <c r="A6" s="437" t="s">
        <v>22</v>
      </c>
      <c r="B6" s="443" t="s">
        <v>1</v>
      </c>
      <c r="C6" s="437" t="s">
        <v>102</v>
      </c>
      <c r="D6" s="437" t="s">
        <v>101</v>
      </c>
      <c r="E6" s="439" t="s">
        <v>357</v>
      </c>
      <c r="F6" s="437" t="s">
        <v>10</v>
      </c>
      <c r="G6" s="439" t="s">
        <v>340</v>
      </c>
      <c r="H6" s="441" t="s">
        <v>202</v>
      </c>
      <c r="I6" s="453" t="s">
        <v>16</v>
      </c>
      <c r="J6" s="455" t="s">
        <v>71</v>
      </c>
      <c r="K6" s="457" t="s">
        <v>2</v>
      </c>
      <c r="L6" s="458" t="s">
        <v>5</v>
      </c>
      <c r="M6" s="459"/>
      <c r="N6" s="457" t="s">
        <v>3</v>
      </c>
      <c r="O6" s="457"/>
      <c r="P6" s="457"/>
      <c r="Q6" s="443"/>
      <c r="R6" s="443"/>
      <c r="S6" s="443"/>
      <c r="T6" s="437" t="s">
        <v>9</v>
      </c>
      <c r="V6" s="437" t="s">
        <v>29</v>
      </c>
      <c r="W6" s="437" t="s">
        <v>28</v>
      </c>
      <c r="X6" s="437" t="s">
        <v>111</v>
      </c>
      <c r="Y6" s="437" t="s">
        <v>199</v>
      </c>
      <c r="Z6" s="437" t="s">
        <v>200</v>
      </c>
      <c r="AA6" s="437" t="s">
        <v>201</v>
      </c>
      <c r="AB6" s="437" t="s">
        <v>11</v>
      </c>
      <c r="AC6" s="437" t="s">
        <v>18</v>
      </c>
      <c r="AD6" s="437" t="s">
        <v>12</v>
      </c>
      <c r="AE6" s="437" t="s">
        <v>19</v>
      </c>
      <c r="AF6" s="437" t="s">
        <v>30</v>
      </c>
      <c r="AG6" s="437" t="s">
        <v>222</v>
      </c>
      <c r="AH6" s="437" t="s">
        <v>224</v>
      </c>
      <c r="AI6" s="437" t="s">
        <v>221</v>
      </c>
      <c r="AJ6" s="437" t="s">
        <v>12</v>
      </c>
      <c r="AK6" s="437" t="s">
        <v>288</v>
      </c>
    </row>
    <row r="7" spans="1:37" ht="89.25" customHeight="1" x14ac:dyDescent="0.25">
      <c r="A7" s="438"/>
      <c r="B7" s="443"/>
      <c r="C7" s="438"/>
      <c r="D7" s="438"/>
      <c r="E7" s="440"/>
      <c r="F7" s="438"/>
      <c r="G7" s="440"/>
      <c r="H7" s="442"/>
      <c r="I7" s="454"/>
      <c r="J7" s="456"/>
      <c r="K7" s="457"/>
      <c r="L7" s="417" t="s">
        <v>6</v>
      </c>
      <c r="M7" s="417" t="s">
        <v>7</v>
      </c>
      <c r="N7" s="443" t="s">
        <v>220</v>
      </c>
      <c r="O7" s="444"/>
      <c r="P7" s="417" t="s">
        <v>351</v>
      </c>
      <c r="Q7" s="415" t="s">
        <v>352</v>
      </c>
      <c r="R7" s="415" t="s">
        <v>353</v>
      </c>
      <c r="S7" s="423" t="s">
        <v>543</v>
      </c>
      <c r="T7" s="438"/>
      <c r="V7" s="438"/>
      <c r="W7" s="438"/>
      <c r="X7" s="438"/>
      <c r="Y7" s="438"/>
      <c r="Z7" s="438"/>
      <c r="AA7" s="438"/>
      <c r="AB7" s="438"/>
      <c r="AC7" s="438"/>
      <c r="AD7" s="438"/>
      <c r="AE7" s="438"/>
      <c r="AF7" s="438"/>
      <c r="AG7" s="438"/>
      <c r="AH7" s="438"/>
      <c r="AI7" s="438"/>
      <c r="AJ7" s="438"/>
      <c r="AK7" s="438"/>
    </row>
    <row r="8" spans="1:37" ht="17.25" customHeight="1" x14ac:dyDescent="0.25">
      <c r="A8" s="414"/>
      <c r="B8" s="418" t="s">
        <v>505</v>
      </c>
      <c r="C8" s="138"/>
      <c r="D8" s="80"/>
      <c r="E8" s="80"/>
      <c r="F8" s="46"/>
      <c r="G8" s="47"/>
      <c r="H8" s="47"/>
      <c r="I8" s="48"/>
      <c r="J8" s="71"/>
      <c r="K8" s="49"/>
      <c r="L8" s="49"/>
      <c r="M8" s="49"/>
      <c r="N8" s="49"/>
      <c r="O8" s="49" t="s">
        <v>72</v>
      </c>
      <c r="P8" s="49"/>
      <c r="Q8" s="51"/>
      <c r="R8" s="51"/>
      <c r="S8" s="362"/>
      <c r="T8" s="46"/>
      <c r="V8" s="46"/>
      <c r="W8" s="46"/>
      <c r="X8" s="46"/>
      <c r="Y8" s="46"/>
      <c r="Z8" s="46"/>
      <c r="AA8" s="46"/>
      <c r="AB8" s="46"/>
      <c r="AC8" s="46"/>
      <c r="AD8" s="46"/>
      <c r="AE8" s="50"/>
      <c r="AF8" s="46"/>
      <c r="AG8" s="50"/>
      <c r="AH8" s="50"/>
      <c r="AI8" s="46"/>
      <c r="AJ8" s="46"/>
      <c r="AK8" s="46"/>
    </row>
    <row r="9" spans="1:37" ht="23.25" customHeight="1" x14ac:dyDescent="0.25">
      <c r="A9" s="421">
        <v>1</v>
      </c>
      <c r="B9" s="55" t="str">
        <f>'калькуляция  инд 1,95$'!B9</f>
        <v>Бумага термо плотностью менее 60 г/м2</v>
      </c>
      <c r="C9" s="243"/>
      <c r="D9" s="329">
        <f>'калькуляция  инд 1,95$'!D9</f>
        <v>24801</v>
      </c>
      <c r="E9" s="387" t="e">
        <f t="shared" ref="E9:E34" si="0">ROUND(G9/$T$2,6)</f>
        <v>#DIV/0!</v>
      </c>
      <c r="F9" s="11" t="e">
        <f t="shared" ref="F9:F34" si="1">G9/M9*100-100</f>
        <v>#DIV/0!</v>
      </c>
      <c r="G9" s="388" t="e">
        <f t="shared" ref="G9:G34" si="2">X9/K9</f>
        <v>#DIV/0!</v>
      </c>
      <c r="H9" s="107" t="e">
        <f t="shared" ref="H9:H34" si="3">AA9/K9</f>
        <v>#DIV/0!</v>
      </c>
      <c r="I9" s="14" t="e">
        <f>(X9+#REF!)/K9</f>
        <v>#DIV/0!</v>
      </c>
      <c r="J9" s="379" t="e">
        <f>(#REF!+O9+P9+S9+#REF!)/K9</f>
        <v>#REF!</v>
      </c>
      <c r="K9" s="260">
        <f>'калькуляция  инд 1,95$'!K9</f>
        <v>183.494</v>
      </c>
      <c r="L9" s="5">
        <f t="shared" ref="L9:L33" si="4">V9/K9</f>
        <v>0</v>
      </c>
      <c r="M9" s="12">
        <f t="shared" ref="M9:M22" si="5">L9*G141</f>
        <v>0</v>
      </c>
      <c r="N9" s="11" t="e">
        <f t="shared" ref="N9:N29" si="6">N$35/V$35*V9</f>
        <v>#DIV/0!</v>
      </c>
      <c r="O9" s="9" t="e">
        <f t="shared" ref="O9:O16" si="7">N114/W114*W9</f>
        <v>#DIV/0!</v>
      </c>
      <c r="P9" s="11" t="e">
        <f t="shared" ref="P9:P29" si="8">ROUND(W9*L399,2)</f>
        <v>#DIV/0!</v>
      </c>
      <c r="Q9" s="11" t="e">
        <f t="shared" ref="Q9:Q29" si="9">ROUND(W9*N399,2)</f>
        <v>#DIV/0!</v>
      </c>
      <c r="R9" s="11" t="e">
        <f t="shared" ref="R9:R29" si="10">ROUND(W9*P399,2)</f>
        <v>#DIV/0!</v>
      </c>
      <c r="S9" s="422">
        <f>'калькуляция  инд 1,95$'!S9</f>
        <v>1953.3200000000002</v>
      </c>
      <c r="T9" s="11" t="e">
        <f t="shared" ref="T9:T33" si="11">N9+P9+Q9+R9+S9</f>
        <v>#DIV/0!</v>
      </c>
      <c r="V9" s="84">
        <f>'калькуляция  инд 1,95$'!V9</f>
        <v>0</v>
      </c>
      <c r="W9" s="12">
        <f t="shared" ref="W9:W20" si="12">ROUND((K9*M9),2)</f>
        <v>0</v>
      </c>
      <c r="X9" s="12" t="e">
        <f t="shared" ref="X9:X33" si="13">T9+W9</f>
        <v>#DIV/0!</v>
      </c>
      <c r="Y9" s="4" t="e">
        <f>W9/W35*Y35</f>
        <v>#DIV/0!</v>
      </c>
      <c r="Z9" s="11" t="e">
        <f t="shared" ref="Z9:Z34" si="14">H9/M9*100-100</f>
        <v>#DIV/0!</v>
      </c>
      <c r="AA9" s="186" t="e">
        <f t="shared" ref="AA9:AA28" si="15">W9+T9+Y9</f>
        <v>#DIV/0!</v>
      </c>
      <c r="AB9" s="76">
        <v>5</v>
      </c>
      <c r="AC9" s="163" t="e">
        <f t="shared" ref="AC9:AC33" si="16">ROUND((V9*K136+AE9),2)</f>
        <v>#DIV/0!</v>
      </c>
      <c r="AD9" s="12" t="e">
        <f t="shared" ref="AD9:AD34" si="17">AC9*AB9/100</f>
        <v>#DIV/0!</v>
      </c>
      <c r="AE9" s="157" t="e">
        <f t="shared" ref="AE9:AE32" si="18">W9/$W$35*$AE$35</f>
        <v>#DIV/0!</v>
      </c>
      <c r="AF9" s="17"/>
      <c r="AG9" s="10"/>
      <c r="AH9" s="117">
        <f>AH35</f>
        <v>1.95</v>
      </c>
      <c r="AI9" s="181">
        <f>ROUND((AG9*AH9*AG2),2)</f>
        <v>0</v>
      </c>
      <c r="AJ9" s="4"/>
      <c r="AK9" s="4"/>
    </row>
    <row r="10" spans="1:37" ht="23.25" customHeight="1" x14ac:dyDescent="0.25">
      <c r="A10" s="421">
        <f t="shared" ref="A10:A34" si="19">A9+1</f>
        <v>2</v>
      </c>
      <c r="B10" s="55">
        <f>'калькуляция  инд 1,95$'!B10</f>
        <v>0</v>
      </c>
      <c r="C10" s="243"/>
      <c r="D10" s="329">
        <f>'калькуляция  инд 1,95$'!D10</f>
        <v>0</v>
      </c>
      <c r="E10" s="387" t="e">
        <f t="shared" si="0"/>
        <v>#DIV/0!</v>
      </c>
      <c r="F10" s="11" t="e">
        <f t="shared" si="1"/>
        <v>#DIV/0!</v>
      </c>
      <c r="G10" s="388" t="e">
        <f t="shared" si="2"/>
        <v>#DIV/0!</v>
      </c>
      <c r="H10" s="107" t="e">
        <f t="shared" si="3"/>
        <v>#DIV/0!</v>
      </c>
      <c r="I10" s="14" t="e">
        <f>(X10+#REF!)/K10</f>
        <v>#DIV/0!</v>
      </c>
      <c r="J10" s="379" t="e">
        <f>(#REF!+O10+P10+S10+#REF!)/K10</f>
        <v>#REF!</v>
      </c>
      <c r="K10" s="260">
        <f>'калькуляция  инд 1,95$'!K10</f>
        <v>21.12</v>
      </c>
      <c r="L10" s="5">
        <f t="shared" si="4"/>
        <v>0</v>
      </c>
      <c r="M10" s="12">
        <f t="shared" si="5"/>
        <v>0</v>
      </c>
      <c r="N10" s="11" t="e">
        <f t="shared" si="6"/>
        <v>#DIV/0!</v>
      </c>
      <c r="O10" s="9" t="e">
        <f t="shared" si="7"/>
        <v>#DIV/0!</v>
      </c>
      <c r="P10" s="11" t="e">
        <f t="shared" si="8"/>
        <v>#DIV/0!</v>
      </c>
      <c r="Q10" s="11" t="e">
        <f t="shared" si="9"/>
        <v>#DIV/0!</v>
      </c>
      <c r="R10" s="11" t="e">
        <f t="shared" si="10"/>
        <v>#DIV/0!</v>
      </c>
      <c r="S10" s="191" t="e">
        <f t="shared" ref="S10:S23" si="20">W10*M400</f>
        <v>#DIV/0!</v>
      </c>
      <c r="T10" s="11" t="e">
        <f t="shared" si="11"/>
        <v>#DIV/0!</v>
      </c>
      <c r="V10" s="84">
        <f>'калькуляция  инд 1,95$'!V10</f>
        <v>0</v>
      </c>
      <c r="W10" s="12">
        <f t="shared" si="12"/>
        <v>0</v>
      </c>
      <c r="X10" s="12" t="e">
        <f t="shared" si="13"/>
        <v>#DIV/0!</v>
      </c>
      <c r="Y10" s="4" t="e">
        <f t="shared" ref="Y10:Y23" si="21">W10/W35*Y35</f>
        <v>#DIV/0!</v>
      </c>
      <c r="Z10" s="11" t="e">
        <f t="shared" si="14"/>
        <v>#DIV/0!</v>
      </c>
      <c r="AA10" s="186" t="e">
        <f t="shared" si="15"/>
        <v>#DIV/0!</v>
      </c>
      <c r="AB10" s="76">
        <v>5</v>
      </c>
      <c r="AC10" s="163" t="e">
        <f t="shared" si="16"/>
        <v>#DIV/0!</v>
      </c>
      <c r="AD10" s="12" t="e">
        <f t="shared" si="17"/>
        <v>#DIV/0!</v>
      </c>
      <c r="AE10" s="157" t="e">
        <f t="shared" si="18"/>
        <v>#DIV/0!</v>
      </c>
      <c r="AF10" s="17"/>
      <c r="AG10" s="10"/>
      <c r="AH10" s="117">
        <f>AH35</f>
        <v>1.95</v>
      </c>
      <c r="AI10" s="181">
        <f>ROUND((AG10*AH10*AG2),2)</f>
        <v>0</v>
      </c>
      <c r="AJ10" s="4"/>
      <c r="AK10" s="4"/>
    </row>
    <row r="11" spans="1:37" ht="23.25" customHeight="1" x14ac:dyDescent="0.25">
      <c r="A11" s="421">
        <f t="shared" si="19"/>
        <v>3</v>
      </c>
      <c r="B11" s="55">
        <f>'калькуляция  инд 1,95$'!B11</f>
        <v>0</v>
      </c>
      <c r="C11" s="243"/>
      <c r="D11" s="329">
        <f>'калькуляция  инд 1,95$'!D11</f>
        <v>0</v>
      </c>
      <c r="E11" s="387" t="e">
        <f t="shared" si="0"/>
        <v>#DIV/0!</v>
      </c>
      <c r="F11" s="11" t="e">
        <f t="shared" si="1"/>
        <v>#DIV/0!</v>
      </c>
      <c r="G11" s="388" t="e">
        <f t="shared" si="2"/>
        <v>#DIV/0!</v>
      </c>
      <c r="H11" s="107" t="e">
        <f t="shared" si="3"/>
        <v>#DIV/0!</v>
      </c>
      <c r="I11" s="14" t="e">
        <f>(X11+#REF!)/K11</f>
        <v>#DIV/0!</v>
      </c>
      <c r="J11" s="379" t="e">
        <f>(#REF!+O11+P11+S11+#REF!)/K11</f>
        <v>#REF!</v>
      </c>
      <c r="K11" s="260">
        <f>'калькуляция  инд 1,95$'!K11</f>
        <v>47.52</v>
      </c>
      <c r="L11" s="5">
        <f t="shared" si="4"/>
        <v>0</v>
      </c>
      <c r="M11" s="12">
        <f t="shared" si="5"/>
        <v>0</v>
      </c>
      <c r="N11" s="11" t="e">
        <f t="shared" si="6"/>
        <v>#DIV/0!</v>
      </c>
      <c r="O11" s="9" t="e">
        <f t="shared" si="7"/>
        <v>#DIV/0!</v>
      </c>
      <c r="P11" s="11" t="e">
        <f t="shared" si="8"/>
        <v>#DIV/0!</v>
      </c>
      <c r="Q11" s="11" t="e">
        <f t="shared" si="9"/>
        <v>#DIV/0!</v>
      </c>
      <c r="R11" s="11" t="e">
        <f t="shared" si="10"/>
        <v>#DIV/0!</v>
      </c>
      <c r="S11" s="191" t="e">
        <f t="shared" si="20"/>
        <v>#DIV/0!</v>
      </c>
      <c r="T11" s="11" t="e">
        <f t="shared" si="11"/>
        <v>#DIV/0!</v>
      </c>
      <c r="V11" s="84">
        <f>'калькуляция  инд 1,95$'!V11</f>
        <v>0</v>
      </c>
      <c r="W11" s="12">
        <f t="shared" si="12"/>
        <v>0</v>
      </c>
      <c r="X11" s="12" t="e">
        <f t="shared" si="13"/>
        <v>#DIV/0!</v>
      </c>
      <c r="Y11" s="4" t="e">
        <f t="shared" si="21"/>
        <v>#DIV/0!</v>
      </c>
      <c r="Z11" s="11" t="e">
        <f t="shared" si="14"/>
        <v>#DIV/0!</v>
      </c>
      <c r="AA11" s="186" t="e">
        <f t="shared" si="15"/>
        <v>#DIV/0!</v>
      </c>
      <c r="AB11" s="76">
        <v>5</v>
      </c>
      <c r="AC11" s="163" t="e">
        <f t="shared" si="16"/>
        <v>#DIV/0!</v>
      </c>
      <c r="AD11" s="12" t="e">
        <f t="shared" si="17"/>
        <v>#DIV/0!</v>
      </c>
      <c r="AE11" s="157" t="e">
        <f t="shared" si="18"/>
        <v>#DIV/0!</v>
      </c>
      <c r="AF11" s="17"/>
      <c r="AG11" s="10"/>
      <c r="AH11" s="117">
        <f>AH35</f>
        <v>1.95</v>
      </c>
      <c r="AI11" s="181">
        <f>ROUND((AG11*AH11*AG2),2)</f>
        <v>0</v>
      </c>
      <c r="AJ11" s="4"/>
      <c r="AK11" s="4"/>
    </row>
    <row r="12" spans="1:37" ht="23.25" customHeight="1" x14ac:dyDescent="0.25">
      <c r="A12" s="421">
        <f t="shared" si="19"/>
        <v>4</v>
      </c>
      <c r="B12" s="55">
        <f>'калькуляция  инд 1,95$'!B12</f>
        <v>0</v>
      </c>
      <c r="C12" s="243"/>
      <c r="D12" s="329">
        <f>'калькуляция  инд 1,95$'!D12</f>
        <v>0</v>
      </c>
      <c r="E12" s="387" t="e">
        <f t="shared" si="0"/>
        <v>#DIV/0!</v>
      </c>
      <c r="F12" s="11" t="e">
        <f t="shared" si="1"/>
        <v>#DIV/0!</v>
      </c>
      <c r="G12" s="388" t="e">
        <f t="shared" si="2"/>
        <v>#DIV/0!</v>
      </c>
      <c r="H12" s="107" t="e">
        <f t="shared" si="3"/>
        <v>#DIV/0!</v>
      </c>
      <c r="I12" s="14" t="e">
        <f>(X12+#REF!)/K12</f>
        <v>#DIV/0!</v>
      </c>
      <c r="J12" s="379" t="e">
        <f>(#REF!+O12+P12+S12+#REF!)/K12</f>
        <v>#REF!</v>
      </c>
      <c r="K12" s="260">
        <f>'калькуляция  инд 1,95$'!K12</f>
        <v>14.52</v>
      </c>
      <c r="L12" s="5">
        <f t="shared" si="4"/>
        <v>0</v>
      </c>
      <c r="M12" s="12">
        <f t="shared" si="5"/>
        <v>0</v>
      </c>
      <c r="N12" s="11" t="e">
        <f t="shared" si="6"/>
        <v>#DIV/0!</v>
      </c>
      <c r="O12" s="9" t="e">
        <f t="shared" si="7"/>
        <v>#DIV/0!</v>
      </c>
      <c r="P12" s="11" t="e">
        <f t="shared" si="8"/>
        <v>#DIV/0!</v>
      </c>
      <c r="Q12" s="11" t="e">
        <f t="shared" si="9"/>
        <v>#DIV/0!</v>
      </c>
      <c r="R12" s="11" t="e">
        <f t="shared" si="10"/>
        <v>#DIV/0!</v>
      </c>
      <c r="S12" s="191" t="e">
        <f t="shared" si="20"/>
        <v>#DIV/0!</v>
      </c>
      <c r="T12" s="11" t="e">
        <f t="shared" si="11"/>
        <v>#DIV/0!</v>
      </c>
      <c r="V12" s="84">
        <f>'калькуляция  инд 1,95$'!V12</f>
        <v>0</v>
      </c>
      <c r="W12" s="12">
        <f t="shared" si="12"/>
        <v>0</v>
      </c>
      <c r="X12" s="12" t="e">
        <f t="shared" si="13"/>
        <v>#DIV/0!</v>
      </c>
      <c r="Y12" s="4" t="e">
        <f t="shared" si="21"/>
        <v>#DIV/0!</v>
      </c>
      <c r="Z12" s="11" t="e">
        <f t="shared" si="14"/>
        <v>#DIV/0!</v>
      </c>
      <c r="AA12" s="186" t="e">
        <f t="shared" si="15"/>
        <v>#DIV/0!</v>
      </c>
      <c r="AB12" s="76">
        <v>5</v>
      </c>
      <c r="AC12" s="163" t="e">
        <f t="shared" si="16"/>
        <v>#DIV/0!</v>
      </c>
      <c r="AD12" s="12" t="e">
        <f t="shared" si="17"/>
        <v>#DIV/0!</v>
      </c>
      <c r="AE12" s="157" t="e">
        <f t="shared" si="18"/>
        <v>#DIV/0!</v>
      </c>
      <c r="AF12" s="17"/>
      <c r="AG12" s="10"/>
      <c r="AH12" s="117">
        <v>2.04</v>
      </c>
      <c r="AI12" s="181">
        <f>ROUND((AG12*AH12*AG2),2)</f>
        <v>0</v>
      </c>
      <c r="AJ12" s="4"/>
      <c r="AK12" s="4"/>
    </row>
    <row r="13" spans="1:37" ht="19.5" customHeight="1" x14ac:dyDescent="0.25">
      <c r="A13" s="421">
        <f t="shared" si="19"/>
        <v>5</v>
      </c>
      <c r="B13" s="55">
        <f>'калькуляция  инд 1,95$'!B13</f>
        <v>0</v>
      </c>
      <c r="C13" s="243"/>
      <c r="D13" s="329">
        <f>'калькуляция  инд 1,95$'!D13</f>
        <v>0</v>
      </c>
      <c r="E13" s="387" t="e">
        <f t="shared" si="0"/>
        <v>#DIV/0!</v>
      </c>
      <c r="F13" s="11" t="e">
        <f t="shared" si="1"/>
        <v>#DIV/0!</v>
      </c>
      <c r="G13" s="388" t="e">
        <f t="shared" si="2"/>
        <v>#DIV/0!</v>
      </c>
      <c r="H13" s="107" t="e">
        <f t="shared" si="3"/>
        <v>#DIV/0!</v>
      </c>
      <c r="I13" s="14" t="e">
        <f>(X13+#REF!)/K13</f>
        <v>#DIV/0!</v>
      </c>
      <c r="J13" s="73" t="e">
        <f>(#REF!+O13+P13+S13+#REF!)/K13</f>
        <v>#REF!</v>
      </c>
      <c r="K13" s="260">
        <f>'калькуляция  инд 1,95$'!K13</f>
        <v>21.12</v>
      </c>
      <c r="L13" s="5">
        <f t="shared" si="4"/>
        <v>0</v>
      </c>
      <c r="M13" s="12">
        <f t="shared" si="5"/>
        <v>0</v>
      </c>
      <c r="N13" s="11" t="e">
        <f t="shared" si="6"/>
        <v>#DIV/0!</v>
      </c>
      <c r="O13" s="9" t="e">
        <f t="shared" si="7"/>
        <v>#DIV/0!</v>
      </c>
      <c r="P13" s="11" t="e">
        <f t="shared" si="8"/>
        <v>#DIV/0!</v>
      </c>
      <c r="Q13" s="11" t="e">
        <f t="shared" si="9"/>
        <v>#DIV/0!</v>
      </c>
      <c r="R13" s="11" t="e">
        <f t="shared" si="10"/>
        <v>#DIV/0!</v>
      </c>
      <c r="S13" s="191" t="e">
        <f t="shared" si="20"/>
        <v>#DIV/0!</v>
      </c>
      <c r="T13" s="11" t="e">
        <f t="shared" si="11"/>
        <v>#DIV/0!</v>
      </c>
      <c r="V13" s="84">
        <f>'калькуляция  инд 1,95$'!V13</f>
        <v>0</v>
      </c>
      <c r="W13" s="12">
        <f t="shared" si="12"/>
        <v>0</v>
      </c>
      <c r="X13" s="12" t="e">
        <f t="shared" si="13"/>
        <v>#DIV/0!</v>
      </c>
      <c r="Y13" s="4" t="e">
        <f t="shared" si="21"/>
        <v>#DIV/0!</v>
      </c>
      <c r="Z13" s="11" t="e">
        <f t="shared" si="14"/>
        <v>#DIV/0!</v>
      </c>
      <c r="AA13" s="186" t="e">
        <f t="shared" si="15"/>
        <v>#DIV/0!</v>
      </c>
      <c r="AB13" s="76">
        <v>5</v>
      </c>
      <c r="AC13" s="163" t="e">
        <f t="shared" si="16"/>
        <v>#DIV/0!</v>
      </c>
      <c r="AD13" s="12" t="e">
        <f t="shared" si="17"/>
        <v>#DIV/0!</v>
      </c>
      <c r="AE13" s="157" t="e">
        <f t="shared" si="18"/>
        <v>#DIV/0!</v>
      </c>
      <c r="AF13" s="17"/>
      <c r="AG13" s="10"/>
      <c r="AH13" s="117">
        <v>2.04</v>
      </c>
      <c r="AI13" s="12">
        <f t="shared" ref="AI13:AI23" si="22">V13/1.05*$AG$2*2.3</f>
        <v>0</v>
      </c>
      <c r="AJ13" s="4"/>
      <c r="AK13" s="4"/>
    </row>
    <row r="14" spans="1:37" ht="19.5" customHeight="1" x14ac:dyDescent="0.25">
      <c r="A14" s="421">
        <f t="shared" si="19"/>
        <v>6</v>
      </c>
      <c r="B14" s="55">
        <f>'калькуляция  инд 1,95$'!B14</f>
        <v>0</v>
      </c>
      <c r="C14" s="243"/>
      <c r="D14" s="329">
        <f>'калькуляция  инд 1,95$'!D14</f>
        <v>0</v>
      </c>
      <c r="E14" s="387" t="e">
        <f t="shared" si="0"/>
        <v>#DIV/0!</v>
      </c>
      <c r="F14" s="11" t="e">
        <f t="shared" si="1"/>
        <v>#DIV/0!</v>
      </c>
      <c r="G14" s="388" t="e">
        <f t="shared" si="2"/>
        <v>#DIV/0!</v>
      </c>
      <c r="H14" s="107" t="e">
        <f t="shared" si="3"/>
        <v>#DIV/0!</v>
      </c>
      <c r="I14" s="14" t="e">
        <f>(X14+#REF!)/K14</f>
        <v>#DIV/0!</v>
      </c>
      <c r="J14" s="73" t="e">
        <f>(#REF!+O14+P14+S14+#REF!)/K14</f>
        <v>#REF!</v>
      </c>
      <c r="K14" s="260">
        <f>'калькуляция  инд 1,95$'!K14</f>
        <v>23.76</v>
      </c>
      <c r="L14" s="5">
        <f t="shared" si="4"/>
        <v>0</v>
      </c>
      <c r="M14" s="12">
        <f t="shared" si="5"/>
        <v>0</v>
      </c>
      <c r="N14" s="11" t="e">
        <f t="shared" si="6"/>
        <v>#DIV/0!</v>
      </c>
      <c r="O14" s="9" t="e">
        <f t="shared" si="7"/>
        <v>#DIV/0!</v>
      </c>
      <c r="P14" s="11" t="e">
        <f t="shared" si="8"/>
        <v>#DIV/0!</v>
      </c>
      <c r="Q14" s="11" t="e">
        <f t="shared" si="9"/>
        <v>#DIV/0!</v>
      </c>
      <c r="R14" s="11" t="e">
        <f t="shared" si="10"/>
        <v>#DIV/0!</v>
      </c>
      <c r="S14" s="191" t="e">
        <f t="shared" si="20"/>
        <v>#DIV/0!</v>
      </c>
      <c r="T14" s="11" t="e">
        <f t="shared" si="11"/>
        <v>#DIV/0!</v>
      </c>
      <c r="V14" s="84">
        <f>'калькуляция  инд 1,95$'!V14</f>
        <v>0</v>
      </c>
      <c r="W14" s="12">
        <f t="shared" si="12"/>
        <v>0</v>
      </c>
      <c r="X14" s="12" t="e">
        <f t="shared" si="13"/>
        <v>#DIV/0!</v>
      </c>
      <c r="Y14" s="4" t="e">
        <f t="shared" si="21"/>
        <v>#DIV/0!</v>
      </c>
      <c r="Z14" s="11" t="e">
        <f t="shared" si="14"/>
        <v>#DIV/0!</v>
      </c>
      <c r="AA14" s="186" t="e">
        <f t="shared" si="15"/>
        <v>#DIV/0!</v>
      </c>
      <c r="AB14" s="76">
        <v>5</v>
      </c>
      <c r="AC14" s="163" t="e">
        <f t="shared" si="16"/>
        <v>#DIV/0!</v>
      </c>
      <c r="AD14" s="12" t="e">
        <f t="shared" si="17"/>
        <v>#DIV/0!</v>
      </c>
      <c r="AE14" s="157" t="e">
        <f t="shared" si="18"/>
        <v>#DIV/0!</v>
      </c>
      <c r="AF14" s="17"/>
      <c r="AG14" s="10"/>
      <c r="AH14" s="10"/>
      <c r="AI14" s="12">
        <f t="shared" si="22"/>
        <v>0</v>
      </c>
      <c r="AJ14" s="4"/>
      <c r="AK14" s="4"/>
    </row>
    <row r="15" spans="1:37" ht="19.5" customHeight="1" x14ac:dyDescent="0.25">
      <c r="A15" s="421">
        <f t="shared" si="19"/>
        <v>7</v>
      </c>
      <c r="B15" s="55">
        <f>'калькуляция  инд 1,95$'!B15</f>
        <v>0</v>
      </c>
      <c r="C15" s="243"/>
      <c r="D15" s="329">
        <f>'калькуляция  инд 1,95$'!D15</f>
        <v>0</v>
      </c>
      <c r="E15" s="387" t="e">
        <f t="shared" si="0"/>
        <v>#DIV/0!</v>
      </c>
      <c r="F15" s="11" t="e">
        <f t="shared" si="1"/>
        <v>#DIV/0!</v>
      </c>
      <c r="G15" s="388" t="e">
        <f t="shared" si="2"/>
        <v>#DIV/0!</v>
      </c>
      <c r="H15" s="107" t="e">
        <f t="shared" si="3"/>
        <v>#DIV/0!</v>
      </c>
      <c r="I15" s="14" t="e">
        <f>(X15+#REF!)/K15</f>
        <v>#DIV/0!</v>
      </c>
      <c r="J15" s="73" t="e">
        <f>(#REF!+O15+P15+S15+#REF!)/K15</f>
        <v>#REF!</v>
      </c>
      <c r="K15" s="260">
        <f>'калькуляция  инд 1,95$'!K15</f>
        <v>29.04</v>
      </c>
      <c r="L15" s="5">
        <f t="shared" si="4"/>
        <v>0</v>
      </c>
      <c r="M15" s="12">
        <f t="shared" si="5"/>
        <v>0</v>
      </c>
      <c r="N15" s="11" t="e">
        <f t="shared" si="6"/>
        <v>#DIV/0!</v>
      </c>
      <c r="O15" s="9" t="e">
        <f t="shared" si="7"/>
        <v>#VALUE!</v>
      </c>
      <c r="P15" s="11" t="e">
        <f t="shared" si="8"/>
        <v>#DIV/0!</v>
      </c>
      <c r="Q15" s="11" t="e">
        <f t="shared" si="9"/>
        <v>#DIV/0!</v>
      </c>
      <c r="R15" s="11" t="e">
        <f t="shared" si="10"/>
        <v>#DIV/0!</v>
      </c>
      <c r="S15" s="191" t="e">
        <f t="shared" si="20"/>
        <v>#DIV/0!</v>
      </c>
      <c r="T15" s="11" t="e">
        <f t="shared" si="11"/>
        <v>#DIV/0!</v>
      </c>
      <c r="V15" s="84">
        <f>'калькуляция  инд 1,95$'!V15</f>
        <v>0</v>
      </c>
      <c r="W15" s="12">
        <f t="shared" si="12"/>
        <v>0</v>
      </c>
      <c r="X15" s="12" t="e">
        <f t="shared" si="13"/>
        <v>#DIV/0!</v>
      </c>
      <c r="Y15" s="4" t="e">
        <f t="shared" si="21"/>
        <v>#DIV/0!</v>
      </c>
      <c r="Z15" s="11" t="e">
        <f t="shared" si="14"/>
        <v>#DIV/0!</v>
      </c>
      <c r="AA15" s="186" t="e">
        <f t="shared" si="15"/>
        <v>#DIV/0!</v>
      </c>
      <c r="AB15" s="76">
        <v>5</v>
      </c>
      <c r="AC15" s="163" t="e">
        <f t="shared" si="16"/>
        <v>#DIV/0!</v>
      </c>
      <c r="AD15" s="12" t="e">
        <f t="shared" si="17"/>
        <v>#DIV/0!</v>
      </c>
      <c r="AE15" s="157" t="e">
        <f t="shared" si="18"/>
        <v>#DIV/0!</v>
      </c>
      <c r="AF15" s="17"/>
      <c r="AG15" s="10"/>
      <c r="AH15" s="10"/>
      <c r="AI15" s="12">
        <f t="shared" si="22"/>
        <v>0</v>
      </c>
      <c r="AJ15" s="4"/>
      <c r="AK15" s="4"/>
    </row>
    <row r="16" spans="1:37" ht="19.5" customHeight="1" x14ac:dyDescent="0.25">
      <c r="A16" s="421">
        <f t="shared" si="19"/>
        <v>8</v>
      </c>
      <c r="B16" s="55">
        <f>'калькуляция  инд 1,95$'!B16</f>
        <v>0</v>
      </c>
      <c r="C16" s="243"/>
      <c r="D16" s="329">
        <f>'калькуляция  инд 1,95$'!D16</f>
        <v>0</v>
      </c>
      <c r="E16" s="387" t="e">
        <f t="shared" si="0"/>
        <v>#DIV/0!</v>
      </c>
      <c r="F16" s="11" t="e">
        <f t="shared" si="1"/>
        <v>#DIV/0!</v>
      </c>
      <c r="G16" s="388" t="e">
        <f t="shared" si="2"/>
        <v>#DIV/0!</v>
      </c>
      <c r="H16" s="107" t="e">
        <f t="shared" si="3"/>
        <v>#DIV/0!</v>
      </c>
      <c r="I16" s="14" t="e">
        <f>(X16+#REF!)/K16</f>
        <v>#DIV/0!</v>
      </c>
      <c r="J16" s="73" t="e">
        <f>(#REF!+O16+P16+S16+#REF!)/K16</f>
        <v>#REF!</v>
      </c>
      <c r="K16" s="260">
        <f>'калькуляция  инд 1,95$'!K16</f>
        <v>43.091999999999999</v>
      </c>
      <c r="L16" s="5">
        <f t="shared" si="4"/>
        <v>0</v>
      </c>
      <c r="M16" s="12">
        <f t="shared" si="5"/>
        <v>0</v>
      </c>
      <c r="N16" s="11" t="e">
        <f t="shared" si="6"/>
        <v>#DIV/0!</v>
      </c>
      <c r="O16" s="9" t="e">
        <f t="shared" si="7"/>
        <v>#DIV/0!</v>
      </c>
      <c r="P16" s="11" t="e">
        <f t="shared" si="8"/>
        <v>#DIV/0!</v>
      </c>
      <c r="Q16" s="11" t="e">
        <f t="shared" si="9"/>
        <v>#DIV/0!</v>
      </c>
      <c r="R16" s="11" t="e">
        <f t="shared" si="10"/>
        <v>#DIV/0!</v>
      </c>
      <c r="S16" s="191" t="e">
        <f t="shared" si="20"/>
        <v>#DIV/0!</v>
      </c>
      <c r="T16" s="11" t="e">
        <f t="shared" si="11"/>
        <v>#DIV/0!</v>
      </c>
      <c r="V16" s="84">
        <f>'калькуляция  инд 1,95$'!V16</f>
        <v>0</v>
      </c>
      <c r="W16" s="12">
        <f t="shared" si="12"/>
        <v>0</v>
      </c>
      <c r="X16" s="12" t="e">
        <f t="shared" si="13"/>
        <v>#DIV/0!</v>
      </c>
      <c r="Y16" s="4" t="e">
        <f t="shared" si="21"/>
        <v>#DIV/0!</v>
      </c>
      <c r="Z16" s="11" t="e">
        <f t="shared" si="14"/>
        <v>#DIV/0!</v>
      </c>
      <c r="AA16" s="186" t="e">
        <f t="shared" si="15"/>
        <v>#DIV/0!</v>
      </c>
      <c r="AB16" s="76">
        <v>5</v>
      </c>
      <c r="AC16" s="163" t="e">
        <f t="shared" si="16"/>
        <v>#DIV/0!</v>
      </c>
      <c r="AD16" s="12" t="e">
        <f t="shared" si="17"/>
        <v>#DIV/0!</v>
      </c>
      <c r="AE16" s="157" t="e">
        <f t="shared" si="18"/>
        <v>#DIV/0!</v>
      </c>
      <c r="AF16" s="17"/>
      <c r="AG16" s="10"/>
      <c r="AH16" s="10"/>
      <c r="AI16" s="12">
        <f t="shared" si="22"/>
        <v>0</v>
      </c>
      <c r="AJ16" s="4"/>
      <c r="AK16" s="4"/>
    </row>
    <row r="17" spans="1:37" ht="18" customHeight="1" x14ac:dyDescent="0.25">
      <c r="A17" s="421">
        <f t="shared" si="19"/>
        <v>9</v>
      </c>
      <c r="B17" s="55">
        <f>'калькуляция  инд 1,95$'!B17</f>
        <v>0</v>
      </c>
      <c r="C17" s="243"/>
      <c r="D17" s="329">
        <f>'калькуляция  инд 1,95$'!D17</f>
        <v>0</v>
      </c>
      <c r="E17" s="387" t="e">
        <f t="shared" si="0"/>
        <v>#DIV/0!</v>
      </c>
      <c r="F17" s="11" t="e">
        <f t="shared" si="1"/>
        <v>#DIV/0!</v>
      </c>
      <c r="G17" s="388" t="e">
        <f t="shared" si="2"/>
        <v>#DIV/0!</v>
      </c>
      <c r="H17" s="107" t="e">
        <f t="shared" si="3"/>
        <v>#DIV/0!</v>
      </c>
      <c r="I17" s="14" t="e">
        <f>(X17+#REF!)/K17</f>
        <v>#DIV/0!</v>
      </c>
      <c r="J17" s="73" t="e">
        <f>(#REF!+O17+P17+S17+#REF!)/K17</f>
        <v>#REF!</v>
      </c>
      <c r="K17" s="260">
        <f>'калькуляция  инд 1,95$'!K17</f>
        <v>7.65</v>
      </c>
      <c r="L17" s="5">
        <f t="shared" si="4"/>
        <v>0</v>
      </c>
      <c r="M17" s="12">
        <f t="shared" si="5"/>
        <v>0</v>
      </c>
      <c r="N17" s="11" t="e">
        <f t="shared" si="6"/>
        <v>#DIV/0!</v>
      </c>
      <c r="O17" s="9" t="e">
        <f>N122/W126*W17</f>
        <v>#DIV/0!</v>
      </c>
      <c r="P17" s="11" t="e">
        <f t="shared" si="8"/>
        <v>#DIV/0!</v>
      </c>
      <c r="Q17" s="11" t="e">
        <f t="shared" si="9"/>
        <v>#DIV/0!</v>
      </c>
      <c r="R17" s="11" t="e">
        <f t="shared" si="10"/>
        <v>#DIV/0!</v>
      </c>
      <c r="S17" s="191" t="e">
        <f t="shared" si="20"/>
        <v>#DIV/0!</v>
      </c>
      <c r="T17" s="11" t="e">
        <f t="shared" si="11"/>
        <v>#DIV/0!</v>
      </c>
      <c r="V17" s="84">
        <f>'калькуляция  инд 1,95$'!V17</f>
        <v>0</v>
      </c>
      <c r="W17" s="12">
        <f t="shared" si="12"/>
        <v>0</v>
      </c>
      <c r="X17" s="12" t="e">
        <f t="shared" si="13"/>
        <v>#DIV/0!</v>
      </c>
      <c r="Y17" s="4" t="e">
        <f t="shared" si="21"/>
        <v>#DIV/0!</v>
      </c>
      <c r="Z17" s="11" t="e">
        <f t="shared" si="14"/>
        <v>#DIV/0!</v>
      </c>
      <c r="AA17" s="186" t="e">
        <f t="shared" si="15"/>
        <v>#DIV/0!</v>
      </c>
      <c r="AB17" s="76">
        <v>5</v>
      </c>
      <c r="AC17" s="163" t="e">
        <f t="shared" si="16"/>
        <v>#DIV/0!</v>
      </c>
      <c r="AD17" s="12" t="e">
        <f t="shared" si="17"/>
        <v>#DIV/0!</v>
      </c>
      <c r="AE17" s="157" t="e">
        <f t="shared" si="18"/>
        <v>#DIV/0!</v>
      </c>
      <c r="AF17" s="17"/>
      <c r="AG17" s="10"/>
      <c r="AH17" s="10"/>
      <c r="AI17" s="12">
        <f t="shared" si="22"/>
        <v>0</v>
      </c>
      <c r="AJ17" s="4"/>
      <c r="AK17" s="4"/>
    </row>
    <row r="18" spans="1:37" ht="19.5" customHeight="1" x14ac:dyDescent="0.25">
      <c r="A18" s="421">
        <f t="shared" si="19"/>
        <v>10</v>
      </c>
      <c r="B18" s="55">
        <f>'калькуляция  инд 1,95$'!B18</f>
        <v>0</v>
      </c>
      <c r="C18" s="243"/>
      <c r="D18" s="329">
        <f>'калькуляция  инд 1,95$'!D18</f>
        <v>0</v>
      </c>
      <c r="E18" s="387" t="e">
        <f t="shared" si="0"/>
        <v>#DIV/0!</v>
      </c>
      <c r="F18" s="11" t="e">
        <f t="shared" si="1"/>
        <v>#DIV/0!</v>
      </c>
      <c r="G18" s="388" t="e">
        <f t="shared" si="2"/>
        <v>#DIV/0!</v>
      </c>
      <c r="H18" s="107" t="e">
        <f t="shared" si="3"/>
        <v>#DIV/0!</v>
      </c>
      <c r="I18" s="14" t="e">
        <f>(X18+#REF!)/K18</f>
        <v>#DIV/0!</v>
      </c>
      <c r="J18" s="73" t="e">
        <f>(#REF!+O18+P18+S18+#REF!)/K18</f>
        <v>#REF!</v>
      </c>
      <c r="K18" s="260">
        <f>'калькуляция  инд 1,95$'!K18</f>
        <v>11.616</v>
      </c>
      <c r="L18" s="5">
        <f t="shared" si="4"/>
        <v>0</v>
      </c>
      <c r="M18" s="12">
        <f t="shared" si="5"/>
        <v>0</v>
      </c>
      <c r="N18" s="11" t="e">
        <f t="shared" si="6"/>
        <v>#DIV/0!</v>
      </c>
      <c r="O18" s="9" t="e">
        <f>N123/W123*W18</f>
        <v>#DIV/0!</v>
      </c>
      <c r="P18" s="11" t="e">
        <f t="shared" si="8"/>
        <v>#DIV/0!</v>
      </c>
      <c r="Q18" s="11" t="e">
        <f t="shared" si="9"/>
        <v>#DIV/0!</v>
      </c>
      <c r="R18" s="11" t="e">
        <f t="shared" si="10"/>
        <v>#DIV/0!</v>
      </c>
      <c r="S18" s="191" t="e">
        <f t="shared" si="20"/>
        <v>#DIV/0!</v>
      </c>
      <c r="T18" s="11" t="e">
        <f t="shared" si="11"/>
        <v>#DIV/0!</v>
      </c>
      <c r="V18" s="84">
        <f>'калькуляция  инд 1,95$'!V18</f>
        <v>0</v>
      </c>
      <c r="W18" s="12">
        <f t="shared" si="12"/>
        <v>0</v>
      </c>
      <c r="X18" s="12" t="e">
        <f t="shared" si="13"/>
        <v>#DIV/0!</v>
      </c>
      <c r="Y18" s="4" t="e">
        <f t="shared" si="21"/>
        <v>#DIV/0!</v>
      </c>
      <c r="Z18" s="11" t="e">
        <f t="shared" si="14"/>
        <v>#DIV/0!</v>
      </c>
      <c r="AA18" s="186" t="e">
        <f t="shared" si="15"/>
        <v>#DIV/0!</v>
      </c>
      <c r="AB18" s="76">
        <v>5</v>
      </c>
      <c r="AC18" s="163" t="e">
        <f t="shared" si="16"/>
        <v>#DIV/0!</v>
      </c>
      <c r="AD18" s="12" t="e">
        <f t="shared" si="17"/>
        <v>#DIV/0!</v>
      </c>
      <c r="AE18" s="157" t="e">
        <f t="shared" si="18"/>
        <v>#DIV/0!</v>
      </c>
      <c r="AF18" s="17"/>
      <c r="AG18" s="10"/>
      <c r="AH18" s="10"/>
      <c r="AI18" s="12">
        <f t="shared" si="22"/>
        <v>0</v>
      </c>
      <c r="AJ18" s="4"/>
      <c r="AK18" s="4"/>
    </row>
    <row r="19" spans="1:37" ht="19.5" customHeight="1" x14ac:dyDescent="0.25">
      <c r="A19" s="421">
        <f t="shared" si="19"/>
        <v>11</v>
      </c>
      <c r="B19" s="55">
        <f>'калькуляция  инд 1,95$'!B19</f>
        <v>0</v>
      </c>
      <c r="C19" s="243"/>
      <c r="D19" s="329">
        <f>'калькуляция  инд 1,95$'!D19</f>
        <v>0</v>
      </c>
      <c r="E19" s="387" t="e">
        <f t="shared" si="0"/>
        <v>#DIV/0!</v>
      </c>
      <c r="F19" s="11" t="e">
        <f t="shared" si="1"/>
        <v>#DIV/0!</v>
      </c>
      <c r="G19" s="388" t="e">
        <f t="shared" si="2"/>
        <v>#DIV/0!</v>
      </c>
      <c r="H19" s="107" t="e">
        <f t="shared" si="3"/>
        <v>#DIV/0!</v>
      </c>
      <c r="I19" s="14" t="e">
        <f>(X19+#REF!)/K19</f>
        <v>#DIV/0!</v>
      </c>
      <c r="J19" s="73" t="e">
        <f>(#REF!+O19+P19+S19+#REF!)/K19</f>
        <v>#REF!</v>
      </c>
      <c r="K19" s="260">
        <f>'калькуляция  инд 1,95$'!K19</f>
        <v>27.72</v>
      </c>
      <c r="L19" s="5">
        <f t="shared" si="4"/>
        <v>0</v>
      </c>
      <c r="M19" s="12">
        <f t="shared" si="5"/>
        <v>0</v>
      </c>
      <c r="N19" s="11" t="e">
        <f t="shared" si="6"/>
        <v>#DIV/0!</v>
      </c>
      <c r="O19" s="9" t="e">
        <f t="shared" ref="O19:O29" si="23">N124/W124*W19</f>
        <v>#DIV/0!</v>
      </c>
      <c r="P19" s="11" t="e">
        <f t="shared" si="8"/>
        <v>#DIV/0!</v>
      </c>
      <c r="Q19" s="11" t="e">
        <f t="shared" si="9"/>
        <v>#DIV/0!</v>
      </c>
      <c r="R19" s="11" t="e">
        <f t="shared" si="10"/>
        <v>#DIV/0!</v>
      </c>
      <c r="S19" s="191" t="e">
        <f t="shared" si="20"/>
        <v>#DIV/0!</v>
      </c>
      <c r="T19" s="11" t="e">
        <f t="shared" si="11"/>
        <v>#DIV/0!</v>
      </c>
      <c r="V19" s="84">
        <f>'калькуляция  инд 1,95$'!V19</f>
        <v>0</v>
      </c>
      <c r="W19" s="12">
        <f t="shared" si="12"/>
        <v>0</v>
      </c>
      <c r="X19" s="12" t="e">
        <f t="shared" si="13"/>
        <v>#DIV/0!</v>
      </c>
      <c r="Y19" s="4" t="e">
        <f t="shared" si="21"/>
        <v>#DIV/0!</v>
      </c>
      <c r="Z19" s="11" t="e">
        <f t="shared" si="14"/>
        <v>#DIV/0!</v>
      </c>
      <c r="AA19" s="186" t="e">
        <f t="shared" si="15"/>
        <v>#DIV/0!</v>
      </c>
      <c r="AB19" s="76">
        <v>5</v>
      </c>
      <c r="AC19" s="163" t="e">
        <f t="shared" si="16"/>
        <v>#DIV/0!</v>
      </c>
      <c r="AD19" s="12" t="e">
        <f t="shared" si="17"/>
        <v>#DIV/0!</v>
      </c>
      <c r="AE19" s="157" t="e">
        <f t="shared" si="18"/>
        <v>#DIV/0!</v>
      </c>
      <c r="AF19" s="17"/>
      <c r="AG19" s="10"/>
      <c r="AH19" s="10"/>
      <c r="AI19" s="12">
        <f t="shared" si="22"/>
        <v>0</v>
      </c>
      <c r="AJ19" s="4"/>
      <c r="AK19" s="4"/>
    </row>
    <row r="20" spans="1:37" ht="19.5" customHeight="1" thickBot="1" x14ac:dyDescent="0.3">
      <c r="A20" s="421">
        <f t="shared" si="19"/>
        <v>12</v>
      </c>
      <c r="B20" s="55">
        <f>'калькуляция  инд 1,95$'!B20</f>
        <v>0</v>
      </c>
      <c r="C20" s="243"/>
      <c r="D20" s="329">
        <f>'калькуляция  инд 1,95$'!D20</f>
        <v>0</v>
      </c>
      <c r="E20" s="387" t="e">
        <f t="shared" si="0"/>
        <v>#DIV/0!</v>
      </c>
      <c r="F20" s="11" t="e">
        <f t="shared" si="1"/>
        <v>#DIV/0!</v>
      </c>
      <c r="G20" s="388" t="e">
        <f t="shared" si="2"/>
        <v>#DIV/0!</v>
      </c>
      <c r="H20" s="107" t="e">
        <f t="shared" si="3"/>
        <v>#DIV/0!</v>
      </c>
      <c r="I20" s="14" t="e">
        <f>(X20+#REF!)/K20</f>
        <v>#DIV/0!</v>
      </c>
      <c r="J20" s="73" t="e">
        <f>(#REF!+O20+P20+S20+#REF!)/K20</f>
        <v>#REF!</v>
      </c>
      <c r="K20" s="260">
        <f>'калькуляция  инд 1,95$'!K20</f>
        <v>18.3</v>
      </c>
      <c r="L20" s="5">
        <f t="shared" si="4"/>
        <v>0</v>
      </c>
      <c r="M20" s="12">
        <f t="shared" si="5"/>
        <v>0</v>
      </c>
      <c r="N20" s="11" t="e">
        <f t="shared" si="6"/>
        <v>#DIV/0!</v>
      </c>
      <c r="O20" s="9" t="e">
        <f t="shared" si="23"/>
        <v>#DIV/0!</v>
      </c>
      <c r="P20" s="11" t="e">
        <f t="shared" si="8"/>
        <v>#DIV/0!</v>
      </c>
      <c r="Q20" s="11" t="e">
        <f t="shared" si="9"/>
        <v>#DIV/0!</v>
      </c>
      <c r="R20" s="11" t="e">
        <f t="shared" si="10"/>
        <v>#DIV/0!</v>
      </c>
      <c r="S20" s="191" t="e">
        <f t="shared" si="20"/>
        <v>#DIV/0!</v>
      </c>
      <c r="T20" s="11" t="e">
        <f t="shared" si="11"/>
        <v>#DIV/0!</v>
      </c>
      <c r="V20" s="84">
        <f>'калькуляция  инд 1,95$'!V20</f>
        <v>0</v>
      </c>
      <c r="W20" s="12">
        <f t="shared" si="12"/>
        <v>0</v>
      </c>
      <c r="X20" s="12" t="e">
        <f t="shared" si="13"/>
        <v>#DIV/0!</v>
      </c>
      <c r="Y20" s="4" t="e">
        <f t="shared" si="21"/>
        <v>#DIV/0!</v>
      </c>
      <c r="Z20" s="11" t="e">
        <f t="shared" si="14"/>
        <v>#DIV/0!</v>
      </c>
      <c r="AA20" s="186" t="e">
        <f t="shared" si="15"/>
        <v>#DIV/0!</v>
      </c>
      <c r="AB20" s="76">
        <v>5</v>
      </c>
      <c r="AC20" s="163" t="e">
        <f t="shared" si="16"/>
        <v>#DIV/0!</v>
      </c>
      <c r="AD20" s="12" t="e">
        <f t="shared" si="17"/>
        <v>#DIV/0!</v>
      </c>
      <c r="AE20" s="157" t="e">
        <f t="shared" si="18"/>
        <v>#DIV/0!</v>
      </c>
      <c r="AF20" s="17"/>
      <c r="AG20" s="10"/>
      <c r="AH20" s="10"/>
      <c r="AI20" s="12">
        <f t="shared" si="22"/>
        <v>0</v>
      </c>
      <c r="AJ20" s="4"/>
      <c r="AK20" s="4"/>
    </row>
    <row r="21" spans="1:37" ht="19.5" hidden="1" customHeight="1" x14ac:dyDescent="0.25">
      <c r="A21" s="421">
        <f t="shared" si="19"/>
        <v>13</v>
      </c>
      <c r="B21" s="55">
        <f>'калькуляция  инд 1,95$'!B21</f>
        <v>0</v>
      </c>
      <c r="C21" s="243"/>
      <c r="D21" s="329">
        <f>'калькуляция  инд 1,95$'!D21</f>
        <v>0</v>
      </c>
      <c r="E21" s="387" t="e">
        <f t="shared" si="0"/>
        <v>#DIV/0!</v>
      </c>
      <c r="F21" s="11" t="e">
        <f t="shared" si="1"/>
        <v>#DIV/0!</v>
      </c>
      <c r="G21" s="388" t="e">
        <f t="shared" si="2"/>
        <v>#DIV/0!</v>
      </c>
      <c r="H21" s="107" t="e">
        <f t="shared" si="3"/>
        <v>#DIV/0!</v>
      </c>
      <c r="I21" s="14" t="e">
        <f>(X21+#REF!)/K21</f>
        <v>#DIV/0!</v>
      </c>
      <c r="J21" s="73" t="e">
        <f>(#REF!+O21+P21+S21+#REF!)/K21</f>
        <v>#REF!</v>
      </c>
      <c r="K21" s="260">
        <f>'калькуляция  инд 1,95$'!K21</f>
        <v>1E-8</v>
      </c>
      <c r="L21" s="5">
        <f t="shared" si="4"/>
        <v>0</v>
      </c>
      <c r="M21" s="12">
        <f t="shared" si="5"/>
        <v>0</v>
      </c>
      <c r="N21" s="11" t="e">
        <f t="shared" si="6"/>
        <v>#DIV/0!</v>
      </c>
      <c r="O21" s="9" t="e">
        <f t="shared" si="23"/>
        <v>#VALUE!</v>
      </c>
      <c r="P21" s="11" t="e">
        <f t="shared" si="8"/>
        <v>#DIV/0!</v>
      </c>
      <c r="Q21" s="11" t="e">
        <f t="shared" si="9"/>
        <v>#DIV/0!</v>
      </c>
      <c r="R21" s="11" t="e">
        <f t="shared" si="10"/>
        <v>#DIV/0!</v>
      </c>
      <c r="S21" s="191" t="e">
        <f t="shared" si="20"/>
        <v>#DIV/0!</v>
      </c>
      <c r="T21" s="11" t="e">
        <f t="shared" si="11"/>
        <v>#DIV/0!</v>
      </c>
      <c r="V21" s="84">
        <f>'калькуляция  инд 1,95$'!V21</f>
        <v>0</v>
      </c>
      <c r="W21" s="12"/>
      <c r="X21" s="12" t="e">
        <f t="shared" si="13"/>
        <v>#DIV/0!</v>
      </c>
      <c r="Y21" s="4" t="e">
        <f t="shared" si="21"/>
        <v>#DIV/0!</v>
      </c>
      <c r="Z21" s="11" t="e">
        <f t="shared" si="14"/>
        <v>#DIV/0!</v>
      </c>
      <c r="AA21" s="186" t="e">
        <f t="shared" si="15"/>
        <v>#DIV/0!</v>
      </c>
      <c r="AB21" s="76">
        <v>5</v>
      </c>
      <c r="AC21" s="163" t="e">
        <f t="shared" si="16"/>
        <v>#DIV/0!</v>
      </c>
      <c r="AD21" s="12" t="e">
        <f t="shared" si="17"/>
        <v>#DIV/0!</v>
      </c>
      <c r="AE21" s="157" t="e">
        <f t="shared" si="18"/>
        <v>#DIV/0!</v>
      </c>
      <c r="AF21" s="17"/>
      <c r="AG21" s="10"/>
      <c r="AH21" s="10"/>
      <c r="AI21" s="12">
        <f t="shared" si="22"/>
        <v>0</v>
      </c>
      <c r="AJ21" s="4"/>
      <c r="AK21" s="4"/>
    </row>
    <row r="22" spans="1:37" ht="19.5" hidden="1" customHeight="1" x14ac:dyDescent="0.25">
      <c r="A22" s="421">
        <f t="shared" si="19"/>
        <v>14</v>
      </c>
      <c r="B22" s="55">
        <f>'калькуляция  инд 1,95$'!B22</f>
        <v>0</v>
      </c>
      <c r="C22" s="243"/>
      <c r="D22" s="329">
        <f>'калькуляция  инд 1,95$'!D22</f>
        <v>0</v>
      </c>
      <c r="E22" s="387" t="e">
        <f t="shared" si="0"/>
        <v>#DIV/0!</v>
      </c>
      <c r="F22" s="11" t="e">
        <f t="shared" si="1"/>
        <v>#DIV/0!</v>
      </c>
      <c r="G22" s="388" t="e">
        <f t="shared" si="2"/>
        <v>#DIV/0!</v>
      </c>
      <c r="H22" s="107" t="e">
        <f t="shared" si="3"/>
        <v>#DIV/0!</v>
      </c>
      <c r="I22" s="14" t="e">
        <f>(X22+#REF!)/K22</f>
        <v>#DIV/0!</v>
      </c>
      <c r="J22" s="73" t="e">
        <f>(#REF!+O22+P22+S22+#REF!)/K22</f>
        <v>#REF!</v>
      </c>
      <c r="K22" s="260">
        <f>'калькуляция  инд 1,95$'!K22</f>
        <v>1E-8</v>
      </c>
      <c r="L22" s="5">
        <f t="shared" si="4"/>
        <v>0</v>
      </c>
      <c r="M22" s="12">
        <f t="shared" si="5"/>
        <v>0</v>
      </c>
      <c r="N22" s="11" t="e">
        <f t="shared" si="6"/>
        <v>#DIV/0!</v>
      </c>
      <c r="O22" s="9" t="e">
        <f t="shared" si="23"/>
        <v>#DIV/0!</v>
      </c>
      <c r="P22" s="11" t="e">
        <f t="shared" si="8"/>
        <v>#DIV/0!</v>
      </c>
      <c r="Q22" s="11" t="e">
        <f t="shared" si="9"/>
        <v>#DIV/0!</v>
      </c>
      <c r="R22" s="11" t="e">
        <f t="shared" si="10"/>
        <v>#DIV/0!</v>
      </c>
      <c r="S22" s="191" t="e">
        <f t="shared" si="20"/>
        <v>#DIV/0!</v>
      </c>
      <c r="T22" s="11" t="e">
        <f t="shared" si="11"/>
        <v>#DIV/0!</v>
      </c>
      <c r="V22" s="84">
        <f>'калькуляция  инд 1,95$'!V22</f>
        <v>0</v>
      </c>
      <c r="W22" s="12">
        <f t="shared" ref="W22" si="24">ROUND((K22*M22),2)</f>
        <v>0</v>
      </c>
      <c r="X22" s="12" t="e">
        <f t="shared" si="13"/>
        <v>#DIV/0!</v>
      </c>
      <c r="Y22" s="4" t="e">
        <f t="shared" si="21"/>
        <v>#DIV/0!</v>
      </c>
      <c r="Z22" s="11" t="e">
        <f t="shared" si="14"/>
        <v>#DIV/0!</v>
      </c>
      <c r="AA22" s="186" t="e">
        <f t="shared" si="15"/>
        <v>#DIV/0!</v>
      </c>
      <c r="AB22" s="76">
        <v>5</v>
      </c>
      <c r="AC22" s="163" t="e">
        <f t="shared" si="16"/>
        <v>#DIV/0!</v>
      </c>
      <c r="AD22" s="12" t="e">
        <f t="shared" si="17"/>
        <v>#DIV/0!</v>
      </c>
      <c r="AE22" s="157" t="e">
        <f t="shared" si="18"/>
        <v>#DIV/0!</v>
      </c>
      <c r="AF22" s="17"/>
      <c r="AG22" s="10"/>
      <c r="AH22" s="10"/>
      <c r="AI22" s="12">
        <f t="shared" si="22"/>
        <v>0</v>
      </c>
      <c r="AJ22" s="4"/>
      <c r="AK22" s="4"/>
    </row>
    <row r="23" spans="1:37" ht="19.5" hidden="1" customHeight="1" x14ac:dyDescent="0.25">
      <c r="A23" s="421">
        <f t="shared" si="19"/>
        <v>15</v>
      </c>
      <c r="B23" s="55">
        <f>'калькуляция  инд 1,95$'!B23</f>
        <v>0</v>
      </c>
      <c r="C23" s="243"/>
      <c r="D23" s="329">
        <f>'калькуляция  инд 1,95$'!D23</f>
        <v>0</v>
      </c>
      <c r="E23" s="387" t="e">
        <f t="shared" si="0"/>
        <v>#DIV/0!</v>
      </c>
      <c r="F23" s="11" t="e">
        <f t="shared" si="1"/>
        <v>#DIV/0!</v>
      </c>
      <c r="G23" s="388" t="e">
        <f t="shared" si="2"/>
        <v>#DIV/0!</v>
      </c>
      <c r="H23" s="107" t="e">
        <f t="shared" si="3"/>
        <v>#DIV/0!</v>
      </c>
      <c r="I23" s="14" t="e">
        <f>(X23+#REF!)/K23</f>
        <v>#DIV/0!</v>
      </c>
      <c r="J23" s="73" t="e">
        <f>(#REF!+O23+P23+S23+#REF!)/K23</f>
        <v>#REF!</v>
      </c>
      <c r="K23" s="260">
        <f>'калькуляция  инд 1,95$'!K23</f>
        <v>1E-8</v>
      </c>
      <c r="L23" s="5">
        <f t="shared" si="4"/>
        <v>0</v>
      </c>
      <c r="M23" s="12"/>
      <c r="N23" s="11" t="e">
        <f t="shared" si="6"/>
        <v>#DIV/0!</v>
      </c>
      <c r="O23" s="9" t="e">
        <f t="shared" si="23"/>
        <v>#DIV/0!</v>
      </c>
      <c r="P23" s="11" t="e">
        <f t="shared" si="8"/>
        <v>#DIV/0!</v>
      </c>
      <c r="Q23" s="11" t="e">
        <f t="shared" si="9"/>
        <v>#DIV/0!</v>
      </c>
      <c r="R23" s="11" t="e">
        <f t="shared" si="10"/>
        <v>#DIV/0!</v>
      </c>
      <c r="S23" s="191" t="e">
        <f t="shared" si="20"/>
        <v>#DIV/0!</v>
      </c>
      <c r="T23" s="11" t="e">
        <f t="shared" si="11"/>
        <v>#DIV/0!</v>
      </c>
      <c r="V23" s="84">
        <f>'калькуляция  инд 1,95$'!V23</f>
        <v>0</v>
      </c>
      <c r="W23" s="12"/>
      <c r="X23" s="12" t="e">
        <f t="shared" si="13"/>
        <v>#DIV/0!</v>
      </c>
      <c r="Y23" s="4" t="e">
        <f t="shared" si="21"/>
        <v>#DIV/0!</v>
      </c>
      <c r="Z23" s="11" t="e">
        <f t="shared" si="14"/>
        <v>#DIV/0!</v>
      </c>
      <c r="AA23" s="186" t="e">
        <f t="shared" si="15"/>
        <v>#DIV/0!</v>
      </c>
      <c r="AB23" s="76">
        <v>5</v>
      </c>
      <c r="AC23" s="163" t="e">
        <f t="shared" si="16"/>
        <v>#DIV/0!</v>
      </c>
      <c r="AD23" s="12" t="e">
        <f t="shared" si="17"/>
        <v>#DIV/0!</v>
      </c>
      <c r="AE23" s="157" t="e">
        <f t="shared" si="18"/>
        <v>#DIV/0!</v>
      </c>
      <c r="AF23" s="17"/>
      <c r="AG23" s="10"/>
      <c r="AH23" s="10"/>
      <c r="AI23" s="12">
        <f t="shared" si="22"/>
        <v>0</v>
      </c>
      <c r="AJ23" s="4"/>
      <c r="AK23" s="4"/>
    </row>
    <row r="24" spans="1:37" ht="19.5" hidden="1" customHeight="1" x14ac:dyDescent="0.25">
      <c r="A24" s="421">
        <f t="shared" si="19"/>
        <v>16</v>
      </c>
      <c r="B24" s="55">
        <f>'калькуляция  инд 1,95$'!B24</f>
        <v>0</v>
      </c>
      <c r="C24" s="243"/>
      <c r="D24" s="329">
        <f>'калькуляция  инд 1,95$'!D24</f>
        <v>0</v>
      </c>
      <c r="E24" s="387" t="e">
        <f t="shared" si="0"/>
        <v>#DIV/0!</v>
      </c>
      <c r="F24" s="11" t="e">
        <f t="shared" si="1"/>
        <v>#DIV/0!</v>
      </c>
      <c r="G24" s="388" t="e">
        <f t="shared" si="2"/>
        <v>#DIV/0!</v>
      </c>
      <c r="H24" s="107" t="e">
        <f t="shared" si="3"/>
        <v>#DIV/0!</v>
      </c>
      <c r="I24" s="14" t="e">
        <f>(X24+#REF!)/K24</f>
        <v>#DIV/0!</v>
      </c>
      <c r="J24" s="73" t="e">
        <f>(#REF!+O24+P24+S24+#REF!)/K24</f>
        <v>#REF!</v>
      </c>
      <c r="K24" s="260">
        <f>'калькуляция  инд 1,95$'!K24</f>
        <v>1E-8</v>
      </c>
      <c r="L24" s="5">
        <f t="shared" si="4"/>
        <v>0</v>
      </c>
      <c r="M24" s="12"/>
      <c r="N24" s="11" t="e">
        <f t="shared" si="6"/>
        <v>#DIV/0!</v>
      </c>
      <c r="O24" s="9" t="e">
        <f t="shared" si="23"/>
        <v>#DIV/0!</v>
      </c>
      <c r="P24" s="11" t="e">
        <f t="shared" si="8"/>
        <v>#DIV/0!</v>
      </c>
      <c r="Q24" s="11" t="e">
        <f t="shared" si="9"/>
        <v>#DIV/0!</v>
      </c>
      <c r="R24" s="11" t="e">
        <f t="shared" si="10"/>
        <v>#DIV/0!</v>
      </c>
      <c r="S24" s="191" t="e">
        <f t="shared" ref="S24:S29" si="25">W24*M406</f>
        <v>#DIV/0!</v>
      </c>
      <c r="T24" s="11" t="e">
        <f t="shared" si="11"/>
        <v>#DIV/0!</v>
      </c>
      <c r="V24" s="84">
        <f>'калькуляция  инд 1,95$'!V24</f>
        <v>0</v>
      </c>
      <c r="W24" s="12"/>
      <c r="X24" s="12" t="e">
        <f t="shared" si="13"/>
        <v>#DIV/0!</v>
      </c>
      <c r="Y24" s="4" t="e">
        <f>W24/W41*Y41</f>
        <v>#DIV/0!</v>
      </c>
      <c r="Z24" s="11" t="e">
        <f t="shared" si="14"/>
        <v>#DIV/0!</v>
      </c>
      <c r="AA24" s="186" t="e">
        <f t="shared" si="15"/>
        <v>#DIV/0!</v>
      </c>
      <c r="AB24" s="76">
        <v>5</v>
      </c>
      <c r="AC24" s="163" t="e">
        <f t="shared" si="16"/>
        <v>#DIV/0!</v>
      </c>
      <c r="AD24" s="12" t="e">
        <f t="shared" si="17"/>
        <v>#DIV/0!</v>
      </c>
      <c r="AE24" s="157" t="e">
        <f t="shared" si="18"/>
        <v>#DIV/0!</v>
      </c>
      <c r="AF24" s="17"/>
      <c r="AG24" s="10"/>
      <c r="AH24" s="10"/>
      <c r="AI24" s="12">
        <f t="shared" ref="AI24:AI33" si="26">V24/1.18*$AG$2*2.04</f>
        <v>0</v>
      </c>
      <c r="AJ24" s="4"/>
      <c r="AK24" s="4"/>
    </row>
    <row r="25" spans="1:37" ht="19.5" hidden="1" customHeight="1" x14ac:dyDescent="0.25">
      <c r="A25" s="421">
        <f t="shared" si="19"/>
        <v>17</v>
      </c>
      <c r="B25" s="55">
        <f>'калькуляция  инд 1,95$'!B25</f>
        <v>0</v>
      </c>
      <c r="C25" s="243"/>
      <c r="D25" s="329">
        <f>'калькуляция  инд 1,95$'!D25</f>
        <v>0</v>
      </c>
      <c r="E25" s="387" t="e">
        <f t="shared" si="0"/>
        <v>#DIV/0!</v>
      </c>
      <c r="F25" s="11" t="e">
        <f t="shared" si="1"/>
        <v>#DIV/0!</v>
      </c>
      <c r="G25" s="388" t="e">
        <f t="shared" si="2"/>
        <v>#DIV/0!</v>
      </c>
      <c r="H25" s="107" t="e">
        <f t="shared" si="3"/>
        <v>#DIV/0!</v>
      </c>
      <c r="I25" s="14" t="e">
        <f>(X25+#REF!)/K25</f>
        <v>#DIV/0!</v>
      </c>
      <c r="J25" s="73" t="e">
        <f>(#REF!+O25+P25+S25+#REF!)/K25</f>
        <v>#REF!</v>
      </c>
      <c r="K25" s="260">
        <f>'калькуляция  инд 1,95$'!K25</f>
        <v>1E-8</v>
      </c>
      <c r="L25" s="5">
        <f t="shared" si="4"/>
        <v>0</v>
      </c>
      <c r="M25" s="12"/>
      <c r="N25" s="11" t="e">
        <f t="shared" si="6"/>
        <v>#DIV/0!</v>
      </c>
      <c r="O25" s="9" t="e">
        <f t="shared" si="23"/>
        <v>#DIV/0!</v>
      </c>
      <c r="P25" s="11" t="e">
        <f t="shared" si="8"/>
        <v>#DIV/0!</v>
      </c>
      <c r="Q25" s="11" t="e">
        <f t="shared" si="9"/>
        <v>#DIV/0!</v>
      </c>
      <c r="R25" s="11" t="e">
        <f t="shared" si="10"/>
        <v>#DIV/0!</v>
      </c>
      <c r="S25" s="191" t="e">
        <f t="shared" si="25"/>
        <v>#DIV/0!</v>
      </c>
      <c r="T25" s="11" t="e">
        <f t="shared" si="11"/>
        <v>#DIV/0!</v>
      </c>
      <c r="V25" s="84"/>
      <c r="W25" s="12"/>
      <c r="X25" s="12" t="e">
        <f t="shared" si="13"/>
        <v>#DIV/0!</v>
      </c>
      <c r="Y25" s="4" t="e">
        <f>W25/W42*Y42</f>
        <v>#DIV/0!</v>
      </c>
      <c r="Z25" s="11" t="e">
        <f t="shared" si="14"/>
        <v>#DIV/0!</v>
      </c>
      <c r="AA25" s="186" t="e">
        <f t="shared" si="15"/>
        <v>#DIV/0!</v>
      </c>
      <c r="AB25" s="76">
        <v>5</v>
      </c>
      <c r="AC25" s="163" t="e">
        <f t="shared" si="16"/>
        <v>#DIV/0!</v>
      </c>
      <c r="AD25" s="12" t="e">
        <f t="shared" si="17"/>
        <v>#DIV/0!</v>
      </c>
      <c r="AE25" s="157" t="e">
        <f t="shared" si="18"/>
        <v>#DIV/0!</v>
      </c>
      <c r="AF25" s="17"/>
      <c r="AG25" s="10"/>
      <c r="AH25" s="10"/>
      <c r="AI25" s="12">
        <f t="shared" si="26"/>
        <v>0</v>
      </c>
      <c r="AJ25" s="4"/>
      <c r="AK25" s="4"/>
    </row>
    <row r="26" spans="1:37" ht="19.5" hidden="1" customHeight="1" x14ac:dyDescent="0.25">
      <c r="A26" s="421">
        <f t="shared" si="19"/>
        <v>18</v>
      </c>
      <c r="B26" s="55">
        <f>'калькуляция  инд 1,95$'!B26</f>
        <v>0</v>
      </c>
      <c r="C26" s="243"/>
      <c r="D26" s="329">
        <f>'калькуляция  инд 1,95$'!D26</f>
        <v>0</v>
      </c>
      <c r="E26" s="387" t="e">
        <f t="shared" si="0"/>
        <v>#DIV/0!</v>
      </c>
      <c r="F26" s="11" t="e">
        <f t="shared" si="1"/>
        <v>#DIV/0!</v>
      </c>
      <c r="G26" s="388" t="e">
        <f t="shared" si="2"/>
        <v>#DIV/0!</v>
      </c>
      <c r="H26" s="107" t="e">
        <f t="shared" si="3"/>
        <v>#DIV/0!</v>
      </c>
      <c r="I26" s="14" t="e">
        <f>(X26+#REF!)/K26</f>
        <v>#DIV/0!</v>
      </c>
      <c r="J26" s="73" t="e">
        <f>(#REF!+O26+P26+S26+#REF!)/K26</f>
        <v>#REF!</v>
      </c>
      <c r="K26" s="260">
        <f>'калькуляция  инд 1,95$'!K26</f>
        <v>1E-8</v>
      </c>
      <c r="L26" s="5">
        <f t="shared" si="4"/>
        <v>0</v>
      </c>
      <c r="M26" s="12"/>
      <c r="N26" s="11" t="e">
        <f t="shared" si="6"/>
        <v>#DIV/0!</v>
      </c>
      <c r="O26" s="9" t="e">
        <f t="shared" si="23"/>
        <v>#DIV/0!</v>
      </c>
      <c r="P26" s="11" t="e">
        <f t="shared" si="8"/>
        <v>#DIV/0!</v>
      </c>
      <c r="Q26" s="11" t="e">
        <f t="shared" si="9"/>
        <v>#DIV/0!</v>
      </c>
      <c r="R26" s="11" t="e">
        <f t="shared" si="10"/>
        <v>#DIV/0!</v>
      </c>
      <c r="S26" s="191" t="e">
        <f t="shared" si="25"/>
        <v>#DIV/0!</v>
      </c>
      <c r="T26" s="11" t="e">
        <f t="shared" si="11"/>
        <v>#DIV/0!</v>
      </c>
      <c r="V26" s="84"/>
      <c r="W26" s="12">
        <f t="shared" ref="W26:W33" si="27">ROUND((K26*M26),2)</f>
        <v>0</v>
      </c>
      <c r="X26" s="12" t="e">
        <f t="shared" si="13"/>
        <v>#DIV/0!</v>
      </c>
      <c r="Y26" s="4" t="e">
        <f>W26/W43*Y43</f>
        <v>#DIV/0!</v>
      </c>
      <c r="Z26" s="11" t="e">
        <f t="shared" si="14"/>
        <v>#DIV/0!</v>
      </c>
      <c r="AA26" s="186" t="e">
        <f t="shared" si="15"/>
        <v>#DIV/0!</v>
      </c>
      <c r="AB26" s="76">
        <v>5</v>
      </c>
      <c r="AC26" s="163" t="e">
        <f t="shared" si="16"/>
        <v>#DIV/0!</v>
      </c>
      <c r="AD26" s="12" t="e">
        <f t="shared" si="17"/>
        <v>#DIV/0!</v>
      </c>
      <c r="AE26" s="157" t="e">
        <f t="shared" si="18"/>
        <v>#DIV/0!</v>
      </c>
      <c r="AF26" s="17"/>
      <c r="AG26" s="10"/>
      <c r="AH26" s="10"/>
      <c r="AI26" s="12">
        <f t="shared" si="26"/>
        <v>0</v>
      </c>
      <c r="AJ26" s="4"/>
      <c r="AK26" s="4"/>
    </row>
    <row r="27" spans="1:37" ht="19.5" hidden="1" customHeight="1" x14ac:dyDescent="0.25">
      <c r="A27" s="421">
        <f t="shared" si="19"/>
        <v>19</v>
      </c>
      <c r="B27" s="55">
        <f>'калькуляция  инд 1,95$'!B27</f>
        <v>0</v>
      </c>
      <c r="C27" s="243"/>
      <c r="D27" s="329">
        <f>'калькуляция  инд 1,95$'!D27</f>
        <v>0</v>
      </c>
      <c r="E27" s="387" t="e">
        <f t="shared" si="0"/>
        <v>#DIV/0!</v>
      </c>
      <c r="F27" s="11" t="e">
        <f t="shared" si="1"/>
        <v>#DIV/0!</v>
      </c>
      <c r="G27" s="388" t="e">
        <f t="shared" si="2"/>
        <v>#DIV/0!</v>
      </c>
      <c r="H27" s="107" t="e">
        <f t="shared" si="3"/>
        <v>#DIV/0!</v>
      </c>
      <c r="I27" s="14" t="e">
        <f>(X27+#REF!)/K27</f>
        <v>#DIV/0!</v>
      </c>
      <c r="J27" s="73" t="e">
        <f>(#REF!+O27+P27+S27+#REF!)/K27</f>
        <v>#REF!</v>
      </c>
      <c r="K27" s="260">
        <v>1E-8</v>
      </c>
      <c r="L27" s="5">
        <f t="shared" si="4"/>
        <v>0</v>
      </c>
      <c r="M27" s="12"/>
      <c r="N27" s="11" t="e">
        <f t="shared" si="6"/>
        <v>#DIV/0!</v>
      </c>
      <c r="O27" s="9" t="e">
        <f t="shared" si="23"/>
        <v>#DIV/0!</v>
      </c>
      <c r="P27" s="11" t="e">
        <f t="shared" si="8"/>
        <v>#DIV/0!</v>
      </c>
      <c r="Q27" s="11" t="e">
        <f t="shared" si="9"/>
        <v>#DIV/0!</v>
      </c>
      <c r="R27" s="11" t="e">
        <f t="shared" si="10"/>
        <v>#DIV/0!</v>
      </c>
      <c r="S27" s="191" t="e">
        <f t="shared" si="25"/>
        <v>#DIV/0!</v>
      </c>
      <c r="T27" s="11" t="e">
        <f t="shared" si="11"/>
        <v>#DIV/0!</v>
      </c>
      <c r="V27" s="84"/>
      <c r="W27" s="12">
        <f t="shared" si="27"/>
        <v>0</v>
      </c>
      <c r="X27" s="12" t="e">
        <f t="shared" si="13"/>
        <v>#DIV/0!</v>
      </c>
      <c r="Y27" s="4" t="e">
        <f>W27/W44*Y44</f>
        <v>#DIV/0!</v>
      </c>
      <c r="Z27" s="11" t="e">
        <f t="shared" si="14"/>
        <v>#DIV/0!</v>
      </c>
      <c r="AA27" s="186" t="e">
        <f t="shared" si="15"/>
        <v>#DIV/0!</v>
      </c>
      <c r="AB27" s="76">
        <v>5</v>
      </c>
      <c r="AC27" s="163" t="e">
        <f t="shared" si="16"/>
        <v>#DIV/0!</v>
      </c>
      <c r="AD27" s="12" t="e">
        <f t="shared" si="17"/>
        <v>#DIV/0!</v>
      </c>
      <c r="AE27" s="157" t="e">
        <f t="shared" si="18"/>
        <v>#DIV/0!</v>
      </c>
      <c r="AF27" s="17"/>
      <c r="AG27" s="10"/>
      <c r="AH27" s="10"/>
      <c r="AI27" s="12">
        <f t="shared" si="26"/>
        <v>0</v>
      </c>
      <c r="AJ27" s="4"/>
      <c r="AK27" s="4"/>
    </row>
    <row r="28" spans="1:37" ht="19.5" hidden="1" customHeight="1" x14ac:dyDescent="0.25">
      <c r="A28" s="421">
        <f t="shared" si="19"/>
        <v>20</v>
      </c>
      <c r="B28" s="88"/>
      <c r="C28" s="243"/>
      <c r="D28" s="329"/>
      <c r="E28" s="387" t="e">
        <f t="shared" si="0"/>
        <v>#DIV/0!</v>
      </c>
      <c r="F28" s="11" t="e">
        <f t="shared" si="1"/>
        <v>#DIV/0!</v>
      </c>
      <c r="G28" s="388" t="e">
        <f t="shared" si="2"/>
        <v>#DIV/0!</v>
      </c>
      <c r="H28" s="107" t="e">
        <f t="shared" si="3"/>
        <v>#DIV/0!</v>
      </c>
      <c r="I28" s="14" t="e">
        <f>(X28+#REF!)/K28</f>
        <v>#DIV/0!</v>
      </c>
      <c r="J28" s="73" t="e">
        <f>(#REF!+O28+P28+S28+#REF!)/K28</f>
        <v>#REF!</v>
      </c>
      <c r="K28" s="260">
        <v>1E-8</v>
      </c>
      <c r="L28" s="5">
        <f t="shared" si="4"/>
        <v>0</v>
      </c>
      <c r="M28" s="12"/>
      <c r="N28" s="11" t="e">
        <f t="shared" si="6"/>
        <v>#DIV/0!</v>
      </c>
      <c r="O28" s="9" t="e">
        <f t="shared" si="23"/>
        <v>#DIV/0!</v>
      </c>
      <c r="P28" s="11" t="e">
        <f t="shared" si="8"/>
        <v>#DIV/0!</v>
      </c>
      <c r="Q28" s="11" t="e">
        <f t="shared" si="9"/>
        <v>#DIV/0!</v>
      </c>
      <c r="R28" s="11" t="e">
        <f t="shared" si="10"/>
        <v>#DIV/0!</v>
      </c>
      <c r="S28" s="191" t="e">
        <f t="shared" si="25"/>
        <v>#DIV/0!</v>
      </c>
      <c r="T28" s="11" t="e">
        <f t="shared" si="11"/>
        <v>#DIV/0!</v>
      </c>
      <c r="V28" s="84"/>
      <c r="W28" s="12">
        <f t="shared" si="27"/>
        <v>0</v>
      </c>
      <c r="X28" s="12" t="e">
        <f t="shared" si="13"/>
        <v>#DIV/0!</v>
      </c>
      <c r="Y28" s="4" t="e">
        <f>W28/W35*Y35</f>
        <v>#DIV/0!</v>
      </c>
      <c r="Z28" s="108" t="e">
        <f t="shared" si="14"/>
        <v>#DIV/0!</v>
      </c>
      <c r="AA28" s="186" t="e">
        <f t="shared" si="15"/>
        <v>#DIV/0!</v>
      </c>
      <c r="AB28" s="76">
        <v>5</v>
      </c>
      <c r="AC28" s="163" t="e">
        <f t="shared" si="16"/>
        <v>#DIV/0!</v>
      </c>
      <c r="AD28" s="12" t="e">
        <f t="shared" si="17"/>
        <v>#DIV/0!</v>
      </c>
      <c r="AE28" s="157" t="e">
        <f t="shared" si="18"/>
        <v>#DIV/0!</v>
      </c>
      <c r="AF28" s="17"/>
      <c r="AG28" s="10"/>
      <c r="AH28" s="10"/>
      <c r="AI28" s="12">
        <f t="shared" si="26"/>
        <v>0</v>
      </c>
      <c r="AJ28" s="4"/>
      <c r="AK28" s="4"/>
    </row>
    <row r="29" spans="1:37" ht="19.5" hidden="1" customHeight="1" x14ac:dyDescent="0.25">
      <c r="A29" s="421">
        <f t="shared" si="19"/>
        <v>21</v>
      </c>
      <c r="B29" s="88"/>
      <c r="C29" s="243"/>
      <c r="D29" s="329"/>
      <c r="E29" s="387" t="e">
        <f t="shared" si="0"/>
        <v>#DIV/0!</v>
      </c>
      <c r="F29" s="11" t="e">
        <f t="shared" si="1"/>
        <v>#DIV/0!</v>
      </c>
      <c r="G29" s="388" t="e">
        <f t="shared" si="2"/>
        <v>#DIV/0!</v>
      </c>
      <c r="H29" s="107" t="e">
        <f t="shared" si="3"/>
        <v>#DIV/0!</v>
      </c>
      <c r="I29" s="14" t="e">
        <f>(X29+#REF!)/K29</f>
        <v>#DIV/0!</v>
      </c>
      <c r="J29" s="73" t="e">
        <f>(#REF!+O29+P29+S29+#REF!)/K29</f>
        <v>#REF!</v>
      </c>
      <c r="K29" s="260">
        <v>1E-8</v>
      </c>
      <c r="L29" s="5">
        <f t="shared" si="4"/>
        <v>0</v>
      </c>
      <c r="M29" s="12"/>
      <c r="N29" s="11" t="e">
        <f t="shared" si="6"/>
        <v>#DIV/0!</v>
      </c>
      <c r="O29" s="9" t="e">
        <f t="shared" si="23"/>
        <v>#DIV/0!</v>
      </c>
      <c r="P29" s="11" t="e">
        <f t="shared" si="8"/>
        <v>#DIV/0!</v>
      </c>
      <c r="Q29" s="11" t="e">
        <f t="shared" si="9"/>
        <v>#DIV/0!</v>
      </c>
      <c r="R29" s="11" t="e">
        <f t="shared" si="10"/>
        <v>#DIV/0!</v>
      </c>
      <c r="S29" s="191" t="e">
        <f t="shared" si="25"/>
        <v>#DIV/0!</v>
      </c>
      <c r="T29" s="11" t="e">
        <f t="shared" si="11"/>
        <v>#DIV/0!</v>
      </c>
      <c r="V29" s="84"/>
      <c r="W29" s="12">
        <f t="shared" si="27"/>
        <v>0</v>
      </c>
      <c r="X29" s="12" t="e">
        <f t="shared" si="13"/>
        <v>#DIV/0!</v>
      </c>
      <c r="Y29" s="4" t="e">
        <f>W29/W35*Y35</f>
        <v>#DIV/0!</v>
      </c>
      <c r="Z29" s="11" t="e">
        <f t="shared" si="14"/>
        <v>#DIV/0!</v>
      </c>
      <c r="AA29" s="186" t="e">
        <f t="shared" ref="AA29:AA34" si="28">X29+Y29</f>
        <v>#DIV/0!</v>
      </c>
      <c r="AB29" s="76">
        <v>5</v>
      </c>
      <c r="AC29" s="163" t="e">
        <f t="shared" si="16"/>
        <v>#DIV/0!</v>
      </c>
      <c r="AD29" s="12" t="e">
        <f t="shared" si="17"/>
        <v>#DIV/0!</v>
      </c>
      <c r="AE29" s="157" t="e">
        <f t="shared" si="18"/>
        <v>#DIV/0!</v>
      </c>
      <c r="AF29" s="17"/>
      <c r="AG29" s="10"/>
      <c r="AH29" s="10"/>
      <c r="AI29" s="12">
        <f t="shared" si="26"/>
        <v>0</v>
      </c>
      <c r="AJ29" s="4"/>
      <c r="AK29" s="4"/>
    </row>
    <row r="30" spans="1:37" ht="19.5" hidden="1" customHeight="1" x14ac:dyDescent="0.25">
      <c r="A30" s="421">
        <f t="shared" si="19"/>
        <v>22</v>
      </c>
      <c r="B30" s="89"/>
      <c r="C30" s="243"/>
      <c r="D30" s="329"/>
      <c r="E30" s="387" t="e">
        <f t="shared" si="0"/>
        <v>#DIV/0!</v>
      </c>
      <c r="F30" s="11" t="e">
        <f t="shared" si="1"/>
        <v>#DIV/0!</v>
      </c>
      <c r="G30" s="388" t="e">
        <f t="shared" si="2"/>
        <v>#DIV/0!</v>
      </c>
      <c r="H30" s="107" t="e">
        <f t="shared" si="3"/>
        <v>#DIV/0!</v>
      </c>
      <c r="I30" s="14" t="e">
        <f>(X30+#REF!)/K30</f>
        <v>#DIV/0!</v>
      </c>
      <c r="J30" s="73" t="e">
        <f>(#REF!+O30+P30+S30+#REF!)/K30</f>
        <v>#REF!</v>
      </c>
      <c r="K30" s="260">
        <v>1E-8</v>
      </c>
      <c r="L30" s="5">
        <f t="shared" si="4"/>
        <v>0</v>
      </c>
      <c r="M30" s="12">
        <f>L30*G144</f>
        <v>0</v>
      </c>
      <c r="N30" s="11">
        <f>AI30*AB30/100</f>
        <v>0</v>
      </c>
      <c r="O30" s="9" t="e">
        <f>N116/W116*W30</f>
        <v>#DIV/0!</v>
      </c>
      <c r="P30" s="11" t="e">
        <f>ROUND(W30*L404,2)</f>
        <v>#DIV/0!</v>
      </c>
      <c r="Q30" s="11" t="e">
        <f>ROUND(W30*N404,2)</f>
        <v>#DIV/0!</v>
      </c>
      <c r="R30" s="11" t="e">
        <f>ROUND(W30*P404,2)</f>
        <v>#DIV/0!</v>
      </c>
      <c r="S30" s="191" t="e">
        <f>W30*M404</f>
        <v>#DIV/0!</v>
      </c>
      <c r="T30" s="11" t="e">
        <f t="shared" si="11"/>
        <v>#DIV/0!</v>
      </c>
      <c r="V30" s="84"/>
      <c r="W30" s="12">
        <f t="shared" si="27"/>
        <v>0</v>
      </c>
      <c r="X30" s="12" t="e">
        <f t="shared" si="13"/>
        <v>#DIV/0!</v>
      </c>
      <c r="Y30" s="4" t="e">
        <f>W30/W35*Y35</f>
        <v>#DIV/0!</v>
      </c>
      <c r="Z30" s="11" t="e">
        <f t="shared" si="14"/>
        <v>#DIV/0!</v>
      </c>
      <c r="AA30" s="186" t="e">
        <f t="shared" si="28"/>
        <v>#DIV/0!</v>
      </c>
      <c r="AB30" s="76">
        <v>5</v>
      </c>
      <c r="AC30" s="163" t="e">
        <f t="shared" si="16"/>
        <v>#DIV/0!</v>
      </c>
      <c r="AD30" s="12" t="e">
        <f t="shared" si="17"/>
        <v>#DIV/0!</v>
      </c>
      <c r="AE30" s="157" t="e">
        <f t="shared" si="18"/>
        <v>#DIV/0!</v>
      </c>
      <c r="AF30" s="17"/>
      <c r="AG30" s="10"/>
      <c r="AH30" s="10"/>
      <c r="AI30" s="12">
        <f t="shared" si="26"/>
        <v>0</v>
      </c>
      <c r="AJ30" s="4"/>
      <c r="AK30" s="4"/>
    </row>
    <row r="31" spans="1:37" ht="15.75" hidden="1" x14ac:dyDescent="0.25">
      <c r="A31" s="421">
        <f t="shared" si="19"/>
        <v>23</v>
      </c>
      <c r="B31" s="55"/>
      <c r="C31" s="243"/>
      <c r="D31" s="329"/>
      <c r="E31" s="387" t="e">
        <f t="shared" si="0"/>
        <v>#DIV/0!</v>
      </c>
      <c r="F31" s="11" t="e">
        <f t="shared" si="1"/>
        <v>#DIV/0!</v>
      </c>
      <c r="G31" s="388" t="e">
        <f t="shared" si="2"/>
        <v>#DIV/0!</v>
      </c>
      <c r="H31" s="107" t="e">
        <f t="shared" si="3"/>
        <v>#DIV/0!</v>
      </c>
      <c r="I31" s="14" t="e">
        <f>(X31+#REF!)/K31</f>
        <v>#DIV/0!</v>
      </c>
      <c r="J31" s="13"/>
      <c r="K31" s="260">
        <v>1E-4</v>
      </c>
      <c r="L31" s="5">
        <f t="shared" si="4"/>
        <v>0</v>
      </c>
      <c r="M31" s="12">
        <f>L31*G145</f>
        <v>0</v>
      </c>
      <c r="N31" s="11">
        <f>AI31*AB31/100</f>
        <v>0</v>
      </c>
      <c r="O31" s="9" t="e">
        <f>N117/W117*W31</f>
        <v>#DIV/0!</v>
      </c>
      <c r="P31" s="11" t="e">
        <f>ROUND(W31*L405,2)</f>
        <v>#DIV/0!</v>
      </c>
      <c r="Q31" s="11" t="e">
        <f>ROUND(W31*N405,2)</f>
        <v>#DIV/0!</v>
      </c>
      <c r="R31" s="11" t="e">
        <f>ROUND(W31*P405,2)</f>
        <v>#DIV/0!</v>
      </c>
      <c r="S31" s="191" t="e">
        <f>W31*M405</f>
        <v>#DIV/0!</v>
      </c>
      <c r="T31" s="11" t="e">
        <f t="shared" si="11"/>
        <v>#DIV/0!</v>
      </c>
      <c r="V31" s="84"/>
      <c r="W31" s="12">
        <f t="shared" si="27"/>
        <v>0</v>
      </c>
      <c r="X31" s="12" t="e">
        <f t="shared" si="13"/>
        <v>#DIV/0!</v>
      </c>
      <c r="Y31" s="4" t="e">
        <f>W31/W35*Y35</f>
        <v>#DIV/0!</v>
      </c>
      <c r="Z31" s="11" t="e">
        <f t="shared" si="14"/>
        <v>#DIV/0!</v>
      </c>
      <c r="AA31" s="186" t="e">
        <f t="shared" si="28"/>
        <v>#DIV/0!</v>
      </c>
      <c r="AB31" s="76">
        <v>5</v>
      </c>
      <c r="AC31" s="163" t="e">
        <f t="shared" si="16"/>
        <v>#DIV/0!</v>
      </c>
      <c r="AD31" s="12" t="e">
        <f t="shared" si="17"/>
        <v>#DIV/0!</v>
      </c>
      <c r="AE31" s="157" t="e">
        <f t="shared" si="18"/>
        <v>#DIV/0!</v>
      </c>
      <c r="AF31" s="17"/>
      <c r="AG31" s="10"/>
      <c r="AH31" s="10"/>
      <c r="AI31" s="12">
        <f t="shared" si="26"/>
        <v>0</v>
      </c>
      <c r="AJ31" s="4"/>
      <c r="AK31" s="4"/>
    </row>
    <row r="32" spans="1:37" ht="15.75" hidden="1" x14ac:dyDescent="0.25">
      <c r="A32" s="421">
        <f t="shared" si="19"/>
        <v>24</v>
      </c>
      <c r="B32" s="55"/>
      <c r="C32" s="244"/>
      <c r="D32" s="329"/>
      <c r="E32" s="387" t="e">
        <f t="shared" si="0"/>
        <v>#DIV/0!</v>
      </c>
      <c r="F32" s="11" t="e">
        <f t="shared" si="1"/>
        <v>#DIV/0!</v>
      </c>
      <c r="G32" s="388" t="e">
        <f t="shared" si="2"/>
        <v>#DIV/0!</v>
      </c>
      <c r="H32" s="107" t="e">
        <f t="shared" si="3"/>
        <v>#DIV/0!</v>
      </c>
      <c r="I32" s="14" t="e">
        <f>(#REF!+T32)/K32</f>
        <v>#REF!</v>
      </c>
      <c r="J32" s="13"/>
      <c r="K32" s="260">
        <v>1E-4</v>
      </c>
      <c r="L32" s="5">
        <f t="shared" si="4"/>
        <v>0</v>
      </c>
      <c r="M32" s="12">
        <f>L32*G146</f>
        <v>0</v>
      </c>
      <c r="N32" s="11">
        <f>AI32*AB32/100</f>
        <v>0</v>
      </c>
      <c r="O32" s="9" t="e">
        <f>N118/W118*W32</f>
        <v>#DIV/0!</v>
      </c>
      <c r="P32" s="11" t="e">
        <f>ROUND(W32*L406,2)</f>
        <v>#DIV/0!</v>
      </c>
      <c r="Q32" s="11" t="e">
        <f>ROUND(W32*N406,2)</f>
        <v>#DIV/0!</v>
      </c>
      <c r="R32" s="11" t="e">
        <f>ROUND(W32*P406,2)</f>
        <v>#DIV/0!</v>
      </c>
      <c r="S32" s="191" t="e">
        <f>W32*M406</f>
        <v>#DIV/0!</v>
      </c>
      <c r="T32" s="11" t="e">
        <f t="shared" si="11"/>
        <v>#DIV/0!</v>
      </c>
      <c r="V32" s="84"/>
      <c r="W32" s="12">
        <f t="shared" si="27"/>
        <v>0</v>
      </c>
      <c r="X32" s="12" t="e">
        <f t="shared" si="13"/>
        <v>#DIV/0!</v>
      </c>
      <c r="Y32" s="4" t="e">
        <f>W32/W35*Y35</f>
        <v>#DIV/0!</v>
      </c>
      <c r="Z32" s="11" t="e">
        <f t="shared" si="14"/>
        <v>#DIV/0!</v>
      </c>
      <c r="AA32" s="186" t="e">
        <f t="shared" si="28"/>
        <v>#DIV/0!</v>
      </c>
      <c r="AB32" s="76">
        <v>5</v>
      </c>
      <c r="AC32" s="163" t="e">
        <f t="shared" si="16"/>
        <v>#DIV/0!</v>
      </c>
      <c r="AD32" s="12" t="e">
        <f t="shared" si="17"/>
        <v>#DIV/0!</v>
      </c>
      <c r="AE32" s="157" t="e">
        <f t="shared" si="18"/>
        <v>#DIV/0!</v>
      </c>
      <c r="AF32" s="17"/>
      <c r="AG32" s="10"/>
      <c r="AH32" s="10"/>
      <c r="AI32" s="12">
        <f t="shared" si="26"/>
        <v>0</v>
      </c>
      <c r="AJ32" s="4"/>
      <c r="AK32" s="4"/>
    </row>
    <row r="33" spans="1:37" ht="15.75" hidden="1" x14ac:dyDescent="0.25">
      <c r="A33" s="421">
        <f t="shared" si="19"/>
        <v>25</v>
      </c>
      <c r="B33" s="55"/>
      <c r="C33" s="245"/>
      <c r="D33" s="329"/>
      <c r="E33" s="387" t="e">
        <f t="shared" si="0"/>
        <v>#DIV/0!</v>
      </c>
      <c r="F33" s="11" t="e">
        <f t="shared" si="1"/>
        <v>#DIV/0!</v>
      </c>
      <c r="G33" s="388" t="e">
        <f t="shared" si="2"/>
        <v>#DIV/0!</v>
      </c>
      <c r="H33" s="107" t="e">
        <f t="shared" si="3"/>
        <v>#DIV/0!</v>
      </c>
      <c r="I33" s="14" t="e">
        <f>(#REF!+T33)/K33</f>
        <v>#REF!</v>
      </c>
      <c r="J33" s="13"/>
      <c r="K33" s="260">
        <v>1E-4</v>
      </c>
      <c r="L33" s="5">
        <f t="shared" si="4"/>
        <v>0</v>
      </c>
      <c r="M33" s="12">
        <f>L33*G147</f>
        <v>0</v>
      </c>
      <c r="N33" s="11">
        <f>AI33*AB33/100</f>
        <v>0</v>
      </c>
      <c r="O33" s="9" t="e">
        <f>N119/W119*W33</f>
        <v>#DIV/0!</v>
      </c>
      <c r="P33" s="11" t="e">
        <f>ROUND(W33*L407,2)</f>
        <v>#DIV/0!</v>
      </c>
      <c r="Q33" s="11" t="e">
        <f>ROUND(W33*N407,2)</f>
        <v>#DIV/0!</v>
      </c>
      <c r="R33" s="11" t="e">
        <f>ROUND(W33*P407,2)</f>
        <v>#DIV/0!</v>
      </c>
      <c r="S33" s="191" t="e">
        <f>W33*M407</f>
        <v>#DIV/0!</v>
      </c>
      <c r="T33" s="11" t="e">
        <f t="shared" si="11"/>
        <v>#DIV/0!</v>
      </c>
      <c r="V33" s="84"/>
      <c r="W33" s="12">
        <f t="shared" si="27"/>
        <v>0</v>
      </c>
      <c r="X33" s="12" t="e">
        <f t="shared" si="13"/>
        <v>#DIV/0!</v>
      </c>
      <c r="Y33" s="4" t="e">
        <f>W33/W35*Y35</f>
        <v>#DIV/0!</v>
      </c>
      <c r="Z33" s="11" t="e">
        <f t="shared" si="14"/>
        <v>#DIV/0!</v>
      </c>
      <c r="AA33" s="186" t="e">
        <f t="shared" si="28"/>
        <v>#DIV/0!</v>
      </c>
      <c r="AB33" s="76">
        <v>5</v>
      </c>
      <c r="AC33" s="163">
        <f t="shared" si="16"/>
        <v>0</v>
      </c>
      <c r="AD33" s="12">
        <f t="shared" si="17"/>
        <v>0</v>
      </c>
      <c r="AE33" s="200"/>
      <c r="AF33" s="17"/>
      <c r="AG33" s="10"/>
      <c r="AH33" s="10"/>
      <c r="AI33" s="12">
        <f t="shared" si="26"/>
        <v>0</v>
      </c>
      <c r="AJ33" s="4"/>
      <c r="AK33" s="4"/>
    </row>
    <row r="34" spans="1:37" ht="16.5" hidden="1" thickBot="1" x14ac:dyDescent="0.3">
      <c r="A34" s="421">
        <f t="shared" si="19"/>
        <v>26</v>
      </c>
      <c r="B34" s="55"/>
      <c r="C34" s="245"/>
      <c r="D34" s="329"/>
      <c r="E34" s="387" t="e">
        <f t="shared" si="0"/>
        <v>#DIV/0!</v>
      </c>
      <c r="F34" s="11" t="e">
        <f t="shared" si="1"/>
        <v>#DIV/0!</v>
      </c>
      <c r="G34" s="388" t="e">
        <f t="shared" si="2"/>
        <v>#DIV/0!</v>
      </c>
      <c r="H34" s="107" t="e">
        <f t="shared" si="3"/>
        <v>#DIV/0!</v>
      </c>
      <c r="I34" s="14" t="e">
        <f>(#REF!+T34)/K34</f>
        <v>#REF!</v>
      </c>
      <c r="J34" s="13"/>
      <c r="K34" s="9">
        <v>9.9999999999999994E-37</v>
      </c>
      <c r="L34" s="5">
        <v>1E-46</v>
      </c>
      <c r="M34" s="12">
        <f>L34*G155</f>
        <v>3.0813000000000001E-46</v>
      </c>
      <c r="N34" s="11">
        <f>ROUND(AD34,0)</f>
        <v>0</v>
      </c>
      <c r="O34" s="9" t="e">
        <f>N120/W120*W34</f>
        <v>#VALUE!</v>
      </c>
      <c r="P34" s="11" t="e">
        <f>W34*L430</f>
        <v>#DIV/0!</v>
      </c>
      <c r="Q34" s="11"/>
      <c r="R34" s="11"/>
      <c r="S34" s="9" t="e">
        <f>W34*M430</f>
        <v>#DIV/0!</v>
      </c>
      <c r="T34" s="11" t="e">
        <f>N34+P34+S34</f>
        <v>#DIV/0!</v>
      </c>
      <c r="V34" s="84"/>
      <c r="W34" s="12">
        <f>ROUND((K34*M34),0)</f>
        <v>0</v>
      </c>
      <c r="X34" s="12" t="e">
        <f>N34+P34+S34+W34</f>
        <v>#DIV/0!</v>
      </c>
      <c r="Y34" s="4" t="e">
        <f>W34/W35*Y35</f>
        <v>#DIV/0!</v>
      </c>
      <c r="Z34" s="11" t="e">
        <f t="shared" si="14"/>
        <v>#DIV/0!</v>
      </c>
      <c r="AA34" s="186" t="e">
        <f t="shared" si="28"/>
        <v>#DIV/0!</v>
      </c>
      <c r="AB34" s="76">
        <v>5</v>
      </c>
      <c r="AC34" s="199">
        <f>ROUND((V34*K155+AE34),0)</f>
        <v>0</v>
      </c>
      <c r="AD34" s="182">
        <f t="shared" si="17"/>
        <v>0</v>
      </c>
      <c r="AE34" s="200"/>
      <c r="AF34" s="17"/>
      <c r="AG34" s="10"/>
      <c r="AH34" s="10"/>
      <c r="AI34" s="192"/>
      <c r="AJ34" s="192"/>
      <c r="AK34" s="4"/>
    </row>
    <row r="35" spans="1:37" ht="16.5" thickBot="1" x14ac:dyDescent="0.3">
      <c r="A35" s="421"/>
      <c r="B35" s="28" t="s">
        <v>8</v>
      </c>
      <c r="C35" s="246"/>
      <c r="D35" s="82"/>
      <c r="E35" s="148"/>
      <c r="F35" s="4" t="s">
        <v>27</v>
      </c>
      <c r="G35" s="82"/>
      <c r="H35" s="107"/>
      <c r="I35" s="14"/>
      <c r="J35" s="13"/>
      <c r="K35" s="261">
        <f>SUM(K9:K34)</f>
        <v>448.95230009999995</v>
      </c>
      <c r="L35" s="5"/>
      <c r="M35" s="12"/>
      <c r="N35" s="162">
        <f>AD35</f>
        <v>0</v>
      </c>
      <c r="O35" s="19"/>
      <c r="P35" s="180" t="e">
        <f>ROUND(W35*L409,2)</f>
        <v>#DIV/0!</v>
      </c>
      <c r="Q35" s="180" t="e">
        <f>ROUND(W35*N409,2)</f>
        <v>#DIV/0!</v>
      </c>
      <c r="R35" s="180" t="e">
        <f>ROUND(W35*P409,2)</f>
        <v>#DIV/0!</v>
      </c>
      <c r="S35" s="187" t="e">
        <f>SUM(S9:S34)</f>
        <v>#DIV/0!</v>
      </c>
      <c r="T35" s="180" t="e">
        <f>N35+P35+Q35+R35+S35</f>
        <v>#DIV/0!</v>
      </c>
      <c r="V35" s="20">
        <f>SUM(V9:V34)</f>
        <v>0</v>
      </c>
      <c r="W35" s="20">
        <f>V35*T2</f>
        <v>0</v>
      </c>
      <c r="X35" s="20" t="e">
        <f>SUM(X9:X34)</f>
        <v>#DIV/0!</v>
      </c>
      <c r="Y35" s="109"/>
      <c r="Z35" s="19"/>
      <c r="AA35" s="187" t="e">
        <f>SUM(AA9:AA34)</f>
        <v>#DIV/0!</v>
      </c>
      <c r="AB35" s="76">
        <v>5</v>
      </c>
      <c r="AC35" s="181">
        <f>ROUND(V35*K150+AE35,2)</f>
        <v>0</v>
      </c>
      <c r="AD35" s="184">
        <f>ROUND(AC35*AB35/100,2)</f>
        <v>0</v>
      </c>
      <c r="AE35" s="188">
        <f>AF35/AF114*S121</f>
        <v>0</v>
      </c>
      <c r="AF35" s="111">
        <f>'калькуляция '!AF19</f>
        <v>21237</v>
      </c>
      <c r="AG35" s="151">
        <f>'калькуляция '!AG19</f>
        <v>20861</v>
      </c>
      <c r="AH35" s="122">
        <v>1.95</v>
      </c>
      <c r="AI35" s="181">
        <f>ROUND((AG35*AH35*AG2),2)</f>
        <v>103438.43</v>
      </c>
      <c r="AJ35" s="20">
        <f>ROUND(AI35*AB35/100,2)</f>
        <v>5171.92</v>
      </c>
      <c r="AK35" s="185">
        <f>ROUND((AC35+AD35)*0.2,2)</f>
        <v>0</v>
      </c>
    </row>
    <row r="36" spans="1:37" ht="17.25" hidden="1" customHeight="1" x14ac:dyDescent="0.25">
      <c r="A36" s="414"/>
      <c r="B36" s="418" t="s">
        <v>438</v>
      </c>
      <c r="C36" s="247"/>
      <c r="D36" s="80"/>
      <c r="E36" s="80"/>
      <c r="F36" s="46"/>
      <c r="G36" s="47"/>
      <c r="H36" s="47"/>
      <c r="I36" s="48"/>
      <c r="J36" s="71"/>
      <c r="K36" s="49"/>
      <c r="L36" s="49"/>
      <c r="M36" s="49"/>
      <c r="N36" s="49"/>
      <c r="O36" s="49" t="s">
        <v>72</v>
      </c>
      <c r="P36" s="49"/>
      <c r="Q36" s="51"/>
      <c r="R36" s="51"/>
      <c r="S36" s="51"/>
      <c r="T36" s="46"/>
      <c r="V36" s="46"/>
      <c r="W36" s="46"/>
      <c r="X36" s="46"/>
      <c r="Y36" s="46"/>
      <c r="Z36" s="46"/>
      <c r="AA36" s="46"/>
      <c r="AB36" s="46"/>
      <c r="AC36" s="46"/>
      <c r="AD36" s="46"/>
      <c r="AE36" s="50"/>
      <c r="AF36" s="46"/>
      <c r="AG36" s="50"/>
      <c r="AH36" s="50"/>
      <c r="AI36" s="46"/>
      <c r="AJ36" s="46"/>
      <c r="AK36" s="46"/>
    </row>
    <row r="37" spans="1:37" ht="19.5" hidden="1" customHeight="1" thickBot="1" x14ac:dyDescent="0.3">
      <c r="A37" s="421">
        <f>A36+1</f>
        <v>1</v>
      </c>
      <c r="B37" s="89"/>
      <c r="C37" s="243">
        <f>C210</f>
        <v>0</v>
      </c>
      <c r="D37" s="329"/>
      <c r="E37" s="146" t="e">
        <f>ROUND(G37/$T$2,6)</f>
        <v>#DIV/0!</v>
      </c>
      <c r="F37" s="11" t="e">
        <f>G37/M37*100-100</f>
        <v>#DIV/0!</v>
      </c>
      <c r="G37" s="30" t="e">
        <f>X37/K37</f>
        <v>#DIV/0!</v>
      </c>
      <c r="H37" s="107" t="e">
        <f>AA37/K37</f>
        <v>#DIV/0!</v>
      </c>
      <c r="I37" s="14" t="e">
        <f>(X37+#REF!)/K37</f>
        <v>#DIV/0!</v>
      </c>
      <c r="J37" s="73" t="e">
        <f>(#REF!+O37+P37+S37+#REF!)/K37</f>
        <v>#REF!</v>
      </c>
      <c r="K37" s="9">
        <v>9.9999999999999994E-37</v>
      </c>
      <c r="L37" s="5">
        <v>1E-46</v>
      </c>
      <c r="M37" s="12">
        <f>ROUND(L37*G154,2)</f>
        <v>0</v>
      </c>
      <c r="N37" s="11" t="e">
        <f>ROUND(AC37/$AC$38*$N$38,2)</f>
        <v>#DIV/0!</v>
      </c>
      <c r="O37" s="9" t="e">
        <f>N127/W125*W37</f>
        <v>#DIV/0!</v>
      </c>
      <c r="P37" s="11" t="e">
        <f>ROUND(W37*L411,2)</f>
        <v>#DIV/0!</v>
      </c>
      <c r="Q37" s="11" t="e">
        <f>ROUND(W37*N411,2)</f>
        <v>#DIV/0!</v>
      </c>
      <c r="R37" s="11" t="e">
        <f>ROUND(W37*P411,2)</f>
        <v>#DIV/0!</v>
      </c>
      <c r="S37" s="191" t="e">
        <f>W37*M411</f>
        <v>#DIV/0!</v>
      </c>
      <c r="T37" s="11" t="e">
        <f>N37+P37+Q37+R37+S37</f>
        <v>#DIV/0!</v>
      </c>
      <c r="V37" s="84"/>
      <c r="W37" s="12">
        <f>ROUND((K37*M37),2)</f>
        <v>0</v>
      </c>
      <c r="X37" s="12" t="e">
        <f>T37+W37</f>
        <v>#DIV/0!</v>
      </c>
      <c r="Y37" s="4" t="e">
        <f>W37/W46*Y46</f>
        <v>#DIV/0!</v>
      </c>
      <c r="Z37" s="11" t="e">
        <f>H37/M37*100-100</f>
        <v>#DIV/0!</v>
      </c>
      <c r="AA37" s="186" t="e">
        <f>W37+T37+Y37</f>
        <v>#DIV/0!</v>
      </c>
      <c r="AB37" s="76">
        <v>5</v>
      </c>
      <c r="AC37" s="163" t="e">
        <f>ROUND((V37*K151+AE37),2)</f>
        <v>#DIV/0!</v>
      </c>
      <c r="AD37" s="182" t="e">
        <f>AC37*AB37/100</f>
        <v>#DIV/0!</v>
      </c>
      <c r="AE37" s="157" t="e">
        <f>W37/$W$35*$AE$35</f>
        <v>#DIV/0!</v>
      </c>
      <c r="AF37" s="17"/>
      <c r="AG37" s="10"/>
      <c r="AH37" s="10"/>
      <c r="AI37" s="4"/>
      <c r="AJ37" s="192"/>
      <c r="AK37" s="4"/>
    </row>
    <row r="38" spans="1:37" ht="16.5" hidden="1" thickBot="1" x14ac:dyDescent="0.3">
      <c r="A38" s="421"/>
      <c r="B38" s="28" t="s">
        <v>8</v>
      </c>
      <c r="C38" s="246"/>
      <c r="D38" s="82"/>
      <c r="E38" s="148"/>
      <c r="F38" s="4" t="s">
        <v>27</v>
      </c>
      <c r="G38" s="82"/>
      <c r="H38" s="107"/>
      <c r="I38" s="14"/>
      <c r="J38" s="13"/>
      <c r="K38" s="9"/>
      <c r="L38" s="5"/>
      <c r="M38" s="12"/>
      <c r="N38" s="162">
        <f>AD38</f>
        <v>0</v>
      </c>
      <c r="O38" s="19"/>
      <c r="P38" s="180" t="e">
        <f>ROUND(W38*L412,2)</f>
        <v>#DIV/0!</v>
      </c>
      <c r="Q38" s="180" t="e">
        <f>ROUND(W38*N412,2)</f>
        <v>#DIV/0!</v>
      </c>
      <c r="R38" s="180" t="e">
        <f>ROUND(W38*P412,2)</f>
        <v>#DIV/0!</v>
      </c>
      <c r="S38" s="187" t="e">
        <f>SUM(S28:S37)</f>
        <v>#DIV/0!</v>
      </c>
      <c r="T38" s="180" t="e">
        <f>N38+P38+Q38+R38+S38</f>
        <v>#DIV/0!</v>
      </c>
      <c r="V38" s="20">
        <f>SUM(V37:V37)</f>
        <v>0</v>
      </c>
      <c r="W38" s="20">
        <f>V38*T2</f>
        <v>0</v>
      </c>
      <c r="X38" s="20" t="e">
        <f>SUM(X37:X37)</f>
        <v>#DIV/0!</v>
      </c>
      <c r="Y38" s="109"/>
      <c r="Z38" s="19"/>
      <c r="AA38" s="187" t="e">
        <f>SUM(AA28:AA37)</f>
        <v>#DIV/0!</v>
      </c>
      <c r="AB38" s="76">
        <v>5</v>
      </c>
      <c r="AC38" s="181">
        <f>ROUND(V38*K153+AE38,2)</f>
        <v>0</v>
      </c>
      <c r="AD38" s="184">
        <f>ROUND(AC38*AB38/100,2)</f>
        <v>0</v>
      </c>
      <c r="AE38" s="188">
        <f>AF38/AF114*S121</f>
        <v>0</v>
      </c>
      <c r="AF38" s="111"/>
      <c r="AG38" s="151"/>
      <c r="AH38" s="122"/>
      <c r="AI38" s="181">
        <f>ROUND((AG38*AH38*AG5),2)</f>
        <v>0</v>
      </c>
      <c r="AJ38" s="20">
        <f>ROUND(AI38*AB38/100,2)</f>
        <v>0</v>
      </c>
      <c r="AK38" s="185">
        <f>ROUND((AC38+AD38)*0.2,2)</f>
        <v>0</v>
      </c>
    </row>
    <row r="39" spans="1:37" ht="16.5" hidden="1" thickBot="1" x14ac:dyDescent="0.3">
      <c r="A39" s="421"/>
      <c r="B39" s="418" t="s">
        <v>320</v>
      </c>
      <c r="C39" s="248"/>
      <c r="D39" s="81"/>
      <c r="E39" s="149"/>
      <c r="F39" s="42"/>
      <c r="G39" s="81"/>
      <c r="H39" s="34"/>
      <c r="I39" s="35"/>
      <c r="J39" s="44"/>
      <c r="K39" s="36"/>
      <c r="L39" s="37"/>
      <c r="M39" s="161"/>
      <c r="N39" s="42"/>
      <c r="O39" s="36"/>
      <c r="P39" s="42"/>
      <c r="Q39" s="42"/>
      <c r="R39" s="42"/>
      <c r="S39" s="36"/>
      <c r="T39" s="42"/>
      <c r="V39" s="39"/>
      <c r="W39" s="39"/>
      <c r="X39" s="39"/>
      <c r="Y39" s="40"/>
      <c r="Z39" s="40"/>
      <c r="AA39" s="40"/>
      <c r="AB39" s="38"/>
      <c r="AC39" s="39"/>
      <c r="AD39" s="183"/>
      <c r="AE39" s="41"/>
      <c r="AF39" s="33"/>
      <c r="AG39" s="152"/>
      <c r="AH39" s="41"/>
      <c r="AI39" s="161"/>
      <c r="AJ39" s="183"/>
      <c r="AK39" s="161"/>
    </row>
    <row r="40" spans="1:37" ht="20.25" hidden="1" customHeight="1" x14ac:dyDescent="0.25">
      <c r="A40" s="421">
        <v>1</v>
      </c>
      <c r="B40" s="88"/>
      <c r="C40" s="243"/>
      <c r="D40" s="329"/>
      <c r="E40" s="146" t="e">
        <f t="shared" ref="E40:E48" si="29">ROUND(G40/$T$2,6)</f>
        <v>#DIV/0!</v>
      </c>
      <c r="F40" s="11" t="e">
        <f t="shared" ref="F40:F48" si="30">G40/M40*100-100</f>
        <v>#DIV/0!</v>
      </c>
      <c r="G40" s="30" t="e">
        <f t="shared" ref="G40:G48" si="31">X40/K40</f>
        <v>#DIV/0!</v>
      </c>
      <c r="H40" s="107" t="e">
        <f>AA40/K40</f>
        <v>#DIV/0!</v>
      </c>
      <c r="I40" s="14" t="e">
        <f>(#REF!+T40)/K40</f>
        <v>#REF!</v>
      </c>
      <c r="J40" s="73" t="e">
        <f>(#REF!+O40+P40+S40+#REF!)/K40</f>
        <v>#REF!</v>
      </c>
      <c r="K40" s="9">
        <v>9.9999999999999994E-37</v>
      </c>
      <c r="L40" s="5">
        <v>1E-46</v>
      </c>
      <c r="M40" s="12">
        <f>L40*G158</f>
        <v>3.0813000000000001E-46</v>
      </c>
      <c r="N40" s="11" t="e">
        <f t="shared" ref="N40:N48" si="32">ROUND(AC40/$AC$49*$N$49,2)</f>
        <v>#DIV/0!</v>
      </c>
      <c r="O40" s="9"/>
      <c r="P40" s="11" t="e">
        <f t="shared" ref="P40:P48" si="33">ROUND(W40*L411,2)</f>
        <v>#DIV/0!</v>
      </c>
      <c r="Q40" s="11" t="e">
        <f t="shared" ref="Q40:Q48" si="34">ROUND(W40*N411,2)</f>
        <v>#DIV/0!</v>
      </c>
      <c r="R40" s="11" t="e">
        <f t="shared" ref="R40:R48" si="35">ROUND(W40*P411,2)</f>
        <v>#DIV/0!</v>
      </c>
      <c r="S40" s="191" t="e">
        <f t="shared" ref="S40:S46" si="36">W40*M365</f>
        <v>#DIV/0!</v>
      </c>
      <c r="T40" s="11" t="e">
        <f t="shared" ref="T40:T49" si="37">N40+P40+Q40+R40+S40</f>
        <v>#DIV/0!</v>
      </c>
      <c r="V40" s="84"/>
      <c r="W40" s="12">
        <f t="shared" ref="W40:W48" si="38">ROUND((K40*M40),2)</f>
        <v>0</v>
      </c>
      <c r="X40" s="12" t="e">
        <f t="shared" ref="X40:X48" si="39">T40+W40</f>
        <v>#DIV/0!</v>
      </c>
      <c r="Y40" s="4" t="e">
        <f t="shared" ref="Y40:Y48" si="40">W40/$W$49*$Y$49</f>
        <v>#DIV/0!</v>
      </c>
      <c r="Z40" s="11" t="e">
        <f t="shared" ref="Z40:Z48" si="41">H40/M40*100-100</f>
        <v>#DIV/0!</v>
      </c>
      <c r="AA40" s="186" t="e">
        <f t="shared" ref="AA40:AA48" si="42">X40+Y40</f>
        <v>#DIV/0!</v>
      </c>
      <c r="AB40" s="76">
        <v>5</v>
      </c>
      <c r="AC40" s="163" t="e">
        <f t="shared" ref="AC40:AC47" si="43">ROUND((V40*K154+AE40),2)</f>
        <v>#DIV/0!</v>
      </c>
      <c r="AD40" s="12" t="e">
        <f t="shared" ref="AD40:AD48" si="44">AC40*AB40/100</f>
        <v>#DIV/0!</v>
      </c>
      <c r="AE40" s="157" t="e">
        <f t="shared" ref="AE40:AE48" si="45">W40/$W$49*$AE$49</f>
        <v>#DIV/0!</v>
      </c>
      <c r="AF40" s="18"/>
      <c r="AG40" s="153"/>
      <c r="AH40" s="116"/>
      <c r="AI40" s="12"/>
      <c r="AJ40" s="12"/>
      <c r="AK40" s="12"/>
    </row>
    <row r="41" spans="1:37" ht="20.25" hidden="1" customHeight="1" x14ac:dyDescent="0.25">
      <c r="A41" s="421">
        <f t="shared" ref="A41:A48" si="46">A40+1</f>
        <v>2</v>
      </c>
      <c r="B41" s="88"/>
      <c r="C41" s="243"/>
      <c r="D41" s="329"/>
      <c r="E41" s="146" t="e">
        <f t="shared" si="29"/>
        <v>#DIV/0!</v>
      </c>
      <c r="F41" s="11" t="e">
        <f t="shared" si="30"/>
        <v>#DIV/0!</v>
      </c>
      <c r="G41" s="30" t="e">
        <f t="shared" si="31"/>
        <v>#DIV/0!</v>
      </c>
      <c r="H41" s="107" t="e">
        <f>AA41/K41</f>
        <v>#DIV/0!</v>
      </c>
      <c r="I41" s="14" t="e">
        <f>(#REF!+T41)/K41</f>
        <v>#REF!</v>
      </c>
      <c r="J41" s="13"/>
      <c r="K41" s="9">
        <v>9.9999999999999994E-37</v>
      </c>
      <c r="L41" s="5">
        <v>1E-46</v>
      </c>
      <c r="M41" s="12">
        <f>L41*G159</f>
        <v>3.0813000000000001E-46</v>
      </c>
      <c r="N41" s="11" t="e">
        <f t="shared" si="32"/>
        <v>#DIV/0!</v>
      </c>
      <c r="O41" s="9"/>
      <c r="P41" s="11" t="e">
        <f t="shared" si="33"/>
        <v>#DIV/0!</v>
      </c>
      <c r="Q41" s="11" t="e">
        <f t="shared" si="34"/>
        <v>#DIV/0!</v>
      </c>
      <c r="R41" s="11" t="e">
        <f t="shared" si="35"/>
        <v>#DIV/0!</v>
      </c>
      <c r="S41" s="191" t="e">
        <f t="shared" si="36"/>
        <v>#DIV/0!</v>
      </c>
      <c r="T41" s="11" t="e">
        <f t="shared" si="37"/>
        <v>#DIV/0!</v>
      </c>
      <c r="V41" s="84"/>
      <c r="W41" s="12">
        <f t="shared" si="38"/>
        <v>0</v>
      </c>
      <c r="X41" s="12" t="e">
        <f t="shared" si="39"/>
        <v>#DIV/0!</v>
      </c>
      <c r="Y41" s="4" t="e">
        <f t="shared" si="40"/>
        <v>#DIV/0!</v>
      </c>
      <c r="Z41" s="11" t="e">
        <f t="shared" si="41"/>
        <v>#DIV/0!</v>
      </c>
      <c r="AA41" s="186" t="e">
        <f t="shared" si="42"/>
        <v>#DIV/0!</v>
      </c>
      <c r="AB41" s="76">
        <v>5</v>
      </c>
      <c r="AC41" s="163" t="e">
        <f t="shared" si="43"/>
        <v>#DIV/0!</v>
      </c>
      <c r="AD41" s="12" t="e">
        <f t="shared" si="44"/>
        <v>#DIV/0!</v>
      </c>
      <c r="AE41" s="157" t="e">
        <f t="shared" si="45"/>
        <v>#DIV/0!</v>
      </c>
      <c r="AF41" s="18"/>
      <c r="AG41" s="153"/>
      <c r="AH41" s="116"/>
      <c r="AI41" s="12"/>
      <c r="AJ41" s="12">
        <f>AI41*AB41/100</f>
        <v>0</v>
      </c>
      <c r="AK41" s="12" t="e">
        <f>AJ41*AC41/100</f>
        <v>#DIV/0!</v>
      </c>
    </row>
    <row r="42" spans="1:37" ht="17.25" hidden="1" customHeight="1" x14ac:dyDescent="0.25">
      <c r="A42" s="421">
        <f t="shared" si="46"/>
        <v>3</v>
      </c>
      <c r="B42" s="88"/>
      <c r="C42" s="243"/>
      <c r="D42" s="329"/>
      <c r="E42" s="146" t="e">
        <f t="shared" si="29"/>
        <v>#DIV/0!</v>
      </c>
      <c r="F42" s="11" t="e">
        <f t="shared" si="30"/>
        <v>#DIV/0!</v>
      </c>
      <c r="G42" s="30" t="e">
        <f t="shared" si="31"/>
        <v>#DIV/0!</v>
      </c>
      <c r="H42" s="107" t="e">
        <f>AA42/K42</f>
        <v>#DIV/0!</v>
      </c>
      <c r="I42" s="14" t="e">
        <f>(#REF!+T42)/K42</f>
        <v>#REF!</v>
      </c>
      <c r="J42" s="13"/>
      <c r="K42" s="9">
        <v>9.9999999999999994E-37</v>
      </c>
      <c r="L42" s="5">
        <v>1E-46</v>
      </c>
      <c r="M42" s="12">
        <f>L42*G160</f>
        <v>3.0813000000000001E-46</v>
      </c>
      <c r="N42" s="11" t="e">
        <f t="shared" si="32"/>
        <v>#DIV/0!</v>
      </c>
      <c r="O42" s="9"/>
      <c r="P42" s="11" t="e">
        <f t="shared" si="33"/>
        <v>#DIV/0!</v>
      </c>
      <c r="Q42" s="11" t="e">
        <f t="shared" si="34"/>
        <v>#DIV/0!</v>
      </c>
      <c r="R42" s="11" t="e">
        <f t="shared" si="35"/>
        <v>#DIV/0!</v>
      </c>
      <c r="S42" s="191" t="e">
        <f t="shared" si="36"/>
        <v>#DIV/0!</v>
      </c>
      <c r="T42" s="11" t="e">
        <f t="shared" si="37"/>
        <v>#DIV/0!</v>
      </c>
      <c r="V42" s="84"/>
      <c r="W42" s="12">
        <f t="shared" si="38"/>
        <v>0</v>
      </c>
      <c r="X42" s="12" t="e">
        <f t="shared" si="39"/>
        <v>#DIV/0!</v>
      </c>
      <c r="Y42" s="4" t="e">
        <f t="shared" si="40"/>
        <v>#DIV/0!</v>
      </c>
      <c r="Z42" s="11" t="e">
        <f t="shared" si="41"/>
        <v>#DIV/0!</v>
      </c>
      <c r="AA42" s="186" t="e">
        <f t="shared" si="42"/>
        <v>#DIV/0!</v>
      </c>
      <c r="AB42" s="76">
        <v>5</v>
      </c>
      <c r="AC42" s="163" t="e">
        <f t="shared" si="43"/>
        <v>#DIV/0!</v>
      </c>
      <c r="AD42" s="12" t="e">
        <f t="shared" si="44"/>
        <v>#DIV/0!</v>
      </c>
      <c r="AE42" s="157" t="e">
        <f t="shared" si="45"/>
        <v>#DIV/0!</v>
      </c>
      <c r="AF42" s="18"/>
      <c r="AG42" s="153"/>
      <c r="AH42" s="116"/>
      <c r="AI42" s="12"/>
      <c r="AJ42" s="182"/>
      <c r="AK42" s="12"/>
    </row>
    <row r="43" spans="1:37" ht="20.25" hidden="1" customHeight="1" x14ac:dyDescent="0.25">
      <c r="A43" s="421">
        <f t="shared" si="46"/>
        <v>4</v>
      </c>
      <c r="B43" s="89"/>
      <c r="C43" s="243"/>
      <c r="D43" s="329"/>
      <c r="E43" s="146" t="e">
        <f t="shared" si="29"/>
        <v>#DIV/0!</v>
      </c>
      <c r="F43" s="11" t="e">
        <f t="shared" si="30"/>
        <v>#DIV/0!</v>
      </c>
      <c r="G43" s="30" t="e">
        <f t="shared" si="31"/>
        <v>#DIV/0!</v>
      </c>
      <c r="H43" s="107" t="e">
        <f>AA43/K43</f>
        <v>#DIV/0!</v>
      </c>
      <c r="I43" s="14" t="e">
        <f>(#REF!+T43)/K43</f>
        <v>#REF!</v>
      </c>
      <c r="J43" s="13"/>
      <c r="K43" s="9">
        <v>9.9999999999999994E-37</v>
      </c>
      <c r="L43" s="5">
        <v>1E-46</v>
      </c>
      <c r="M43" s="12">
        <f>L43*G161</f>
        <v>3.0813000000000001E-46</v>
      </c>
      <c r="N43" s="11" t="e">
        <f t="shared" si="32"/>
        <v>#DIV/0!</v>
      </c>
      <c r="O43" s="9"/>
      <c r="P43" s="11" t="e">
        <f t="shared" si="33"/>
        <v>#DIV/0!</v>
      </c>
      <c r="Q43" s="11" t="e">
        <f t="shared" si="34"/>
        <v>#DIV/0!</v>
      </c>
      <c r="R43" s="11" t="e">
        <f t="shared" si="35"/>
        <v>#DIV/0!</v>
      </c>
      <c r="S43" s="191" t="e">
        <f t="shared" si="36"/>
        <v>#DIV/0!</v>
      </c>
      <c r="T43" s="11" t="e">
        <f t="shared" si="37"/>
        <v>#DIV/0!</v>
      </c>
      <c r="V43" s="84"/>
      <c r="W43" s="12">
        <f t="shared" si="38"/>
        <v>0</v>
      </c>
      <c r="X43" s="12" t="e">
        <f t="shared" si="39"/>
        <v>#DIV/0!</v>
      </c>
      <c r="Y43" s="4" t="e">
        <f t="shared" si="40"/>
        <v>#DIV/0!</v>
      </c>
      <c r="Z43" s="11" t="e">
        <f t="shared" si="41"/>
        <v>#DIV/0!</v>
      </c>
      <c r="AA43" s="186" t="e">
        <f t="shared" si="42"/>
        <v>#DIV/0!</v>
      </c>
      <c r="AB43" s="76">
        <v>5</v>
      </c>
      <c r="AC43" s="163" t="e">
        <f t="shared" si="43"/>
        <v>#DIV/0!</v>
      </c>
      <c r="AD43" s="12" t="e">
        <f t="shared" si="44"/>
        <v>#DIV/0!</v>
      </c>
      <c r="AE43" s="157" t="e">
        <f t="shared" si="45"/>
        <v>#DIV/0!</v>
      </c>
      <c r="AF43" s="18"/>
      <c r="AG43" s="153"/>
      <c r="AH43" s="116"/>
      <c r="AI43" s="12"/>
      <c r="AJ43" s="182"/>
      <c r="AK43" s="12"/>
    </row>
    <row r="44" spans="1:37" ht="20.25" hidden="1" customHeight="1" x14ac:dyDescent="0.25">
      <c r="A44" s="421">
        <f t="shared" si="46"/>
        <v>5</v>
      </c>
      <c r="B44" s="89"/>
      <c r="C44" s="243"/>
      <c r="D44" s="329"/>
      <c r="E44" s="146" t="e">
        <f t="shared" si="29"/>
        <v>#DIV/0!</v>
      </c>
      <c r="F44" s="11" t="e">
        <f t="shared" si="30"/>
        <v>#DIV/0!</v>
      </c>
      <c r="G44" s="30" t="e">
        <f t="shared" si="31"/>
        <v>#DIV/0!</v>
      </c>
      <c r="H44" s="107" t="e">
        <f>AA44/K44</f>
        <v>#DIV/0!</v>
      </c>
      <c r="I44" s="14" t="e">
        <f>(#REF!+T44)/K44</f>
        <v>#REF!</v>
      </c>
      <c r="J44" s="13"/>
      <c r="K44" s="9">
        <v>9.9999999999999994E-37</v>
      </c>
      <c r="L44" s="5">
        <v>1E-46</v>
      </c>
      <c r="M44" s="12">
        <f>L44*G163</f>
        <v>3.0813000000000001E-46</v>
      </c>
      <c r="N44" s="11" t="e">
        <f t="shared" si="32"/>
        <v>#DIV/0!</v>
      </c>
      <c r="O44" s="9"/>
      <c r="P44" s="11" t="e">
        <f t="shared" si="33"/>
        <v>#DIV/0!</v>
      </c>
      <c r="Q44" s="11" t="e">
        <f t="shared" si="34"/>
        <v>#DIV/0!</v>
      </c>
      <c r="R44" s="11" t="e">
        <f t="shared" si="35"/>
        <v>#DIV/0!</v>
      </c>
      <c r="S44" s="191" t="e">
        <f t="shared" si="36"/>
        <v>#DIV/0!</v>
      </c>
      <c r="T44" s="11" t="e">
        <f t="shared" si="37"/>
        <v>#DIV/0!</v>
      </c>
      <c r="V44" s="84"/>
      <c r="W44" s="12">
        <f t="shared" si="38"/>
        <v>0</v>
      </c>
      <c r="X44" s="12" t="e">
        <f t="shared" si="39"/>
        <v>#DIV/0!</v>
      </c>
      <c r="Y44" s="4" t="e">
        <f t="shared" si="40"/>
        <v>#DIV/0!</v>
      </c>
      <c r="Z44" s="11" t="e">
        <f t="shared" si="41"/>
        <v>#DIV/0!</v>
      </c>
      <c r="AA44" s="186" t="e">
        <f t="shared" si="42"/>
        <v>#DIV/0!</v>
      </c>
      <c r="AB44" s="76">
        <v>5</v>
      </c>
      <c r="AC44" s="163" t="e">
        <f t="shared" si="43"/>
        <v>#DIV/0!</v>
      </c>
      <c r="AD44" s="12" t="e">
        <f t="shared" si="44"/>
        <v>#DIV/0!</v>
      </c>
      <c r="AE44" s="157" t="e">
        <f t="shared" si="45"/>
        <v>#DIV/0!</v>
      </c>
      <c r="AF44" s="18"/>
      <c r="AG44" s="153"/>
      <c r="AH44" s="116"/>
      <c r="AI44" s="12"/>
      <c r="AJ44" s="182"/>
      <c r="AK44" s="12"/>
    </row>
    <row r="45" spans="1:37" ht="20.25" hidden="1" customHeight="1" x14ac:dyDescent="0.25">
      <c r="A45" s="421">
        <f t="shared" si="46"/>
        <v>6</v>
      </c>
      <c r="B45" s="89"/>
      <c r="C45" s="243"/>
      <c r="D45" s="329"/>
      <c r="E45" s="146" t="e">
        <f t="shared" si="29"/>
        <v>#DIV/0!</v>
      </c>
      <c r="F45" s="11" t="e">
        <f t="shared" si="30"/>
        <v>#DIV/0!</v>
      </c>
      <c r="G45" s="30" t="e">
        <f t="shared" si="31"/>
        <v>#DIV/0!</v>
      </c>
      <c r="H45" s="107"/>
      <c r="I45" s="14"/>
      <c r="J45" s="13"/>
      <c r="K45" s="9">
        <v>9.9999999999999994E-37</v>
      </c>
      <c r="L45" s="5">
        <v>1E-46</v>
      </c>
      <c r="M45" s="12">
        <f>L45*G164</f>
        <v>3.0813000000000001E-46</v>
      </c>
      <c r="N45" s="11" t="e">
        <f t="shared" si="32"/>
        <v>#DIV/0!</v>
      </c>
      <c r="O45" s="9"/>
      <c r="P45" s="11" t="e">
        <f t="shared" si="33"/>
        <v>#DIV/0!</v>
      </c>
      <c r="Q45" s="11" t="e">
        <f t="shared" si="34"/>
        <v>#DIV/0!</v>
      </c>
      <c r="R45" s="11" t="e">
        <f t="shared" si="35"/>
        <v>#DIV/0!</v>
      </c>
      <c r="S45" s="191" t="e">
        <f t="shared" si="36"/>
        <v>#DIV/0!</v>
      </c>
      <c r="T45" s="11" t="e">
        <f t="shared" si="37"/>
        <v>#DIV/0!</v>
      </c>
      <c r="V45" s="84"/>
      <c r="W45" s="12">
        <f t="shared" si="38"/>
        <v>0</v>
      </c>
      <c r="X45" s="12" t="e">
        <f t="shared" si="39"/>
        <v>#DIV/0!</v>
      </c>
      <c r="Y45" s="4" t="e">
        <f t="shared" si="40"/>
        <v>#DIV/0!</v>
      </c>
      <c r="Z45" s="11">
        <f t="shared" si="41"/>
        <v>-100</v>
      </c>
      <c r="AA45" s="186" t="e">
        <f t="shared" si="42"/>
        <v>#DIV/0!</v>
      </c>
      <c r="AB45" s="76">
        <v>5</v>
      </c>
      <c r="AC45" s="163" t="e">
        <f t="shared" si="43"/>
        <v>#DIV/0!</v>
      </c>
      <c r="AD45" s="12" t="e">
        <f t="shared" si="44"/>
        <v>#DIV/0!</v>
      </c>
      <c r="AE45" s="157" t="e">
        <f t="shared" si="45"/>
        <v>#DIV/0!</v>
      </c>
      <c r="AF45" s="18"/>
      <c r="AG45" s="153"/>
      <c r="AH45" s="116"/>
      <c r="AI45" s="12"/>
      <c r="AJ45" s="182"/>
      <c r="AK45" s="12"/>
    </row>
    <row r="46" spans="1:37" ht="20.25" hidden="1" customHeight="1" x14ac:dyDescent="0.25">
      <c r="A46" s="421">
        <f t="shared" si="46"/>
        <v>7</v>
      </c>
      <c r="B46" s="89"/>
      <c r="C46" s="243"/>
      <c r="D46" s="329"/>
      <c r="E46" s="146" t="e">
        <f t="shared" si="29"/>
        <v>#DIV/0!</v>
      </c>
      <c r="F46" s="11" t="e">
        <f t="shared" si="30"/>
        <v>#DIV/0!</v>
      </c>
      <c r="G46" s="30" t="e">
        <f t="shared" si="31"/>
        <v>#DIV/0!</v>
      </c>
      <c r="H46" s="107"/>
      <c r="I46" s="14"/>
      <c r="J46" s="13"/>
      <c r="K46" s="9">
        <v>9.9999999999999994E-37</v>
      </c>
      <c r="L46" s="5">
        <v>1E-46</v>
      </c>
      <c r="M46" s="12">
        <f>L46*G165</f>
        <v>3.0813000000000001E-46</v>
      </c>
      <c r="N46" s="11" t="e">
        <f t="shared" si="32"/>
        <v>#DIV/0!</v>
      </c>
      <c r="O46" s="9"/>
      <c r="P46" s="11" t="e">
        <f t="shared" si="33"/>
        <v>#DIV/0!</v>
      </c>
      <c r="Q46" s="11" t="e">
        <f t="shared" si="34"/>
        <v>#DIV/0!</v>
      </c>
      <c r="R46" s="11" t="e">
        <f t="shared" si="35"/>
        <v>#DIV/0!</v>
      </c>
      <c r="S46" s="191" t="e">
        <f t="shared" si="36"/>
        <v>#DIV/0!</v>
      </c>
      <c r="T46" s="11" t="e">
        <f t="shared" si="37"/>
        <v>#DIV/0!</v>
      </c>
      <c r="V46" s="84"/>
      <c r="W46" s="12">
        <f t="shared" si="38"/>
        <v>0</v>
      </c>
      <c r="X46" s="12" t="e">
        <f t="shared" si="39"/>
        <v>#DIV/0!</v>
      </c>
      <c r="Y46" s="4" t="e">
        <f t="shared" si="40"/>
        <v>#DIV/0!</v>
      </c>
      <c r="Z46" s="11">
        <f t="shared" si="41"/>
        <v>-100</v>
      </c>
      <c r="AA46" s="186" t="e">
        <f t="shared" si="42"/>
        <v>#DIV/0!</v>
      </c>
      <c r="AB46" s="76">
        <v>5</v>
      </c>
      <c r="AC46" s="163" t="e">
        <f t="shared" si="43"/>
        <v>#DIV/0!</v>
      </c>
      <c r="AD46" s="12" t="e">
        <f t="shared" si="44"/>
        <v>#DIV/0!</v>
      </c>
      <c r="AE46" s="157" t="e">
        <f t="shared" si="45"/>
        <v>#DIV/0!</v>
      </c>
      <c r="AF46" s="18"/>
      <c r="AG46" s="153"/>
      <c r="AH46" s="116"/>
      <c r="AI46" s="12"/>
      <c r="AJ46" s="182"/>
      <c r="AK46" s="12"/>
    </row>
    <row r="47" spans="1:37" ht="20.25" hidden="1" customHeight="1" x14ac:dyDescent="0.25">
      <c r="A47" s="421">
        <f t="shared" si="46"/>
        <v>8</v>
      </c>
      <c r="B47" s="89"/>
      <c r="C47" s="243"/>
      <c r="D47" s="329"/>
      <c r="E47" s="146" t="e">
        <f t="shared" si="29"/>
        <v>#DIV/0!</v>
      </c>
      <c r="F47" s="11" t="e">
        <f t="shared" si="30"/>
        <v>#DIV/0!</v>
      </c>
      <c r="G47" s="30" t="e">
        <f t="shared" si="31"/>
        <v>#DIV/0!</v>
      </c>
      <c r="H47" s="107"/>
      <c r="I47" s="14"/>
      <c r="J47" s="13"/>
      <c r="K47" s="9">
        <v>9.9999999999999994E-37</v>
      </c>
      <c r="L47" s="5">
        <v>1E-46</v>
      </c>
      <c r="M47" s="12">
        <f>L47*G166</f>
        <v>3.0813000000000001E-46</v>
      </c>
      <c r="N47" s="11" t="e">
        <f t="shared" si="32"/>
        <v>#DIV/0!</v>
      </c>
      <c r="O47" s="9"/>
      <c r="P47" s="11" t="e">
        <f t="shared" si="33"/>
        <v>#DIV/0!</v>
      </c>
      <c r="Q47" s="11" t="e">
        <f t="shared" si="34"/>
        <v>#DIV/0!</v>
      </c>
      <c r="R47" s="11" t="e">
        <f t="shared" si="35"/>
        <v>#DIV/0!</v>
      </c>
      <c r="S47" s="191" t="e">
        <f>W47*M373</f>
        <v>#DIV/0!</v>
      </c>
      <c r="T47" s="11" t="e">
        <f t="shared" si="37"/>
        <v>#DIV/0!</v>
      </c>
      <c r="V47" s="84"/>
      <c r="W47" s="12">
        <f t="shared" si="38"/>
        <v>0</v>
      </c>
      <c r="X47" s="12" t="e">
        <f t="shared" si="39"/>
        <v>#DIV/0!</v>
      </c>
      <c r="Y47" s="4" t="e">
        <f t="shared" si="40"/>
        <v>#DIV/0!</v>
      </c>
      <c r="Z47" s="11">
        <f t="shared" si="41"/>
        <v>-100</v>
      </c>
      <c r="AA47" s="186" t="e">
        <f t="shared" si="42"/>
        <v>#DIV/0!</v>
      </c>
      <c r="AB47" s="76">
        <v>5</v>
      </c>
      <c r="AC47" s="163" t="e">
        <f t="shared" si="43"/>
        <v>#DIV/0!</v>
      </c>
      <c r="AD47" s="12" t="e">
        <f t="shared" si="44"/>
        <v>#DIV/0!</v>
      </c>
      <c r="AE47" s="157" t="e">
        <f t="shared" si="45"/>
        <v>#DIV/0!</v>
      </c>
      <c r="AF47" s="18"/>
      <c r="AG47" s="153"/>
      <c r="AH47" s="116"/>
      <c r="AI47" s="12"/>
      <c r="AJ47" s="182"/>
      <c r="AK47" s="12"/>
    </row>
    <row r="48" spans="1:37" ht="16.5" hidden="1" thickBot="1" x14ac:dyDescent="0.3">
      <c r="A48" s="421">
        <f t="shared" si="46"/>
        <v>9</v>
      </c>
      <c r="B48" s="89"/>
      <c r="C48" s="243"/>
      <c r="D48" s="329"/>
      <c r="E48" s="146" t="e">
        <f t="shared" si="29"/>
        <v>#DIV/0!</v>
      </c>
      <c r="F48" s="11" t="e">
        <f t="shared" si="30"/>
        <v>#DIV/0!</v>
      </c>
      <c r="G48" s="30" t="e">
        <f t="shared" si="31"/>
        <v>#DIV/0!</v>
      </c>
      <c r="H48" s="107"/>
      <c r="I48" s="14"/>
      <c r="J48" s="13"/>
      <c r="K48" s="9">
        <v>9.9999999999999994E-37</v>
      </c>
      <c r="L48" s="5">
        <v>1E-46</v>
      </c>
      <c r="M48" s="12">
        <f>L48*G167</f>
        <v>3.0813000000000001E-46</v>
      </c>
      <c r="N48" s="11" t="e">
        <f t="shared" si="32"/>
        <v>#DIV/0!</v>
      </c>
      <c r="O48" s="9"/>
      <c r="P48" s="11" t="e">
        <f t="shared" si="33"/>
        <v>#DIV/0!</v>
      </c>
      <c r="Q48" s="11" t="e">
        <f t="shared" si="34"/>
        <v>#DIV/0!</v>
      </c>
      <c r="R48" s="11" t="e">
        <f t="shared" si="35"/>
        <v>#DIV/0!</v>
      </c>
      <c r="S48" s="191" t="e">
        <f>W48*M374</f>
        <v>#DIV/0!</v>
      </c>
      <c r="T48" s="11" t="e">
        <f t="shared" si="37"/>
        <v>#DIV/0!</v>
      </c>
      <c r="V48" s="84"/>
      <c r="W48" s="12">
        <f t="shared" si="38"/>
        <v>0</v>
      </c>
      <c r="X48" s="12" t="e">
        <f t="shared" si="39"/>
        <v>#DIV/0!</v>
      </c>
      <c r="Y48" s="4" t="e">
        <f t="shared" si="40"/>
        <v>#DIV/0!</v>
      </c>
      <c r="Z48" s="11">
        <f t="shared" si="41"/>
        <v>-100</v>
      </c>
      <c r="AA48" s="186" t="e">
        <f t="shared" si="42"/>
        <v>#DIV/0!</v>
      </c>
      <c r="AB48" s="76">
        <v>5</v>
      </c>
      <c r="AC48" s="163" t="e">
        <f>ROUND((V48*K163+AE48),2)</f>
        <v>#DIV/0!</v>
      </c>
      <c r="AD48" s="182" t="e">
        <f t="shared" si="44"/>
        <v>#DIV/0!</v>
      </c>
      <c r="AE48" s="157" t="e">
        <f t="shared" si="45"/>
        <v>#DIV/0!</v>
      </c>
      <c r="AF48" s="18"/>
      <c r="AG48" s="153"/>
      <c r="AH48" s="116"/>
      <c r="AI48" s="12"/>
      <c r="AJ48" s="182"/>
      <c r="AK48" s="12"/>
    </row>
    <row r="49" spans="1:37" ht="16.5" hidden="1" thickBot="1" x14ac:dyDescent="0.3">
      <c r="A49" s="421"/>
      <c r="B49" s="28" t="s">
        <v>8</v>
      </c>
      <c r="C49" s="246"/>
      <c r="D49" s="82"/>
      <c r="E49" s="148"/>
      <c r="F49" s="4" t="s">
        <v>27</v>
      </c>
      <c r="G49" s="82"/>
      <c r="H49" s="107" t="e">
        <f>AA49/K49</f>
        <v>#DIV/0!</v>
      </c>
      <c r="I49" s="14" t="e">
        <f>(#REF!+T49)/K49</f>
        <v>#REF!</v>
      </c>
      <c r="J49" s="13"/>
      <c r="K49" s="9"/>
      <c r="L49" s="5"/>
      <c r="M49" s="12"/>
      <c r="N49" s="162">
        <f>AD49</f>
        <v>0</v>
      </c>
      <c r="O49" s="19"/>
      <c r="P49" s="180" t="e">
        <f>ROUND(W49*L414,2)</f>
        <v>#DIV/0!</v>
      </c>
      <c r="Q49" s="180" t="e">
        <f>ROUND(W49*N414,2)</f>
        <v>#DIV/0!</v>
      </c>
      <c r="R49" s="180" t="e">
        <f>ROUND(W49*P414,2)</f>
        <v>#DIV/0!</v>
      </c>
      <c r="S49" s="187" t="e">
        <f>SUM(S40:S48)</f>
        <v>#DIV/0!</v>
      </c>
      <c r="T49" s="180" t="e">
        <f t="shared" si="37"/>
        <v>#DIV/0!</v>
      </c>
      <c r="V49" s="20">
        <f>SUM(V40:V48)</f>
        <v>0</v>
      </c>
      <c r="W49" s="20">
        <f>V49*T2</f>
        <v>0</v>
      </c>
      <c r="X49" s="20" t="e">
        <f>SUM(X40:X48)</f>
        <v>#DIV/0!</v>
      </c>
      <c r="Y49" s="109"/>
      <c r="Z49" s="19"/>
      <c r="AA49" s="187" t="e">
        <f>SUM(AA40:AA48)</f>
        <v>#DIV/0!</v>
      </c>
      <c r="AB49" s="76">
        <v>5</v>
      </c>
      <c r="AC49" s="181">
        <f>ROUND(V49*K156+AE49,2)</f>
        <v>0</v>
      </c>
      <c r="AD49" s="184">
        <f>ROUND(AC49*AB49/100,2)</f>
        <v>0</v>
      </c>
      <c r="AE49" s="188">
        <f>AF49/AF114*S121</f>
        <v>0</v>
      </c>
      <c r="AF49" s="111"/>
      <c r="AG49" s="151"/>
      <c r="AH49" s="122">
        <v>3.52</v>
      </c>
      <c r="AI49" s="181">
        <f>ROUND((AG49*AH49*$AG$2),2)</f>
        <v>0</v>
      </c>
      <c r="AJ49" s="20">
        <f>ROUND(AI49*AB49/100,2)</f>
        <v>0</v>
      </c>
      <c r="AK49" s="185">
        <f>ROUND((AC49+AD49)*0.2,2)</f>
        <v>0</v>
      </c>
    </row>
    <row r="50" spans="1:37" ht="15" hidden="1" customHeight="1" x14ac:dyDescent="0.25">
      <c r="A50" s="29"/>
      <c r="B50" s="418" t="s">
        <v>131</v>
      </c>
      <c r="C50" s="248"/>
      <c r="D50" s="81"/>
      <c r="E50" s="149"/>
      <c r="F50" s="42"/>
      <c r="G50" s="81"/>
      <c r="H50" s="44"/>
      <c r="I50" s="44"/>
      <c r="J50" s="44"/>
      <c r="K50" s="36"/>
      <c r="L50" s="37"/>
      <c r="M50" s="161"/>
      <c r="N50" s="42"/>
      <c r="O50" s="36"/>
      <c r="P50" s="42"/>
      <c r="Q50" s="42"/>
      <c r="R50" s="42"/>
      <c r="S50" s="195"/>
      <c r="T50" s="42"/>
      <c r="V50" s="38"/>
      <c r="W50" s="161">
        <f>K50*M50</f>
        <v>0</v>
      </c>
      <c r="X50" s="161"/>
      <c r="Y50" s="38"/>
      <c r="Z50" s="38"/>
      <c r="AA50" s="38"/>
      <c r="AB50" s="38"/>
      <c r="AC50" s="161"/>
      <c r="AD50" s="183"/>
      <c r="AE50" s="45"/>
      <c r="AF50" s="43"/>
      <c r="AG50" s="154"/>
      <c r="AH50" s="45"/>
      <c r="AI50" s="161"/>
      <c r="AJ50" s="183"/>
      <c r="AK50" s="161"/>
    </row>
    <row r="51" spans="1:37" ht="17.25" hidden="1" customHeight="1" x14ac:dyDescent="0.25">
      <c r="A51" s="421">
        <v>1</v>
      </c>
      <c r="B51" s="256"/>
      <c r="C51" s="249"/>
      <c r="D51" s="114"/>
      <c r="E51" s="146" t="e">
        <f t="shared" ref="E51:E75" si="47">ROUND(G51/$T$2,6)</f>
        <v>#DIV/0!</v>
      </c>
      <c r="F51" s="11" t="e">
        <f t="shared" ref="F51:F75" si="48">G51/M51*100-100</f>
        <v>#DIV/0!</v>
      </c>
      <c r="G51" s="30" t="e">
        <f t="shared" ref="G51:G75" si="49">X51/K51</f>
        <v>#DIV/0!</v>
      </c>
      <c r="H51" s="107" t="e">
        <f t="shared" ref="H51:H75" si="50">AA51/K51</f>
        <v>#DIV/0!</v>
      </c>
      <c r="I51" s="14" t="e">
        <f>(X51+#REF!)/K51</f>
        <v>#DIV/0!</v>
      </c>
      <c r="J51" s="73" t="e">
        <f>(#REF!+O51+P51+S51+#REF!)/K51</f>
        <v>#REF!</v>
      </c>
      <c r="K51" s="9">
        <v>9.9999999999999994E-37</v>
      </c>
      <c r="L51" s="5">
        <v>1E-46</v>
      </c>
      <c r="M51" s="12">
        <f t="shared" ref="M51:M74" si="51">L51*G170</f>
        <v>3.0813000000000001E-46</v>
      </c>
      <c r="N51" s="11" t="e">
        <f t="shared" ref="N51:N75" si="52">ROUND(AC51/$AC$76*$N$76,2)</f>
        <v>#DIV/0!</v>
      </c>
      <c r="O51" s="9" t="e">
        <f t="shared" ref="O51:O58" si="53">N114/W114*W51</f>
        <v>#DIV/0!</v>
      </c>
      <c r="P51" s="11" t="e">
        <f t="shared" ref="P51:P72" si="54">ROUND(W51*L416,2)</f>
        <v>#DIV/0!</v>
      </c>
      <c r="Q51" s="11" t="e">
        <f t="shared" ref="Q51:Q72" si="55">ROUND(W51*N416,2)</f>
        <v>#DIV/0!</v>
      </c>
      <c r="R51" s="11" t="e">
        <f t="shared" ref="R51:R72" si="56">ROUND(W51*P416,2)</f>
        <v>#DIV/0!</v>
      </c>
      <c r="S51" s="191" t="e">
        <f>W51*M394</f>
        <v>#DIV/0!</v>
      </c>
      <c r="T51" s="11" t="e">
        <f t="shared" ref="T51:T76" si="57">N51+P51+Q51+R51+S51</f>
        <v>#DIV/0!</v>
      </c>
      <c r="V51" s="84"/>
      <c r="W51" s="12">
        <f t="shared" ref="W51:W75" si="58">ROUND((K51*M51),2)</f>
        <v>0</v>
      </c>
      <c r="X51" s="12" t="e">
        <f t="shared" ref="X51:X75" si="59">T51+W51</f>
        <v>#DIV/0!</v>
      </c>
      <c r="Y51" s="4" t="e">
        <f t="shared" ref="Y51:Y75" si="60">W51/$W$76*$Y$76</f>
        <v>#DIV/0!</v>
      </c>
      <c r="Z51" s="11" t="e">
        <f t="shared" ref="Z51:Z75" si="61">H51/M51*100-100</f>
        <v>#DIV/0!</v>
      </c>
      <c r="AA51" s="186" t="e">
        <f t="shared" ref="AA51:AA75" si="62">X51+Y51</f>
        <v>#DIV/0!</v>
      </c>
      <c r="AB51" s="76">
        <v>5</v>
      </c>
      <c r="AC51" s="163" t="e">
        <f>ROUND((V51*K175+AE51),2)</f>
        <v>#DIV/0!</v>
      </c>
      <c r="AD51" s="12" t="e">
        <f t="shared" ref="AD51:AD75" si="63">AC51*AB51/100</f>
        <v>#DIV/0!</v>
      </c>
      <c r="AE51" s="157" t="e">
        <f t="shared" ref="AE51:AE75" si="64">W51/$W$76*$AE$76</f>
        <v>#DIV/0!</v>
      </c>
      <c r="AF51" s="17"/>
      <c r="AG51" s="153"/>
      <c r="AH51" s="116"/>
      <c r="AI51" s="12"/>
      <c r="AJ51" s="12"/>
      <c r="AK51" s="12"/>
    </row>
    <row r="52" spans="1:37" ht="20.25" hidden="1" customHeight="1" x14ac:dyDescent="0.25">
      <c r="A52" s="421">
        <f t="shared" ref="A52:A75" si="65">A51+1</f>
        <v>2</v>
      </c>
      <c r="B52" s="256"/>
      <c r="C52" s="249"/>
      <c r="D52" s="114"/>
      <c r="E52" s="146" t="e">
        <f t="shared" si="47"/>
        <v>#DIV/0!</v>
      </c>
      <c r="F52" s="11" t="e">
        <f t="shared" si="48"/>
        <v>#DIV/0!</v>
      </c>
      <c r="G52" s="30" t="e">
        <f t="shared" si="49"/>
        <v>#DIV/0!</v>
      </c>
      <c r="H52" s="107" t="e">
        <f t="shared" si="50"/>
        <v>#DIV/0!</v>
      </c>
      <c r="I52" s="14" t="e">
        <f>(X52+#REF!)/K52</f>
        <v>#DIV/0!</v>
      </c>
      <c r="J52" s="73" t="e">
        <f>(#REF!+O52+P52+S52+#REF!)/K52</f>
        <v>#REF!</v>
      </c>
      <c r="K52" s="9">
        <v>9.9999999999999994E-37</v>
      </c>
      <c r="L52" s="5">
        <v>1E-46</v>
      </c>
      <c r="M52" s="12">
        <f t="shared" si="51"/>
        <v>3.0813000000000001E-46</v>
      </c>
      <c r="N52" s="11" t="e">
        <f t="shared" si="52"/>
        <v>#DIV/0!</v>
      </c>
      <c r="O52" s="9" t="e">
        <f t="shared" si="53"/>
        <v>#DIV/0!</v>
      </c>
      <c r="P52" s="11" t="e">
        <f t="shared" si="54"/>
        <v>#DIV/0!</v>
      </c>
      <c r="Q52" s="11" t="e">
        <f t="shared" si="55"/>
        <v>#DIV/0!</v>
      </c>
      <c r="R52" s="11" t="e">
        <f t="shared" si="56"/>
        <v>#DIV/0!</v>
      </c>
      <c r="S52" s="191" t="e">
        <f>W52*M395</f>
        <v>#DIV/0!</v>
      </c>
      <c r="T52" s="11" t="e">
        <f t="shared" si="57"/>
        <v>#DIV/0!</v>
      </c>
      <c r="V52" s="84"/>
      <c r="W52" s="12">
        <f t="shared" si="58"/>
        <v>0</v>
      </c>
      <c r="X52" s="12" t="e">
        <f t="shared" si="59"/>
        <v>#DIV/0!</v>
      </c>
      <c r="Y52" s="4" t="e">
        <f t="shared" si="60"/>
        <v>#DIV/0!</v>
      </c>
      <c r="Z52" s="11" t="e">
        <f t="shared" si="61"/>
        <v>#DIV/0!</v>
      </c>
      <c r="AA52" s="186" t="e">
        <f t="shared" si="62"/>
        <v>#DIV/0!</v>
      </c>
      <c r="AB52" s="76">
        <v>5</v>
      </c>
      <c r="AC52" s="163" t="e">
        <f>ROUND((V52*K176+AE52),2)</f>
        <v>#DIV/0!</v>
      </c>
      <c r="AD52" s="12" t="e">
        <f t="shared" si="63"/>
        <v>#DIV/0!</v>
      </c>
      <c r="AE52" s="157" t="e">
        <f t="shared" si="64"/>
        <v>#DIV/0!</v>
      </c>
      <c r="AF52" s="17"/>
      <c r="AG52" s="153"/>
      <c r="AH52" s="116"/>
      <c r="AI52" s="12"/>
      <c r="AJ52" s="12"/>
      <c r="AK52" s="12"/>
    </row>
    <row r="53" spans="1:37" ht="17.25" hidden="1" customHeight="1" x14ac:dyDescent="0.25">
      <c r="A53" s="421">
        <f t="shared" si="65"/>
        <v>3</v>
      </c>
      <c r="B53" s="256"/>
      <c r="C53" s="249"/>
      <c r="D53" s="114"/>
      <c r="E53" s="146" t="e">
        <f t="shared" si="47"/>
        <v>#DIV/0!</v>
      </c>
      <c r="F53" s="11" t="e">
        <f t="shared" si="48"/>
        <v>#DIV/0!</v>
      </c>
      <c r="G53" s="30" t="e">
        <f t="shared" si="49"/>
        <v>#DIV/0!</v>
      </c>
      <c r="H53" s="107" t="e">
        <f t="shared" si="50"/>
        <v>#DIV/0!</v>
      </c>
      <c r="I53" s="14" t="e">
        <f>(X53+#REF!)/K53</f>
        <v>#DIV/0!</v>
      </c>
      <c r="J53" s="73" t="e">
        <f>(#REF!+O53+P53+S53+#REF!)/K53</f>
        <v>#REF!</v>
      </c>
      <c r="K53" s="9">
        <v>9.9999999999999994E-37</v>
      </c>
      <c r="L53" s="5">
        <v>1E-46</v>
      </c>
      <c r="M53" s="12">
        <f t="shared" si="51"/>
        <v>3.0813000000000001E-46</v>
      </c>
      <c r="N53" s="11" t="e">
        <f t="shared" si="52"/>
        <v>#DIV/0!</v>
      </c>
      <c r="O53" s="9" t="e">
        <f t="shared" si="53"/>
        <v>#DIV/0!</v>
      </c>
      <c r="P53" s="11" t="e">
        <f t="shared" si="54"/>
        <v>#DIV/0!</v>
      </c>
      <c r="Q53" s="11" t="e">
        <f t="shared" si="55"/>
        <v>#DIV/0!</v>
      </c>
      <c r="R53" s="11" t="e">
        <f t="shared" si="56"/>
        <v>#DIV/0!</v>
      </c>
      <c r="S53" s="191" t="e">
        <f t="shared" ref="S53:S72" si="66">W53*M397</f>
        <v>#DIV/0!</v>
      </c>
      <c r="T53" s="11" t="e">
        <f t="shared" si="57"/>
        <v>#DIV/0!</v>
      </c>
      <c r="V53" s="84"/>
      <c r="W53" s="12">
        <f t="shared" si="58"/>
        <v>0</v>
      </c>
      <c r="X53" s="12" t="e">
        <f t="shared" si="59"/>
        <v>#DIV/0!</v>
      </c>
      <c r="Y53" s="4" t="e">
        <f t="shared" si="60"/>
        <v>#DIV/0!</v>
      </c>
      <c r="Z53" s="11" t="e">
        <f t="shared" si="61"/>
        <v>#DIV/0!</v>
      </c>
      <c r="AA53" s="186" t="e">
        <f t="shared" si="62"/>
        <v>#DIV/0!</v>
      </c>
      <c r="AB53" s="76">
        <v>5</v>
      </c>
      <c r="AC53" s="163" t="e">
        <f>ROUND((V53*K177+AE53),2)</f>
        <v>#DIV/0!</v>
      </c>
      <c r="AD53" s="12" t="e">
        <f t="shared" si="63"/>
        <v>#DIV/0!</v>
      </c>
      <c r="AE53" s="157" t="e">
        <f t="shared" si="64"/>
        <v>#DIV/0!</v>
      </c>
      <c r="AF53" s="17"/>
      <c r="AG53" s="153"/>
      <c r="AH53" s="116"/>
      <c r="AI53" s="12"/>
      <c r="AJ53" s="12"/>
      <c r="AK53" s="12"/>
    </row>
    <row r="54" spans="1:37" ht="17.25" hidden="1" customHeight="1" x14ac:dyDescent="0.25">
      <c r="A54" s="421">
        <f t="shared" si="65"/>
        <v>4</v>
      </c>
      <c r="B54" s="256"/>
      <c r="C54" s="249"/>
      <c r="D54" s="114"/>
      <c r="E54" s="146" t="e">
        <f t="shared" si="47"/>
        <v>#DIV/0!</v>
      </c>
      <c r="F54" s="11" t="e">
        <f t="shared" si="48"/>
        <v>#DIV/0!</v>
      </c>
      <c r="G54" s="30" t="e">
        <f t="shared" si="49"/>
        <v>#DIV/0!</v>
      </c>
      <c r="H54" s="107" t="e">
        <f t="shared" si="50"/>
        <v>#DIV/0!</v>
      </c>
      <c r="I54" s="14" t="e">
        <f>(X54+#REF!)/K54</f>
        <v>#DIV/0!</v>
      </c>
      <c r="J54" s="73" t="e">
        <f>(#REF!+O54+P54+S54+#REF!)/K54</f>
        <v>#REF!</v>
      </c>
      <c r="K54" s="9">
        <v>9.9999999999999994E-37</v>
      </c>
      <c r="L54" s="5">
        <v>1E-46</v>
      </c>
      <c r="M54" s="12">
        <f t="shared" si="51"/>
        <v>3.0813000000000001E-46</v>
      </c>
      <c r="N54" s="11" t="e">
        <f t="shared" si="52"/>
        <v>#DIV/0!</v>
      </c>
      <c r="O54" s="9" t="e">
        <f t="shared" si="53"/>
        <v>#DIV/0!</v>
      </c>
      <c r="P54" s="11" t="e">
        <f t="shared" si="54"/>
        <v>#DIV/0!</v>
      </c>
      <c r="Q54" s="11" t="e">
        <f t="shared" si="55"/>
        <v>#DIV/0!</v>
      </c>
      <c r="R54" s="11" t="e">
        <f t="shared" si="56"/>
        <v>#DIV/0!</v>
      </c>
      <c r="S54" s="191" t="e">
        <f t="shared" si="66"/>
        <v>#DIV/0!</v>
      </c>
      <c r="T54" s="11" t="e">
        <f t="shared" si="57"/>
        <v>#DIV/0!</v>
      </c>
      <c r="V54" s="84"/>
      <c r="W54" s="12">
        <f t="shared" si="58"/>
        <v>0</v>
      </c>
      <c r="X54" s="12" t="e">
        <f t="shared" si="59"/>
        <v>#DIV/0!</v>
      </c>
      <c r="Y54" s="4" t="e">
        <f t="shared" si="60"/>
        <v>#DIV/0!</v>
      </c>
      <c r="Z54" s="11" t="e">
        <f t="shared" si="61"/>
        <v>#DIV/0!</v>
      </c>
      <c r="AA54" s="186" t="e">
        <f t="shared" si="62"/>
        <v>#DIV/0!</v>
      </c>
      <c r="AB54" s="76">
        <v>5</v>
      </c>
      <c r="AC54" s="163" t="e">
        <f>ROUND((V54*K178+AE54),2)</f>
        <v>#DIV/0!</v>
      </c>
      <c r="AD54" s="12" t="e">
        <f t="shared" si="63"/>
        <v>#DIV/0!</v>
      </c>
      <c r="AE54" s="157" t="e">
        <f t="shared" si="64"/>
        <v>#DIV/0!</v>
      </c>
      <c r="AF54" s="17"/>
      <c r="AG54" s="153"/>
      <c r="AH54" s="116"/>
      <c r="AI54" s="12"/>
      <c r="AJ54" s="12"/>
      <c r="AK54" s="12"/>
    </row>
    <row r="55" spans="1:37" ht="17.25" hidden="1" customHeight="1" x14ac:dyDescent="0.25">
      <c r="A55" s="421">
        <f t="shared" si="65"/>
        <v>5</v>
      </c>
      <c r="B55" s="256"/>
      <c r="C55" s="249"/>
      <c r="D55" s="114"/>
      <c r="E55" s="146" t="e">
        <f t="shared" si="47"/>
        <v>#DIV/0!</v>
      </c>
      <c r="F55" s="11" t="e">
        <f t="shared" si="48"/>
        <v>#DIV/0!</v>
      </c>
      <c r="G55" s="30" t="e">
        <f t="shared" si="49"/>
        <v>#DIV/0!</v>
      </c>
      <c r="H55" s="107" t="e">
        <f t="shared" si="50"/>
        <v>#DIV/0!</v>
      </c>
      <c r="I55" s="14" t="e">
        <f>(X55+#REF!)/K55</f>
        <v>#DIV/0!</v>
      </c>
      <c r="J55" s="73" t="e">
        <f>(#REF!+O55+P55+S55+#REF!)/K55</f>
        <v>#REF!</v>
      </c>
      <c r="K55" s="9">
        <v>9.9999999999999994E-37</v>
      </c>
      <c r="L55" s="5">
        <v>1E-46</v>
      </c>
      <c r="M55" s="12">
        <f t="shared" si="51"/>
        <v>3.0813000000000001E-46</v>
      </c>
      <c r="N55" s="11" t="e">
        <f t="shared" si="52"/>
        <v>#DIV/0!</v>
      </c>
      <c r="O55" s="9" t="e">
        <f t="shared" si="53"/>
        <v>#DIV/0!</v>
      </c>
      <c r="P55" s="11" t="e">
        <f t="shared" si="54"/>
        <v>#DIV/0!</v>
      </c>
      <c r="Q55" s="11" t="e">
        <f t="shared" si="55"/>
        <v>#DIV/0!</v>
      </c>
      <c r="R55" s="11" t="e">
        <f t="shared" si="56"/>
        <v>#DIV/0!</v>
      </c>
      <c r="S55" s="191" t="e">
        <f t="shared" si="66"/>
        <v>#DIV/0!</v>
      </c>
      <c r="T55" s="11" t="e">
        <f t="shared" si="57"/>
        <v>#DIV/0!</v>
      </c>
      <c r="V55" s="84"/>
      <c r="W55" s="12">
        <f t="shared" si="58"/>
        <v>0</v>
      </c>
      <c r="X55" s="12" t="e">
        <f t="shared" si="59"/>
        <v>#DIV/0!</v>
      </c>
      <c r="Y55" s="4" t="e">
        <f t="shared" si="60"/>
        <v>#DIV/0!</v>
      </c>
      <c r="Z55" s="11" t="e">
        <f t="shared" si="61"/>
        <v>#DIV/0!</v>
      </c>
      <c r="AA55" s="186" t="e">
        <f t="shared" si="62"/>
        <v>#DIV/0!</v>
      </c>
      <c r="AB55" s="76">
        <v>5</v>
      </c>
      <c r="AC55" s="163" t="e">
        <f>ROUND((V55*K179+AE55),2)</f>
        <v>#DIV/0!</v>
      </c>
      <c r="AD55" s="12" t="e">
        <f t="shared" si="63"/>
        <v>#DIV/0!</v>
      </c>
      <c r="AE55" s="157" t="e">
        <f t="shared" si="64"/>
        <v>#DIV/0!</v>
      </c>
      <c r="AF55" s="17"/>
      <c r="AG55" s="153"/>
      <c r="AH55" s="116"/>
      <c r="AI55" s="12"/>
      <c r="AJ55" s="12"/>
      <c r="AK55" s="12"/>
    </row>
    <row r="56" spans="1:37" ht="17.25" hidden="1" customHeight="1" x14ac:dyDescent="0.25">
      <c r="A56" s="421">
        <f t="shared" si="65"/>
        <v>6</v>
      </c>
      <c r="B56" s="257"/>
      <c r="C56" s="249"/>
      <c r="D56" s="114"/>
      <c r="E56" s="146" t="e">
        <f t="shared" si="47"/>
        <v>#DIV/0!</v>
      </c>
      <c r="F56" s="11" t="e">
        <f t="shared" si="48"/>
        <v>#DIV/0!</v>
      </c>
      <c r="G56" s="30" t="e">
        <f t="shared" si="49"/>
        <v>#DIV/0!</v>
      </c>
      <c r="H56" s="107" t="e">
        <f t="shared" si="50"/>
        <v>#DIV/0!</v>
      </c>
      <c r="I56" s="14" t="e">
        <f>(X56+#REF!)/K56</f>
        <v>#DIV/0!</v>
      </c>
      <c r="J56" s="73" t="e">
        <f>(#REF!+O56+P56+S56+#REF!)/K56</f>
        <v>#REF!</v>
      </c>
      <c r="K56" s="9">
        <v>9.9999999999999994E-37</v>
      </c>
      <c r="L56" s="5">
        <v>1E-46</v>
      </c>
      <c r="M56" s="12">
        <f t="shared" si="51"/>
        <v>3.0813000000000001E-46</v>
      </c>
      <c r="N56" s="11" t="e">
        <f t="shared" si="52"/>
        <v>#DIV/0!</v>
      </c>
      <c r="O56" s="9" t="e">
        <f t="shared" si="53"/>
        <v>#DIV/0!</v>
      </c>
      <c r="P56" s="11" t="e">
        <f t="shared" si="54"/>
        <v>#DIV/0!</v>
      </c>
      <c r="Q56" s="11" t="e">
        <f t="shared" si="55"/>
        <v>#DIV/0!</v>
      </c>
      <c r="R56" s="11" t="e">
        <f t="shared" si="56"/>
        <v>#DIV/0!</v>
      </c>
      <c r="S56" s="191" t="e">
        <f t="shared" si="66"/>
        <v>#DIV/0!</v>
      </c>
      <c r="T56" s="11" t="e">
        <f t="shared" si="57"/>
        <v>#DIV/0!</v>
      </c>
      <c r="V56" s="84"/>
      <c r="W56" s="12">
        <f t="shared" si="58"/>
        <v>0</v>
      </c>
      <c r="X56" s="12" t="e">
        <f t="shared" si="59"/>
        <v>#DIV/0!</v>
      </c>
      <c r="Y56" s="4" t="e">
        <f t="shared" si="60"/>
        <v>#DIV/0!</v>
      </c>
      <c r="Z56" s="11" t="e">
        <f t="shared" si="61"/>
        <v>#DIV/0!</v>
      </c>
      <c r="AA56" s="186" t="e">
        <f t="shared" si="62"/>
        <v>#DIV/0!</v>
      </c>
      <c r="AB56" s="76">
        <v>5</v>
      </c>
      <c r="AC56" s="163" t="e">
        <f>ROUND((V56*K181+AE56),2)</f>
        <v>#DIV/0!</v>
      </c>
      <c r="AD56" s="12" t="e">
        <f t="shared" si="63"/>
        <v>#DIV/0!</v>
      </c>
      <c r="AE56" s="157" t="e">
        <f t="shared" si="64"/>
        <v>#DIV/0!</v>
      </c>
      <c r="AF56" s="17"/>
      <c r="AG56" s="153"/>
      <c r="AH56" s="116"/>
      <c r="AI56" s="12"/>
      <c r="AJ56" s="12"/>
      <c r="AK56" s="12"/>
    </row>
    <row r="57" spans="1:37" ht="17.25" hidden="1" customHeight="1" x14ac:dyDescent="0.25">
      <c r="A57" s="421">
        <f t="shared" si="65"/>
        <v>7</v>
      </c>
      <c r="B57" s="256"/>
      <c r="C57" s="249"/>
      <c r="D57" s="114"/>
      <c r="E57" s="146" t="e">
        <f t="shared" si="47"/>
        <v>#DIV/0!</v>
      </c>
      <c r="F57" s="11" t="e">
        <f t="shared" si="48"/>
        <v>#DIV/0!</v>
      </c>
      <c r="G57" s="30" t="e">
        <f t="shared" si="49"/>
        <v>#DIV/0!</v>
      </c>
      <c r="H57" s="107" t="e">
        <f t="shared" si="50"/>
        <v>#DIV/0!</v>
      </c>
      <c r="I57" s="14" t="e">
        <f>(X57+#REF!)/K57</f>
        <v>#DIV/0!</v>
      </c>
      <c r="J57" s="73" t="e">
        <f>(#REF!+O57+P57+S57+#REF!)/K57</f>
        <v>#REF!</v>
      </c>
      <c r="K57" s="9">
        <v>9.9999999999999994E-37</v>
      </c>
      <c r="L57" s="5">
        <v>1E-46</v>
      </c>
      <c r="M57" s="12">
        <f t="shared" si="51"/>
        <v>3.0813000000000001E-46</v>
      </c>
      <c r="N57" s="11" t="e">
        <f t="shared" si="52"/>
        <v>#DIV/0!</v>
      </c>
      <c r="O57" s="9" t="e">
        <f t="shared" si="53"/>
        <v>#VALUE!</v>
      </c>
      <c r="P57" s="11" t="e">
        <f t="shared" si="54"/>
        <v>#DIV/0!</v>
      </c>
      <c r="Q57" s="11" t="e">
        <f t="shared" si="55"/>
        <v>#DIV/0!</v>
      </c>
      <c r="R57" s="11" t="e">
        <f t="shared" si="56"/>
        <v>#DIV/0!</v>
      </c>
      <c r="S57" s="191" t="e">
        <f t="shared" si="66"/>
        <v>#DIV/0!</v>
      </c>
      <c r="T57" s="11" t="e">
        <f t="shared" si="57"/>
        <v>#DIV/0!</v>
      </c>
      <c r="V57" s="84"/>
      <c r="W57" s="12">
        <f t="shared" si="58"/>
        <v>0</v>
      </c>
      <c r="X57" s="12" t="e">
        <f t="shared" si="59"/>
        <v>#DIV/0!</v>
      </c>
      <c r="Y57" s="4" t="e">
        <f t="shared" si="60"/>
        <v>#DIV/0!</v>
      </c>
      <c r="Z57" s="11" t="e">
        <f t="shared" si="61"/>
        <v>#DIV/0!</v>
      </c>
      <c r="AA57" s="186" t="e">
        <f t="shared" si="62"/>
        <v>#DIV/0!</v>
      </c>
      <c r="AB57" s="76">
        <v>5</v>
      </c>
      <c r="AC57" s="163" t="e">
        <f>ROUND((V57*K182+AE57),2)</f>
        <v>#DIV/0!</v>
      </c>
      <c r="AD57" s="12" t="e">
        <f t="shared" si="63"/>
        <v>#DIV/0!</v>
      </c>
      <c r="AE57" s="157" t="e">
        <f t="shared" si="64"/>
        <v>#DIV/0!</v>
      </c>
      <c r="AF57" s="17"/>
      <c r="AG57" s="153"/>
      <c r="AH57" s="116"/>
      <c r="AI57" s="12"/>
      <c r="AJ57" s="12"/>
      <c r="AK57" s="12"/>
    </row>
    <row r="58" spans="1:37" ht="17.25" hidden="1" customHeight="1" x14ac:dyDescent="0.25">
      <c r="A58" s="421">
        <f t="shared" si="65"/>
        <v>8</v>
      </c>
      <c r="B58" s="256"/>
      <c r="C58" s="249"/>
      <c r="D58" s="114"/>
      <c r="E58" s="146" t="e">
        <f t="shared" si="47"/>
        <v>#DIV/0!</v>
      </c>
      <c r="F58" s="11" t="e">
        <f t="shared" si="48"/>
        <v>#DIV/0!</v>
      </c>
      <c r="G58" s="30" t="e">
        <f t="shared" si="49"/>
        <v>#DIV/0!</v>
      </c>
      <c r="H58" s="107" t="e">
        <f t="shared" si="50"/>
        <v>#DIV/0!</v>
      </c>
      <c r="I58" s="14" t="e">
        <f>(X58+#REF!)/K58</f>
        <v>#DIV/0!</v>
      </c>
      <c r="J58" s="73" t="e">
        <f>(#REF!+O58+P58+S58+#REF!)/K58</f>
        <v>#REF!</v>
      </c>
      <c r="K58" s="9">
        <v>9.9999999999999994E-37</v>
      </c>
      <c r="L58" s="5">
        <v>1E-46</v>
      </c>
      <c r="M58" s="12">
        <f t="shared" si="51"/>
        <v>3.0813000000000001E-46</v>
      </c>
      <c r="N58" s="11" t="e">
        <f t="shared" si="52"/>
        <v>#DIV/0!</v>
      </c>
      <c r="O58" s="9" t="e">
        <f t="shared" si="53"/>
        <v>#DIV/0!</v>
      </c>
      <c r="P58" s="11" t="e">
        <f t="shared" si="54"/>
        <v>#DIV/0!</v>
      </c>
      <c r="Q58" s="11" t="e">
        <f t="shared" si="55"/>
        <v>#DIV/0!</v>
      </c>
      <c r="R58" s="11" t="e">
        <f t="shared" si="56"/>
        <v>#DIV/0!</v>
      </c>
      <c r="S58" s="191" t="e">
        <f t="shared" si="66"/>
        <v>#DIV/0!</v>
      </c>
      <c r="T58" s="11" t="e">
        <f t="shared" si="57"/>
        <v>#DIV/0!</v>
      </c>
      <c r="V58" s="84"/>
      <c r="W58" s="12">
        <f t="shared" si="58"/>
        <v>0</v>
      </c>
      <c r="X58" s="12" t="e">
        <f t="shared" si="59"/>
        <v>#DIV/0!</v>
      </c>
      <c r="Y58" s="4" t="e">
        <f t="shared" si="60"/>
        <v>#DIV/0!</v>
      </c>
      <c r="Z58" s="11" t="e">
        <f t="shared" si="61"/>
        <v>#DIV/0!</v>
      </c>
      <c r="AA58" s="186" t="e">
        <f t="shared" si="62"/>
        <v>#DIV/0!</v>
      </c>
      <c r="AB58" s="76">
        <v>5</v>
      </c>
      <c r="AC58" s="163" t="e">
        <f>ROUND((V58*K186+AE58),2)</f>
        <v>#DIV/0!</v>
      </c>
      <c r="AD58" s="12" t="e">
        <f t="shared" si="63"/>
        <v>#DIV/0!</v>
      </c>
      <c r="AE58" s="157" t="e">
        <f t="shared" si="64"/>
        <v>#DIV/0!</v>
      </c>
      <c r="AF58" s="17"/>
      <c r="AG58" s="153"/>
      <c r="AH58" s="116"/>
      <c r="AI58" s="12"/>
      <c r="AJ58" s="12"/>
      <c r="AK58" s="12"/>
    </row>
    <row r="59" spans="1:37" ht="17.25" hidden="1" customHeight="1" x14ac:dyDescent="0.25">
      <c r="A59" s="421">
        <f t="shared" si="65"/>
        <v>9</v>
      </c>
      <c r="B59" s="256"/>
      <c r="C59" s="249"/>
      <c r="D59" s="114"/>
      <c r="E59" s="146" t="e">
        <f t="shared" si="47"/>
        <v>#DIV/0!</v>
      </c>
      <c r="F59" s="11" t="e">
        <f t="shared" si="48"/>
        <v>#DIV/0!</v>
      </c>
      <c r="G59" s="30" t="e">
        <f t="shared" si="49"/>
        <v>#DIV/0!</v>
      </c>
      <c r="H59" s="107" t="e">
        <f t="shared" si="50"/>
        <v>#DIV/0!</v>
      </c>
      <c r="I59" s="14" t="e">
        <f>(X59+#REF!)/K59</f>
        <v>#DIV/0!</v>
      </c>
      <c r="J59" s="73" t="e">
        <f>(#REF!+O59+P59+S59+#REF!)/K59</f>
        <v>#REF!</v>
      </c>
      <c r="K59" s="9">
        <v>9.9999999999999994E-37</v>
      </c>
      <c r="L59" s="5">
        <v>1E-46</v>
      </c>
      <c r="M59" s="12">
        <f t="shared" si="51"/>
        <v>3.0813000000000001E-46</v>
      </c>
      <c r="N59" s="11" t="e">
        <f t="shared" si="52"/>
        <v>#DIV/0!</v>
      </c>
      <c r="O59" s="9" t="e">
        <f>N122/W126*W59</f>
        <v>#DIV/0!</v>
      </c>
      <c r="P59" s="11" t="e">
        <f t="shared" si="54"/>
        <v>#DIV/0!</v>
      </c>
      <c r="Q59" s="11" t="e">
        <f t="shared" si="55"/>
        <v>#DIV/0!</v>
      </c>
      <c r="R59" s="11" t="e">
        <f t="shared" si="56"/>
        <v>#DIV/0!</v>
      </c>
      <c r="S59" s="191" t="e">
        <f t="shared" si="66"/>
        <v>#DIV/0!</v>
      </c>
      <c r="T59" s="11" t="e">
        <f t="shared" si="57"/>
        <v>#DIV/0!</v>
      </c>
      <c r="V59" s="84"/>
      <c r="W59" s="12">
        <f t="shared" si="58"/>
        <v>0</v>
      </c>
      <c r="X59" s="12" t="e">
        <f t="shared" si="59"/>
        <v>#DIV/0!</v>
      </c>
      <c r="Y59" s="4" t="e">
        <f t="shared" si="60"/>
        <v>#DIV/0!</v>
      </c>
      <c r="Z59" s="11" t="e">
        <f t="shared" si="61"/>
        <v>#DIV/0!</v>
      </c>
      <c r="AA59" s="186" t="e">
        <f t="shared" si="62"/>
        <v>#DIV/0!</v>
      </c>
      <c r="AB59" s="76">
        <v>5</v>
      </c>
      <c r="AC59" s="163" t="e">
        <f>ROUND((V59*K188+AE59),2)</f>
        <v>#DIV/0!</v>
      </c>
      <c r="AD59" s="12" t="e">
        <f t="shared" si="63"/>
        <v>#DIV/0!</v>
      </c>
      <c r="AE59" s="157" t="e">
        <f t="shared" si="64"/>
        <v>#DIV/0!</v>
      </c>
      <c r="AF59" s="17"/>
      <c r="AG59" s="153"/>
      <c r="AH59" s="116"/>
      <c r="AI59" s="12"/>
      <c r="AJ59" s="12"/>
      <c r="AK59" s="12"/>
    </row>
    <row r="60" spans="1:37" ht="18.75" hidden="1" customHeight="1" x14ac:dyDescent="0.25">
      <c r="A60" s="421">
        <f t="shared" si="65"/>
        <v>10</v>
      </c>
      <c r="B60" s="256"/>
      <c r="C60" s="249"/>
      <c r="D60" s="114"/>
      <c r="E60" s="146" t="e">
        <f t="shared" si="47"/>
        <v>#DIV/0!</v>
      </c>
      <c r="F60" s="11" t="e">
        <f t="shared" si="48"/>
        <v>#DIV/0!</v>
      </c>
      <c r="G60" s="30" t="e">
        <f t="shared" si="49"/>
        <v>#DIV/0!</v>
      </c>
      <c r="H60" s="107" t="e">
        <f t="shared" si="50"/>
        <v>#DIV/0!</v>
      </c>
      <c r="I60" s="14" t="e">
        <f>(X60+#REF!)/K60</f>
        <v>#DIV/0!</v>
      </c>
      <c r="J60" s="73" t="e">
        <f>(#REF!+O60+P60+S60+#REF!)/K60</f>
        <v>#REF!</v>
      </c>
      <c r="K60" s="9">
        <v>9.9999999999999994E-37</v>
      </c>
      <c r="L60" s="5">
        <v>1E-46</v>
      </c>
      <c r="M60" s="12">
        <f t="shared" si="51"/>
        <v>3.0813000000000001E-46</v>
      </c>
      <c r="N60" s="11" t="e">
        <f t="shared" si="52"/>
        <v>#DIV/0!</v>
      </c>
      <c r="O60" s="9" t="e">
        <f>N123/W123*W60</f>
        <v>#DIV/0!</v>
      </c>
      <c r="P60" s="11" t="e">
        <f t="shared" si="54"/>
        <v>#DIV/0!</v>
      </c>
      <c r="Q60" s="11" t="e">
        <f t="shared" si="55"/>
        <v>#DIV/0!</v>
      </c>
      <c r="R60" s="11" t="e">
        <f t="shared" si="56"/>
        <v>#DIV/0!</v>
      </c>
      <c r="S60" s="191" t="e">
        <f t="shared" si="66"/>
        <v>#DIV/0!</v>
      </c>
      <c r="T60" s="11" t="e">
        <f t="shared" si="57"/>
        <v>#DIV/0!</v>
      </c>
      <c r="V60" s="84"/>
      <c r="W60" s="12">
        <f t="shared" si="58"/>
        <v>0</v>
      </c>
      <c r="X60" s="12" t="e">
        <f t="shared" si="59"/>
        <v>#DIV/0!</v>
      </c>
      <c r="Y60" s="4" t="e">
        <f t="shared" si="60"/>
        <v>#DIV/0!</v>
      </c>
      <c r="Z60" s="11" t="e">
        <f t="shared" si="61"/>
        <v>#DIV/0!</v>
      </c>
      <c r="AA60" s="186" t="e">
        <f t="shared" si="62"/>
        <v>#DIV/0!</v>
      </c>
      <c r="AB60" s="76">
        <v>5</v>
      </c>
      <c r="AC60" s="163" t="e">
        <f>ROUND((V60*K190+AE60),2)</f>
        <v>#DIV/0!</v>
      </c>
      <c r="AD60" s="12" t="e">
        <f t="shared" si="63"/>
        <v>#DIV/0!</v>
      </c>
      <c r="AE60" s="157" t="e">
        <f t="shared" si="64"/>
        <v>#DIV/0!</v>
      </c>
      <c r="AF60" s="17"/>
      <c r="AG60" s="153"/>
      <c r="AH60" s="116"/>
      <c r="AI60" s="12"/>
      <c r="AJ60" s="12"/>
      <c r="AK60" s="12"/>
    </row>
    <row r="61" spans="1:37" ht="17.25" hidden="1" customHeight="1" x14ac:dyDescent="0.25">
      <c r="A61" s="421">
        <f t="shared" si="65"/>
        <v>11</v>
      </c>
      <c r="B61" s="256"/>
      <c r="C61" s="249"/>
      <c r="D61" s="114"/>
      <c r="E61" s="146" t="e">
        <f t="shared" si="47"/>
        <v>#DIV/0!</v>
      </c>
      <c r="F61" s="11" t="e">
        <f t="shared" si="48"/>
        <v>#DIV/0!</v>
      </c>
      <c r="G61" s="30" t="e">
        <f t="shared" si="49"/>
        <v>#DIV/0!</v>
      </c>
      <c r="H61" s="107" t="e">
        <f t="shared" si="50"/>
        <v>#DIV/0!</v>
      </c>
      <c r="I61" s="14" t="e">
        <f>(X61+#REF!)/K61</f>
        <v>#DIV/0!</v>
      </c>
      <c r="J61" s="73" t="e">
        <f>(#REF!+O61+P61+S61+#REF!)/K61</f>
        <v>#REF!</v>
      </c>
      <c r="K61" s="9">
        <v>9.9999999999999994E-37</v>
      </c>
      <c r="L61" s="5">
        <v>1E-46</v>
      </c>
      <c r="M61" s="12">
        <f t="shared" si="51"/>
        <v>3.0813000000000001E-46</v>
      </c>
      <c r="N61" s="11" t="e">
        <f t="shared" si="52"/>
        <v>#DIV/0!</v>
      </c>
      <c r="O61" s="9" t="e">
        <f>N124/W124*W61</f>
        <v>#DIV/0!</v>
      </c>
      <c r="P61" s="11" t="e">
        <f t="shared" si="54"/>
        <v>#DIV/0!</v>
      </c>
      <c r="Q61" s="11" t="e">
        <f t="shared" si="55"/>
        <v>#DIV/0!</v>
      </c>
      <c r="R61" s="11" t="e">
        <f t="shared" si="56"/>
        <v>#DIV/0!</v>
      </c>
      <c r="S61" s="191" t="e">
        <f t="shared" si="66"/>
        <v>#DIV/0!</v>
      </c>
      <c r="T61" s="11" t="e">
        <f t="shared" si="57"/>
        <v>#DIV/0!</v>
      </c>
      <c r="V61" s="84"/>
      <c r="W61" s="12">
        <f t="shared" si="58"/>
        <v>0</v>
      </c>
      <c r="X61" s="12" t="e">
        <f t="shared" si="59"/>
        <v>#DIV/0!</v>
      </c>
      <c r="Y61" s="4" t="e">
        <f t="shared" si="60"/>
        <v>#DIV/0!</v>
      </c>
      <c r="Z61" s="11" t="e">
        <f t="shared" si="61"/>
        <v>#DIV/0!</v>
      </c>
      <c r="AA61" s="186" t="e">
        <f t="shared" si="62"/>
        <v>#DIV/0!</v>
      </c>
      <c r="AB61" s="76">
        <v>5</v>
      </c>
      <c r="AC61" s="163" t="e">
        <f>ROUND((V61*K192+AE61),2)</f>
        <v>#DIV/0!</v>
      </c>
      <c r="AD61" s="12" t="e">
        <f t="shared" si="63"/>
        <v>#DIV/0!</v>
      </c>
      <c r="AE61" s="157" t="e">
        <f t="shared" si="64"/>
        <v>#DIV/0!</v>
      </c>
      <c r="AF61" s="17"/>
      <c r="AG61" s="153"/>
      <c r="AH61" s="116"/>
      <c r="AI61" s="12"/>
      <c r="AJ61" s="12"/>
      <c r="AK61" s="12"/>
    </row>
    <row r="62" spans="1:37" ht="17.25" hidden="1" customHeight="1" x14ac:dyDescent="0.25">
      <c r="A62" s="421">
        <f t="shared" si="65"/>
        <v>12</v>
      </c>
      <c r="B62" s="256"/>
      <c r="C62" s="249"/>
      <c r="D62" s="114"/>
      <c r="E62" s="146" t="e">
        <f t="shared" si="47"/>
        <v>#DIV/0!</v>
      </c>
      <c r="F62" s="11" t="e">
        <f t="shared" si="48"/>
        <v>#DIV/0!</v>
      </c>
      <c r="G62" s="30" t="e">
        <f t="shared" si="49"/>
        <v>#DIV/0!</v>
      </c>
      <c r="H62" s="107" t="e">
        <f t="shared" si="50"/>
        <v>#DIV/0!</v>
      </c>
      <c r="I62" s="14" t="e">
        <f>(X62+#REF!)/K62</f>
        <v>#DIV/0!</v>
      </c>
      <c r="J62" s="73" t="e">
        <f>(#REF!+O62+P62+S62+#REF!)/K62</f>
        <v>#REF!</v>
      </c>
      <c r="K62" s="9">
        <v>9.9999999999999994E-37</v>
      </c>
      <c r="L62" s="5">
        <v>1E-46</v>
      </c>
      <c r="M62" s="12">
        <f t="shared" si="51"/>
        <v>3.0813000000000001E-46</v>
      </c>
      <c r="N62" s="11" t="e">
        <f t="shared" si="52"/>
        <v>#DIV/0!</v>
      </c>
      <c r="O62" s="9" t="e">
        <f>N125/W125*W62</f>
        <v>#DIV/0!</v>
      </c>
      <c r="P62" s="11" t="e">
        <f t="shared" si="54"/>
        <v>#DIV/0!</v>
      </c>
      <c r="Q62" s="11" t="e">
        <f t="shared" si="55"/>
        <v>#DIV/0!</v>
      </c>
      <c r="R62" s="11" t="e">
        <f t="shared" si="56"/>
        <v>#DIV/0!</v>
      </c>
      <c r="S62" s="191" t="e">
        <f t="shared" si="66"/>
        <v>#DIV/0!</v>
      </c>
      <c r="T62" s="11" t="e">
        <f t="shared" si="57"/>
        <v>#DIV/0!</v>
      </c>
      <c r="V62" s="84"/>
      <c r="W62" s="12">
        <f t="shared" si="58"/>
        <v>0</v>
      </c>
      <c r="X62" s="12" t="e">
        <f t="shared" si="59"/>
        <v>#DIV/0!</v>
      </c>
      <c r="Y62" s="4" t="e">
        <f t="shared" si="60"/>
        <v>#DIV/0!</v>
      </c>
      <c r="Z62" s="11" t="e">
        <f t="shared" si="61"/>
        <v>#DIV/0!</v>
      </c>
      <c r="AA62" s="186" t="e">
        <f t="shared" si="62"/>
        <v>#DIV/0!</v>
      </c>
      <c r="AB62" s="76">
        <v>5</v>
      </c>
      <c r="AC62" s="163" t="e">
        <f>ROUND((V62*K194+AE62),2)</f>
        <v>#DIV/0!</v>
      </c>
      <c r="AD62" s="12" t="e">
        <f t="shared" si="63"/>
        <v>#DIV/0!</v>
      </c>
      <c r="AE62" s="157" t="e">
        <f t="shared" si="64"/>
        <v>#DIV/0!</v>
      </c>
      <c r="AF62" s="17"/>
      <c r="AG62" s="153"/>
      <c r="AH62" s="116"/>
      <c r="AI62" s="12"/>
      <c r="AJ62" s="12"/>
      <c r="AK62" s="12"/>
    </row>
    <row r="63" spans="1:37" ht="17.25" hidden="1" customHeight="1" x14ac:dyDescent="0.25">
      <c r="A63" s="421">
        <f t="shared" si="65"/>
        <v>13</v>
      </c>
      <c r="B63" s="256"/>
      <c r="C63" s="249"/>
      <c r="D63" s="114"/>
      <c r="E63" s="146" t="e">
        <f t="shared" si="47"/>
        <v>#DIV/0!</v>
      </c>
      <c r="F63" s="11" t="e">
        <f t="shared" si="48"/>
        <v>#DIV/0!</v>
      </c>
      <c r="G63" s="30" t="e">
        <f t="shared" si="49"/>
        <v>#DIV/0!</v>
      </c>
      <c r="H63" s="107" t="e">
        <f t="shared" si="50"/>
        <v>#DIV/0!</v>
      </c>
      <c r="I63" s="14" t="e">
        <f>(X63+#REF!)/K63</f>
        <v>#DIV/0!</v>
      </c>
      <c r="J63" s="73" t="e">
        <f>(#REF!+O63+P63+S63+#REF!)/K63</f>
        <v>#REF!</v>
      </c>
      <c r="K63" s="9">
        <v>9.9999999999999994E-37</v>
      </c>
      <c r="L63" s="5">
        <v>1E-46</v>
      </c>
      <c r="M63" s="12">
        <f t="shared" si="51"/>
        <v>3.0813000000000001E-46</v>
      </c>
      <c r="N63" s="11" t="e">
        <f t="shared" si="52"/>
        <v>#DIV/0!</v>
      </c>
      <c r="O63" s="9" t="e">
        <f>N126/#REF!*W63</f>
        <v>#VALUE!</v>
      </c>
      <c r="P63" s="11" t="e">
        <f t="shared" si="54"/>
        <v>#DIV/0!</v>
      </c>
      <c r="Q63" s="11" t="e">
        <f t="shared" si="55"/>
        <v>#DIV/0!</v>
      </c>
      <c r="R63" s="11" t="e">
        <f t="shared" si="56"/>
        <v>#DIV/0!</v>
      </c>
      <c r="S63" s="191" t="e">
        <f t="shared" si="66"/>
        <v>#DIV/0!</v>
      </c>
      <c r="T63" s="11" t="e">
        <f t="shared" si="57"/>
        <v>#DIV/0!</v>
      </c>
      <c r="V63" s="84"/>
      <c r="W63" s="12">
        <f t="shared" si="58"/>
        <v>0</v>
      </c>
      <c r="X63" s="12" t="e">
        <f t="shared" si="59"/>
        <v>#DIV/0!</v>
      </c>
      <c r="Y63" s="4" t="e">
        <f t="shared" si="60"/>
        <v>#DIV/0!</v>
      </c>
      <c r="Z63" s="11" t="e">
        <f t="shared" si="61"/>
        <v>#DIV/0!</v>
      </c>
      <c r="AA63" s="186" t="e">
        <f t="shared" si="62"/>
        <v>#DIV/0!</v>
      </c>
      <c r="AB63" s="76">
        <v>5</v>
      </c>
      <c r="AC63" s="163" t="e">
        <f>ROUND((V63*K195+AE63),2)</f>
        <v>#DIV/0!</v>
      </c>
      <c r="AD63" s="12" t="e">
        <f t="shared" si="63"/>
        <v>#DIV/0!</v>
      </c>
      <c r="AE63" s="157" t="e">
        <f t="shared" si="64"/>
        <v>#DIV/0!</v>
      </c>
      <c r="AF63" s="17"/>
      <c r="AG63" s="153"/>
      <c r="AH63" s="116"/>
      <c r="AI63" s="12"/>
      <c r="AJ63" s="12"/>
      <c r="AK63" s="12"/>
    </row>
    <row r="64" spans="1:37" ht="17.25" hidden="1" customHeight="1" x14ac:dyDescent="0.25">
      <c r="A64" s="421">
        <f t="shared" si="65"/>
        <v>14</v>
      </c>
      <c r="B64" s="256"/>
      <c r="C64" s="249"/>
      <c r="D64" s="114"/>
      <c r="E64" s="146" t="e">
        <f t="shared" si="47"/>
        <v>#DIV/0!</v>
      </c>
      <c r="F64" s="11" t="e">
        <f t="shared" si="48"/>
        <v>#DIV/0!</v>
      </c>
      <c r="G64" s="30" t="e">
        <f t="shared" si="49"/>
        <v>#DIV/0!</v>
      </c>
      <c r="H64" s="107" t="e">
        <f t="shared" si="50"/>
        <v>#DIV/0!</v>
      </c>
      <c r="I64" s="14" t="e">
        <f>(X64+#REF!)/K64</f>
        <v>#DIV/0!</v>
      </c>
      <c r="J64" s="73" t="e">
        <f>(#REF!+O64+P64+S64+#REF!)/K64</f>
        <v>#REF!</v>
      </c>
      <c r="K64" s="9">
        <v>9.9999999999999994E-37</v>
      </c>
      <c r="L64" s="5">
        <v>1E-46</v>
      </c>
      <c r="M64" s="12">
        <f t="shared" si="51"/>
        <v>3.0813000000000001E-46</v>
      </c>
      <c r="N64" s="11" t="e">
        <f t="shared" si="52"/>
        <v>#DIV/0!</v>
      </c>
      <c r="O64" s="9" t="e">
        <f>N127/W127*W64</f>
        <v>#DIV/0!</v>
      </c>
      <c r="P64" s="11" t="e">
        <f t="shared" si="54"/>
        <v>#DIV/0!</v>
      </c>
      <c r="Q64" s="11" t="e">
        <f t="shared" si="55"/>
        <v>#DIV/0!</v>
      </c>
      <c r="R64" s="11" t="e">
        <f t="shared" si="56"/>
        <v>#DIV/0!</v>
      </c>
      <c r="S64" s="191" t="e">
        <f t="shared" si="66"/>
        <v>#DIV/0!</v>
      </c>
      <c r="T64" s="11" t="e">
        <f t="shared" si="57"/>
        <v>#DIV/0!</v>
      </c>
      <c r="V64" s="84"/>
      <c r="W64" s="12">
        <f t="shared" si="58"/>
        <v>0</v>
      </c>
      <c r="X64" s="12" t="e">
        <f t="shared" si="59"/>
        <v>#DIV/0!</v>
      </c>
      <c r="Y64" s="4" t="e">
        <f t="shared" si="60"/>
        <v>#DIV/0!</v>
      </c>
      <c r="Z64" s="11" t="e">
        <f t="shared" si="61"/>
        <v>#DIV/0!</v>
      </c>
      <c r="AA64" s="186" t="e">
        <f t="shared" si="62"/>
        <v>#DIV/0!</v>
      </c>
      <c r="AB64" s="76">
        <v>5</v>
      </c>
      <c r="AC64" s="163" t="e">
        <f>ROUND((V64*K197+AE64),2)</f>
        <v>#DIV/0!</v>
      </c>
      <c r="AD64" s="12" t="e">
        <f t="shared" si="63"/>
        <v>#DIV/0!</v>
      </c>
      <c r="AE64" s="157" t="e">
        <f t="shared" si="64"/>
        <v>#DIV/0!</v>
      </c>
      <c r="AF64" s="17"/>
      <c r="AG64" s="153"/>
      <c r="AH64" s="116"/>
      <c r="AI64" s="12"/>
      <c r="AJ64" s="12"/>
      <c r="AK64" s="12"/>
    </row>
    <row r="65" spans="1:37" ht="17.25" hidden="1" customHeight="1" x14ac:dyDescent="0.25">
      <c r="A65" s="421">
        <f t="shared" si="65"/>
        <v>15</v>
      </c>
      <c r="B65" s="256"/>
      <c r="C65" s="249"/>
      <c r="D65" s="114"/>
      <c r="E65" s="146" t="e">
        <f t="shared" si="47"/>
        <v>#DIV/0!</v>
      </c>
      <c r="F65" s="11" t="e">
        <f t="shared" si="48"/>
        <v>#DIV/0!</v>
      </c>
      <c r="G65" s="30" t="e">
        <f t="shared" si="49"/>
        <v>#DIV/0!</v>
      </c>
      <c r="H65" s="107" t="e">
        <f t="shared" si="50"/>
        <v>#DIV/0!</v>
      </c>
      <c r="I65" s="14" t="e">
        <f>(X65+#REF!)/K65</f>
        <v>#DIV/0!</v>
      </c>
      <c r="J65" s="73" t="e">
        <f>(#REF!+O65+P65+S65+#REF!)/K65</f>
        <v>#REF!</v>
      </c>
      <c r="K65" s="9">
        <v>9.9999999999999994E-37</v>
      </c>
      <c r="L65" s="5">
        <v>1E-46</v>
      </c>
      <c r="M65" s="12">
        <f t="shared" si="51"/>
        <v>3.0813000000000001E-46</v>
      </c>
      <c r="N65" s="11" t="e">
        <f t="shared" si="52"/>
        <v>#DIV/0!</v>
      </c>
      <c r="O65" s="9" t="e">
        <f>N128/W128*W65</f>
        <v>#DIV/0!</v>
      </c>
      <c r="P65" s="11" t="e">
        <f t="shared" si="54"/>
        <v>#DIV/0!</v>
      </c>
      <c r="Q65" s="11" t="e">
        <f t="shared" si="55"/>
        <v>#DIV/0!</v>
      </c>
      <c r="R65" s="11" t="e">
        <f t="shared" si="56"/>
        <v>#DIV/0!</v>
      </c>
      <c r="S65" s="191" t="e">
        <f t="shared" si="66"/>
        <v>#DIV/0!</v>
      </c>
      <c r="T65" s="11" t="e">
        <f t="shared" si="57"/>
        <v>#DIV/0!</v>
      </c>
      <c r="V65" s="84"/>
      <c r="W65" s="12">
        <f t="shared" si="58"/>
        <v>0</v>
      </c>
      <c r="X65" s="12" t="e">
        <f t="shared" si="59"/>
        <v>#DIV/0!</v>
      </c>
      <c r="Y65" s="4" t="e">
        <f t="shared" si="60"/>
        <v>#DIV/0!</v>
      </c>
      <c r="Z65" s="11" t="e">
        <f t="shared" si="61"/>
        <v>#DIV/0!</v>
      </c>
      <c r="AA65" s="186" t="e">
        <f t="shared" si="62"/>
        <v>#DIV/0!</v>
      </c>
      <c r="AB65" s="76">
        <v>5</v>
      </c>
      <c r="AC65" s="163" t="e">
        <f>ROUND((V65*K198+AE65),2)</f>
        <v>#DIV/0!</v>
      </c>
      <c r="AD65" s="12" t="e">
        <f t="shared" si="63"/>
        <v>#DIV/0!</v>
      </c>
      <c r="AE65" s="157" t="e">
        <f t="shared" si="64"/>
        <v>#DIV/0!</v>
      </c>
      <c r="AF65" s="17"/>
      <c r="AG65" s="153"/>
      <c r="AH65" s="116"/>
      <c r="AI65" s="12"/>
      <c r="AJ65" s="12"/>
      <c r="AK65" s="12"/>
    </row>
    <row r="66" spans="1:37" ht="17.25" hidden="1" customHeight="1" x14ac:dyDescent="0.25">
      <c r="A66" s="421">
        <f t="shared" si="65"/>
        <v>16</v>
      </c>
      <c r="B66" s="256"/>
      <c r="C66" s="249"/>
      <c r="D66" s="114"/>
      <c r="E66" s="146" t="e">
        <f t="shared" si="47"/>
        <v>#DIV/0!</v>
      </c>
      <c r="F66" s="11" t="e">
        <f t="shared" si="48"/>
        <v>#DIV/0!</v>
      </c>
      <c r="G66" s="30" t="e">
        <f t="shared" si="49"/>
        <v>#DIV/0!</v>
      </c>
      <c r="H66" s="107" t="e">
        <f t="shared" si="50"/>
        <v>#DIV/0!</v>
      </c>
      <c r="I66" s="14" t="e">
        <f>(X66+#REF!)/K66</f>
        <v>#DIV/0!</v>
      </c>
      <c r="J66" s="73" t="e">
        <f>(#REF!+O66+P66+S66+#REF!)/K66</f>
        <v>#REF!</v>
      </c>
      <c r="K66" s="9">
        <v>9.9999999999999994E-37</v>
      </c>
      <c r="L66" s="5">
        <v>1E-46</v>
      </c>
      <c r="M66" s="12">
        <f t="shared" si="51"/>
        <v>3.0813000000000001E-46</v>
      </c>
      <c r="N66" s="11" t="e">
        <f t="shared" si="52"/>
        <v>#DIV/0!</v>
      </c>
      <c r="O66" s="9" t="e">
        <f>N129/W129*W66</f>
        <v>#DIV/0!</v>
      </c>
      <c r="P66" s="11" t="e">
        <f t="shared" si="54"/>
        <v>#DIV/0!</v>
      </c>
      <c r="Q66" s="11" t="e">
        <f t="shared" si="55"/>
        <v>#DIV/0!</v>
      </c>
      <c r="R66" s="11" t="e">
        <f t="shared" si="56"/>
        <v>#DIV/0!</v>
      </c>
      <c r="S66" s="191" t="e">
        <f t="shared" si="66"/>
        <v>#DIV/0!</v>
      </c>
      <c r="T66" s="11" t="e">
        <f t="shared" si="57"/>
        <v>#DIV/0!</v>
      </c>
      <c r="V66" s="84"/>
      <c r="W66" s="12">
        <f t="shared" si="58"/>
        <v>0</v>
      </c>
      <c r="X66" s="12" t="e">
        <f t="shared" si="59"/>
        <v>#DIV/0!</v>
      </c>
      <c r="Y66" s="4" t="e">
        <f t="shared" si="60"/>
        <v>#DIV/0!</v>
      </c>
      <c r="Z66" s="11" t="e">
        <f t="shared" si="61"/>
        <v>#DIV/0!</v>
      </c>
      <c r="AA66" s="186" t="e">
        <f t="shared" si="62"/>
        <v>#DIV/0!</v>
      </c>
      <c r="AB66" s="76">
        <v>5</v>
      </c>
      <c r="AC66" s="163" t="e">
        <f t="shared" ref="AC66:AC72" si="67">ROUND((V66*K202+AE66),2)</f>
        <v>#DIV/0!</v>
      </c>
      <c r="AD66" s="12" t="e">
        <f t="shared" si="63"/>
        <v>#DIV/0!</v>
      </c>
      <c r="AE66" s="157" t="e">
        <f t="shared" si="64"/>
        <v>#DIV/0!</v>
      </c>
      <c r="AF66" s="17"/>
      <c r="AG66" s="153"/>
      <c r="AH66" s="116"/>
      <c r="AI66" s="12"/>
      <c r="AJ66" s="12"/>
      <c r="AK66" s="12"/>
    </row>
    <row r="67" spans="1:37" ht="17.25" hidden="1" customHeight="1" x14ac:dyDescent="0.25">
      <c r="A67" s="421">
        <f t="shared" si="65"/>
        <v>17</v>
      </c>
      <c r="B67" s="256"/>
      <c r="C67" s="249"/>
      <c r="D67" s="114"/>
      <c r="E67" s="146" t="e">
        <f t="shared" si="47"/>
        <v>#DIV/0!</v>
      </c>
      <c r="F67" s="11" t="e">
        <f t="shared" si="48"/>
        <v>#DIV/0!</v>
      </c>
      <c r="G67" s="30" t="e">
        <f t="shared" si="49"/>
        <v>#DIV/0!</v>
      </c>
      <c r="H67" s="107" t="e">
        <f t="shared" si="50"/>
        <v>#DIV/0!</v>
      </c>
      <c r="I67" s="14" t="e">
        <f>(X67+#REF!)/K67</f>
        <v>#DIV/0!</v>
      </c>
      <c r="J67" s="73" t="e">
        <f>(#REF!+O67+P67+S67+#REF!)/K67</f>
        <v>#REF!</v>
      </c>
      <c r="K67" s="9">
        <v>9.9999999999999994E-37</v>
      </c>
      <c r="L67" s="5">
        <v>1E-46</v>
      </c>
      <c r="M67" s="12">
        <f t="shared" si="51"/>
        <v>3.0813000000000001E-46</v>
      </c>
      <c r="N67" s="11" t="e">
        <f t="shared" si="52"/>
        <v>#DIV/0!</v>
      </c>
      <c r="O67" s="9" t="e">
        <f t="shared" ref="O67:O72" si="68">N131/W131*W67</f>
        <v>#DIV/0!</v>
      </c>
      <c r="P67" s="11" t="e">
        <f t="shared" si="54"/>
        <v>#DIV/0!</v>
      </c>
      <c r="Q67" s="11" t="e">
        <f t="shared" si="55"/>
        <v>#DIV/0!</v>
      </c>
      <c r="R67" s="11" t="e">
        <f t="shared" si="56"/>
        <v>#DIV/0!</v>
      </c>
      <c r="S67" s="191" t="e">
        <f t="shared" si="66"/>
        <v>#DIV/0!</v>
      </c>
      <c r="T67" s="11" t="e">
        <f t="shared" si="57"/>
        <v>#DIV/0!</v>
      </c>
      <c r="V67" s="84"/>
      <c r="W67" s="12">
        <f t="shared" si="58"/>
        <v>0</v>
      </c>
      <c r="X67" s="12" t="e">
        <f t="shared" si="59"/>
        <v>#DIV/0!</v>
      </c>
      <c r="Y67" s="4" t="e">
        <f t="shared" si="60"/>
        <v>#DIV/0!</v>
      </c>
      <c r="Z67" s="11" t="e">
        <f t="shared" si="61"/>
        <v>#DIV/0!</v>
      </c>
      <c r="AA67" s="186" t="e">
        <f t="shared" si="62"/>
        <v>#DIV/0!</v>
      </c>
      <c r="AB67" s="76">
        <v>5</v>
      </c>
      <c r="AC67" s="163" t="e">
        <f t="shared" si="67"/>
        <v>#DIV/0!</v>
      </c>
      <c r="AD67" s="12" t="e">
        <f t="shared" si="63"/>
        <v>#DIV/0!</v>
      </c>
      <c r="AE67" s="157" t="e">
        <f t="shared" si="64"/>
        <v>#DIV/0!</v>
      </c>
      <c r="AF67" s="17"/>
      <c r="AG67" s="153"/>
      <c r="AH67" s="116"/>
      <c r="AI67" s="12"/>
      <c r="AJ67" s="12"/>
      <c r="AK67" s="12"/>
    </row>
    <row r="68" spans="1:37" ht="17.25" hidden="1" customHeight="1" x14ac:dyDescent="0.25">
      <c r="A68" s="421">
        <f t="shared" si="65"/>
        <v>18</v>
      </c>
      <c r="B68" s="256"/>
      <c r="C68" s="249"/>
      <c r="D68" s="114"/>
      <c r="E68" s="146" t="e">
        <f t="shared" si="47"/>
        <v>#DIV/0!</v>
      </c>
      <c r="F68" s="11" t="e">
        <f t="shared" si="48"/>
        <v>#DIV/0!</v>
      </c>
      <c r="G68" s="30" t="e">
        <f t="shared" si="49"/>
        <v>#DIV/0!</v>
      </c>
      <c r="H68" s="107" t="e">
        <f t="shared" si="50"/>
        <v>#DIV/0!</v>
      </c>
      <c r="I68" s="14" t="e">
        <f>(X68+#REF!)/K68</f>
        <v>#DIV/0!</v>
      </c>
      <c r="J68" s="73" t="e">
        <f>(#REF!+O68+P68+S68+#REF!)/K68</f>
        <v>#REF!</v>
      </c>
      <c r="K68" s="9">
        <v>9.9999999999999994E-37</v>
      </c>
      <c r="L68" s="5">
        <v>1E-46</v>
      </c>
      <c r="M68" s="12">
        <f t="shared" si="51"/>
        <v>3.0813000000000001E-46</v>
      </c>
      <c r="N68" s="11" t="e">
        <f t="shared" si="52"/>
        <v>#DIV/0!</v>
      </c>
      <c r="O68" s="9" t="e">
        <f t="shared" si="68"/>
        <v>#DIV/0!</v>
      </c>
      <c r="P68" s="11" t="e">
        <f t="shared" si="54"/>
        <v>#DIV/0!</v>
      </c>
      <c r="Q68" s="11" t="e">
        <f t="shared" si="55"/>
        <v>#DIV/0!</v>
      </c>
      <c r="R68" s="11" t="e">
        <f t="shared" si="56"/>
        <v>#DIV/0!</v>
      </c>
      <c r="S68" s="191" t="e">
        <f t="shared" si="66"/>
        <v>#DIV/0!</v>
      </c>
      <c r="T68" s="11" t="e">
        <f t="shared" si="57"/>
        <v>#DIV/0!</v>
      </c>
      <c r="V68" s="84"/>
      <c r="W68" s="12">
        <f t="shared" si="58"/>
        <v>0</v>
      </c>
      <c r="X68" s="12" t="e">
        <f t="shared" si="59"/>
        <v>#DIV/0!</v>
      </c>
      <c r="Y68" s="4" t="e">
        <f t="shared" si="60"/>
        <v>#DIV/0!</v>
      </c>
      <c r="Z68" s="11" t="e">
        <f t="shared" si="61"/>
        <v>#DIV/0!</v>
      </c>
      <c r="AA68" s="186" t="e">
        <f t="shared" si="62"/>
        <v>#DIV/0!</v>
      </c>
      <c r="AB68" s="76">
        <v>5</v>
      </c>
      <c r="AC68" s="163" t="e">
        <f t="shared" si="67"/>
        <v>#DIV/0!</v>
      </c>
      <c r="AD68" s="12" t="e">
        <f t="shared" si="63"/>
        <v>#DIV/0!</v>
      </c>
      <c r="AE68" s="157" t="e">
        <f t="shared" si="64"/>
        <v>#DIV/0!</v>
      </c>
      <c r="AF68" s="17"/>
      <c r="AG68" s="153"/>
      <c r="AH68" s="116"/>
      <c r="AI68" s="12"/>
      <c r="AJ68" s="12"/>
      <c r="AK68" s="12"/>
    </row>
    <row r="69" spans="1:37" ht="17.25" hidden="1" customHeight="1" x14ac:dyDescent="0.25">
      <c r="A69" s="421">
        <f t="shared" si="65"/>
        <v>19</v>
      </c>
      <c r="B69" s="256"/>
      <c r="C69" s="249"/>
      <c r="D69" s="114"/>
      <c r="E69" s="146" t="e">
        <f t="shared" si="47"/>
        <v>#DIV/0!</v>
      </c>
      <c r="F69" s="11" t="e">
        <f t="shared" si="48"/>
        <v>#DIV/0!</v>
      </c>
      <c r="G69" s="30" t="e">
        <f t="shared" si="49"/>
        <v>#DIV/0!</v>
      </c>
      <c r="H69" s="107" t="e">
        <f t="shared" si="50"/>
        <v>#DIV/0!</v>
      </c>
      <c r="I69" s="14" t="e">
        <f>(X69+#REF!)/K69</f>
        <v>#DIV/0!</v>
      </c>
      <c r="J69" s="73" t="e">
        <f>(#REF!+O69+P69+S69+#REF!)/K69</f>
        <v>#REF!</v>
      </c>
      <c r="K69" s="9">
        <v>9.9999999999999994E-37</v>
      </c>
      <c r="L69" s="5">
        <v>1E-46</v>
      </c>
      <c r="M69" s="12">
        <f t="shared" si="51"/>
        <v>3.0813000000000001E-46</v>
      </c>
      <c r="N69" s="11" t="e">
        <f t="shared" si="52"/>
        <v>#DIV/0!</v>
      </c>
      <c r="O69" s="9" t="e">
        <f t="shared" si="68"/>
        <v>#DIV/0!</v>
      </c>
      <c r="P69" s="11" t="e">
        <f t="shared" si="54"/>
        <v>#DIV/0!</v>
      </c>
      <c r="Q69" s="11" t="e">
        <f t="shared" si="55"/>
        <v>#DIV/0!</v>
      </c>
      <c r="R69" s="11" t="e">
        <f t="shared" si="56"/>
        <v>#DIV/0!</v>
      </c>
      <c r="S69" s="191" t="e">
        <f t="shared" si="66"/>
        <v>#DIV/0!</v>
      </c>
      <c r="T69" s="11" t="e">
        <f t="shared" si="57"/>
        <v>#DIV/0!</v>
      </c>
      <c r="V69" s="84"/>
      <c r="W69" s="12">
        <f t="shared" si="58"/>
        <v>0</v>
      </c>
      <c r="X69" s="12" t="e">
        <f t="shared" si="59"/>
        <v>#DIV/0!</v>
      </c>
      <c r="Y69" s="4" t="e">
        <f t="shared" si="60"/>
        <v>#DIV/0!</v>
      </c>
      <c r="Z69" s="11" t="e">
        <f t="shared" si="61"/>
        <v>#DIV/0!</v>
      </c>
      <c r="AA69" s="186" t="e">
        <f t="shared" si="62"/>
        <v>#DIV/0!</v>
      </c>
      <c r="AB69" s="76">
        <v>5</v>
      </c>
      <c r="AC69" s="163" t="e">
        <f t="shared" si="67"/>
        <v>#DIV/0!</v>
      </c>
      <c r="AD69" s="12" t="e">
        <f t="shared" si="63"/>
        <v>#DIV/0!</v>
      </c>
      <c r="AE69" s="157" t="e">
        <f t="shared" si="64"/>
        <v>#DIV/0!</v>
      </c>
      <c r="AF69" s="17"/>
      <c r="AG69" s="153"/>
      <c r="AH69" s="116"/>
      <c r="AI69" s="12"/>
      <c r="AJ69" s="12"/>
      <c r="AK69" s="12"/>
    </row>
    <row r="70" spans="1:37" ht="17.25" hidden="1" customHeight="1" x14ac:dyDescent="0.25">
      <c r="A70" s="421">
        <f t="shared" si="65"/>
        <v>20</v>
      </c>
      <c r="B70" s="256"/>
      <c r="C70" s="249"/>
      <c r="D70" s="114"/>
      <c r="E70" s="146" t="e">
        <f t="shared" si="47"/>
        <v>#DIV/0!</v>
      </c>
      <c r="F70" s="11" t="e">
        <f t="shared" si="48"/>
        <v>#DIV/0!</v>
      </c>
      <c r="G70" s="30" t="e">
        <f t="shared" si="49"/>
        <v>#DIV/0!</v>
      </c>
      <c r="H70" s="107" t="e">
        <f t="shared" si="50"/>
        <v>#DIV/0!</v>
      </c>
      <c r="I70" s="14" t="e">
        <f>(X70+#REF!)/K70</f>
        <v>#DIV/0!</v>
      </c>
      <c r="J70" s="73" t="e">
        <f>(#REF!+O70+P70+S70+#REF!)/K70</f>
        <v>#REF!</v>
      </c>
      <c r="K70" s="9">
        <v>9.9999999999999994E-37</v>
      </c>
      <c r="L70" s="5">
        <v>1E-46</v>
      </c>
      <c r="M70" s="12">
        <f t="shared" si="51"/>
        <v>3.0813000000000001E-46</v>
      </c>
      <c r="N70" s="11" t="e">
        <f t="shared" si="52"/>
        <v>#DIV/0!</v>
      </c>
      <c r="O70" s="9" t="e">
        <f t="shared" si="68"/>
        <v>#DIV/0!</v>
      </c>
      <c r="P70" s="11" t="e">
        <f t="shared" si="54"/>
        <v>#DIV/0!</v>
      </c>
      <c r="Q70" s="11" t="e">
        <f t="shared" si="55"/>
        <v>#DIV/0!</v>
      </c>
      <c r="R70" s="11" t="e">
        <f t="shared" si="56"/>
        <v>#DIV/0!</v>
      </c>
      <c r="S70" s="191" t="e">
        <f t="shared" si="66"/>
        <v>#DIV/0!</v>
      </c>
      <c r="T70" s="11" t="e">
        <f t="shared" si="57"/>
        <v>#DIV/0!</v>
      </c>
      <c r="V70" s="84"/>
      <c r="W70" s="12">
        <f t="shared" si="58"/>
        <v>0</v>
      </c>
      <c r="X70" s="12" t="e">
        <f t="shared" si="59"/>
        <v>#DIV/0!</v>
      </c>
      <c r="Y70" s="4" t="e">
        <f t="shared" si="60"/>
        <v>#DIV/0!</v>
      </c>
      <c r="Z70" s="11" t="e">
        <f t="shared" si="61"/>
        <v>#DIV/0!</v>
      </c>
      <c r="AA70" s="186" t="e">
        <f t="shared" si="62"/>
        <v>#DIV/0!</v>
      </c>
      <c r="AB70" s="76">
        <v>5</v>
      </c>
      <c r="AC70" s="163" t="e">
        <f t="shared" si="67"/>
        <v>#DIV/0!</v>
      </c>
      <c r="AD70" s="12" t="e">
        <f t="shared" si="63"/>
        <v>#DIV/0!</v>
      </c>
      <c r="AE70" s="157" t="e">
        <f t="shared" si="64"/>
        <v>#DIV/0!</v>
      </c>
      <c r="AF70" s="17"/>
      <c r="AG70" s="153"/>
      <c r="AH70" s="116"/>
      <c r="AI70" s="12"/>
      <c r="AJ70" s="12"/>
      <c r="AK70" s="12"/>
    </row>
    <row r="71" spans="1:37" ht="17.25" hidden="1" customHeight="1" x14ac:dyDescent="0.25">
      <c r="A71" s="421">
        <f t="shared" si="65"/>
        <v>21</v>
      </c>
      <c r="B71" s="256"/>
      <c r="C71" s="249"/>
      <c r="D71" s="114"/>
      <c r="E71" s="146" t="e">
        <f t="shared" si="47"/>
        <v>#DIV/0!</v>
      </c>
      <c r="F71" s="11" t="e">
        <f t="shared" si="48"/>
        <v>#DIV/0!</v>
      </c>
      <c r="G71" s="30" t="e">
        <f t="shared" si="49"/>
        <v>#DIV/0!</v>
      </c>
      <c r="H71" s="107" t="e">
        <f t="shared" si="50"/>
        <v>#DIV/0!</v>
      </c>
      <c r="I71" s="14" t="e">
        <f>(X71+#REF!)/K71</f>
        <v>#DIV/0!</v>
      </c>
      <c r="J71" s="73" t="e">
        <f>(#REF!+O71+P71+S71+#REF!)/K71</f>
        <v>#REF!</v>
      </c>
      <c r="K71" s="9">
        <v>9.9999999999999994E-37</v>
      </c>
      <c r="L71" s="5">
        <v>1E-46</v>
      </c>
      <c r="M71" s="12">
        <f t="shared" si="51"/>
        <v>3.0813000000000001E-46</v>
      </c>
      <c r="N71" s="11" t="e">
        <f t="shared" si="52"/>
        <v>#DIV/0!</v>
      </c>
      <c r="O71" s="9" t="e">
        <f t="shared" si="68"/>
        <v>#DIV/0!</v>
      </c>
      <c r="P71" s="11" t="e">
        <f t="shared" si="54"/>
        <v>#DIV/0!</v>
      </c>
      <c r="Q71" s="11" t="e">
        <f t="shared" si="55"/>
        <v>#DIV/0!</v>
      </c>
      <c r="R71" s="11" t="e">
        <f t="shared" si="56"/>
        <v>#DIV/0!</v>
      </c>
      <c r="S71" s="191" t="e">
        <f t="shared" si="66"/>
        <v>#DIV/0!</v>
      </c>
      <c r="T71" s="11" t="e">
        <f t="shared" si="57"/>
        <v>#DIV/0!</v>
      </c>
      <c r="V71" s="84"/>
      <c r="W71" s="12">
        <f t="shared" si="58"/>
        <v>0</v>
      </c>
      <c r="X71" s="12" t="e">
        <f t="shared" si="59"/>
        <v>#DIV/0!</v>
      </c>
      <c r="Y71" s="4" t="e">
        <f t="shared" si="60"/>
        <v>#DIV/0!</v>
      </c>
      <c r="Z71" s="11" t="e">
        <f t="shared" si="61"/>
        <v>#DIV/0!</v>
      </c>
      <c r="AA71" s="186" t="e">
        <f t="shared" si="62"/>
        <v>#DIV/0!</v>
      </c>
      <c r="AB71" s="76">
        <v>5</v>
      </c>
      <c r="AC71" s="163" t="e">
        <f t="shared" si="67"/>
        <v>#DIV/0!</v>
      </c>
      <c r="AD71" s="12" t="e">
        <f t="shared" si="63"/>
        <v>#DIV/0!</v>
      </c>
      <c r="AE71" s="157" t="e">
        <f t="shared" si="64"/>
        <v>#DIV/0!</v>
      </c>
      <c r="AF71" s="17"/>
      <c r="AG71" s="153"/>
      <c r="AH71" s="116"/>
      <c r="AI71" s="12"/>
      <c r="AJ71" s="12"/>
      <c r="AK71" s="12"/>
    </row>
    <row r="72" spans="1:37" ht="17.25" hidden="1" customHeight="1" x14ac:dyDescent="0.25">
      <c r="A72" s="421">
        <f t="shared" si="65"/>
        <v>22</v>
      </c>
      <c r="B72" s="256"/>
      <c r="C72" s="249"/>
      <c r="D72" s="114"/>
      <c r="E72" s="146" t="e">
        <f t="shared" si="47"/>
        <v>#DIV/0!</v>
      </c>
      <c r="F72" s="11" t="e">
        <f t="shared" si="48"/>
        <v>#DIV/0!</v>
      </c>
      <c r="G72" s="30" t="e">
        <f t="shared" si="49"/>
        <v>#DIV/0!</v>
      </c>
      <c r="H72" s="107" t="e">
        <f t="shared" si="50"/>
        <v>#DIV/0!</v>
      </c>
      <c r="I72" s="14" t="e">
        <f>(X72+#REF!)/K72</f>
        <v>#DIV/0!</v>
      </c>
      <c r="J72" s="73" t="e">
        <f>(#REF!+O72+P72+S72+#REF!)/K72</f>
        <v>#REF!</v>
      </c>
      <c r="K72" s="9">
        <v>9.9999999999999994E-37</v>
      </c>
      <c r="L72" s="5">
        <v>1E-46</v>
      </c>
      <c r="M72" s="12">
        <f t="shared" si="51"/>
        <v>3.0813000000000001E-46</v>
      </c>
      <c r="N72" s="11" t="e">
        <f t="shared" si="52"/>
        <v>#DIV/0!</v>
      </c>
      <c r="O72" s="9" t="e">
        <f t="shared" si="68"/>
        <v>#DIV/0!</v>
      </c>
      <c r="P72" s="11" t="e">
        <f t="shared" si="54"/>
        <v>#DIV/0!</v>
      </c>
      <c r="Q72" s="11" t="e">
        <f t="shared" si="55"/>
        <v>#DIV/0!</v>
      </c>
      <c r="R72" s="11" t="e">
        <f t="shared" si="56"/>
        <v>#DIV/0!</v>
      </c>
      <c r="S72" s="191" t="e">
        <f t="shared" si="66"/>
        <v>#DIV/0!</v>
      </c>
      <c r="T72" s="11" t="e">
        <f t="shared" si="57"/>
        <v>#DIV/0!</v>
      </c>
      <c r="V72" s="84"/>
      <c r="W72" s="12">
        <f t="shared" si="58"/>
        <v>0</v>
      </c>
      <c r="X72" s="12" t="e">
        <f t="shared" si="59"/>
        <v>#DIV/0!</v>
      </c>
      <c r="Y72" s="4" t="e">
        <f t="shared" si="60"/>
        <v>#DIV/0!</v>
      </c>
      <c r="Z72" s="11" t="e">
        <f t="shared" si="61"/>
        <v>#DIV/0!</v>
      </c>
      <c r="AA72" s="186" t="e">
        <f t="shared" si="62"/>
        <v>#DIV/0!</v>
      </c>
      <c r="AB72" s="76">
        <v>5</v>
      </c>
      <c r="AC72" s="163" t="e">
        <f t="shared" si="67"/>
        <v>#DIV/0!</v>
      </c>
      <c r="AD72" s="12" t="e">
        <f t="shared" si="63"/>
        <v>#DIV/0!</v>
      </c>
      <c r="AE72" s="157" t="e">
        <f t="shared" si="64"/>
        <v>#DIV/0!</v>
      </c>
      <c r="AF72" s="17"/>
      <c r="AG72" s="153"/>
      <c r="AH72" s="116"/>
      <c r="AI72" s="12"/>
      <c r="AJ72" s="12"/>
      <c r="AK72" s="12"/>
    </row>
    <row r="73" spans="1:37" ht="17.25" hidden="1" customHeight="1" x14ac:dyDescent="0.25">
      <c r="A73" s="421">
        <f t="shared" si="65"/>
        <v>23</v>
      </c>
      <c r="B73" s="256"/>
      <c r="C73" s="249"/>
      <c r="D73" s="114"/>
      <c r="E73" s="146" t="e">
        <f t="shared" si="47"/>
        <v>#DIV/0!</v>
      </c>
      <c r="F73" s="11" t="e">
        <f t="shared" si="48"/>
        <v>#DIV/0!</v>
      </c>
      <c r="G73" s="30" t="e">
        <f t="shared" si="49"/>
        <v>#DIV/0!</v>
      </c>
      <c r="H73" s="107" t="e">
        <f t="shared" si="50"/>
        <v>#DIV/0!</v>
      </c>
      <c r="I73" s="14" t="e">
        <f>(X73+#REF!)/K73</f>
        <v>#DIV/0!</v>
      </c>
      <c r="J73" s="73" t="e">
        <f>(#REF!+O73+P73+S73+#REF!)/K73</f>
        <v>#REF!</v>
      </c>
      <c r="K73" s="9">
        <v>9.9999999999999994E-37</v>
      </c>
      <c r="L73" s="5">
        <v>1E-46</v>
      </c>
      <c r="M73" s="12">
        <f t="shared" si="51"/>
        <v>3.0813000000000001E-46</v>
      </c>
      <c r="N73" s="11" t="e">
        <f t="shared" si="52"/>
        <v>#DIV/0!</v>
      </c>
      <c r="O73" s="9" t="e">
        <f>N133/W133*W73</f>
        <v>#DIV/0!</v>
      </c>
      <c r="P73" s="11" t="e">
        <f>ROUND(W73*L434,2)</f>
        <v>#DIV/0!</v>
      </c>
      <c r="Q73" s="11" t="e">
        <f>ROUND(W73*N434,2)</f>
        <v>#DIV/0!</v>
      </c>
      <c r="R73" s="11" t="e">
        <f>ROUND(W73*P434,2)</f>
        <v>#DIV/0!</v>
      </c>
      <c r="S73" s="191" t="e">
        <f>W73*M413</f>
        <v>#DIV/0!</v>
      </c>
      <c r="T73" s="11" t="e">
        <f t="shared" si="57"/>
        <v>#DIV/0!</v>
      </c>
      <c r="V73" s="84"/>
      <c r="W73" s="12">
        <f t="shared" si="58"/>
        <v>0</v>
      </c>
      <c r="X73" s="12" t="e">
        <f t="shared" si="59"/>
        <v>#DIV/0!</v>
      </c>
      <c r="Y73" s="4" t="e">
        <f t="shared" si="60"/>
        <v>#DIV/0!</v>
      </c>
      <c r="Z73" s="11" t="e">
        <f t="shared" si="61"/>
        <v>#DIV/0!</v>
      </c>
      <c r="AA73" s="186" t="e">
        <f t="shared" si="62"/>
        <v>#DIV/0!</v>
      </c>
      <c r="AB73" s="76">
        <v>5</v>
      </c>
      <c r="AC73" s="163" t="e">
        <f>ROUND((V73*K205+AE73),2)</f>
        <v>#DIV/0!</v>
      </c>
      <c r="AD73" s="12" t="e">
        <f t="shared" si="63"/>
        <v>#DIV/0!</v>
      </c>
      <c r="AE73" s="157" t="e">
        <f t="shared" si="64"/>
        <v>#DIV/0!</v>
      </c>
      <c r="AF73" s="17"/>
      <c r="AG73" s="153"/>
      <c r="AH73" s="116"/>
      <c r="AI73" s="12"/>
      <c r="AJ73" s="12"/>
      <c r="AK73" s="12"/>
    </row>
    <row r="74" spans="1:37" ht="17.25" hidden="1" customHeight="1" x14ac:dyDescent="0.25">
      <c r="A74" s="421">
        <f t="shared" si="65"/>
        <v>24</v>
      </c>
      <c r="B74" s="242"/>
      <c r="C74" s="249"/>
      <c r="D74" s="114"/>
      <c r="E74" s="146" t="e">
        <f t="shared" si="47"/>
        <v>#DIV/0!</v>
      </c>
      <c r="F74" s="11" t="e">
        <f t="shared" si="48"/>
        <v>#DIV/0!</v>
      </c>
      <c r="G74" s="30" t="e">
        <f t="shared" si="49"/>
        <v>#DIV/0!</v>
      </c>
      <c r="H74" s="107" t="e">
        <f t="shared" si="50"/>
        <v>#DIV/0!</v>
      </c>
      <c r="I74" s="14" t="e">
        <f>(X74+#REF!)/K74</f>
        <v>#DIV/0!</v>
      </c>
      <c r="J74" s="73" t="e">
        <f>(#REF!+O74+P74+S74+#REF!)/K74</f>
        <v>#REF!</v>
      </c>
      <c r="K74" s="9">
        <v>9.9999999999999994E-37</v>
      </c>
      <c r="L74" s="5">
        <v>1E-46</v>
      </c>
      <c r="M74" s="12">
        <f t="shared" si="51"/>
        <v>3.0813000000000001E-46</v>
      </c>
      <c r="N74" s="11" t="e">
        <f t="shared" si="52"/>
        <v>#DIV/0!</v>
      </c>
      <c r="O74" s="9" t="e">
        <f>N135/W135*W74</f>
        <v>#DIV/0!</v>
      </c>
      <c r="P74" s="11" t="e">
        <f>ROUND(W74*L435,2)</f>
        <v>#DIV/0!</v>
      </c>
      <c r="Q74" s="11" t="e">
        <f>ROUND(W74*N435,2)</f>
        <v>#DIV/0!</v>
      </c>
      <c r="R74" s="11" t="e">
        <f>ROUND(W74*P435,2)</f>
        <v>#DIV/0!</v>
      </c>
      <c r="S74" s="191" t="e">
        <f>W74*M414</f>
        <v>#DIV/0!</v>
      </c>
      <c r="T74" s="11" t="e">
        <f t="shared" si="57"/>
        <v>#DIV/0!</v>
      </c>
      <c r="V74" s="84"/>
      <c r="W74" s="12">
        <f t="shared" si="58"/>
        <v>0</v>
      </c>
      <c r="X74" s="12" t="e">
        <f t="shared" si="59"/>
        <v>#DIV/0!</v>
      </c>
      <c r="Y74" s="4" t="e">
        <f t="shared" si="60"/>
        <v>#DIV/0!</v>
      </c>
      <c r="Z74" s="11" t="e">
        <f t="shared" si="61"/>
        <v>#DIV/0!</v>
      </c>
      <c r="AA74" s="186" t="e">
        <f t="shared" si="62"/>
        <v>#DIV/0!</v>
      </c>
      <c r="AB74" s="76">
        <v>5</v>
      </c>
      <c r="AC74" s="163" t="e">
        <f>ROUND((V74*K206+AE74),2)</f>
        <v>#DIV/0!</v>
      </c>
      <c r="AD74" s="12" t="e">
        <f t="shared" si="63"/>
        <v>#DIV/0!</v>
      </c>
      <c r="AE74" s="157" t="e">
        <f t="shared" si="64"/>
        <v>#DIV/0!</v>
      </c>
      <c r="AF74" s="17"/>
      <c r="AG74" s="153"/>
      <c r="AH74" s="116"/>
      <c r="AI74" s="12"/>
      <c r="AJ74" s="12"/>
      <c r="AK74" s="12"/>
    </row>
    <row r="75" spans="1:37" ht="17.25" hidden="1" customHeight="1" thickBot="1" x14ac:dyDescent="0.3">
      <c r="A75" s="421">
        <f t="shared" si="65"/>
        <v>25</v>
      </c>
      <c r="B75" s="242"/>
      <c r="C75" s="249"/>
      <c r="D75" s="114"/>
      <c r="E75" s="146" t="e">
        <f t="shared" si="47"/>
        <v>#DIV/0!</v>
      </c>
      <c r="F75" s="11" t="e">
        <f t="shared" si="48"/>
        <v>#DIV/0!</v>
      </c>
      <c r="G75" s="30" t="e">
        <f t="shared" si="49"/>
        <v>#DIV/0!</v>
      </c>
      <c r="H75" s="107" t="e">
        <f t="shared" si="50"/>
        <v>#DIV/0!</v>
      </c>
      <c r="I75" s="14" t="e">
        <f>(X75+#REF!)/K75</f>
        <v>#DIV/0!</v>
      </c>
      <c r="J75" s="73" t="e">
        <f>(#REF!+O75+P75+S75+#REF!)/K75</f>
        <v>#REF!</v>
      </c>
      <c r="K75" s="9">
        <v>9.9999999999999994E-37</v>
      </c>
      <c r="L75" s="5">
        <v>1E-46</v>
      </c>
      <c r="M75" s="12">
        <f>L75*G197</f>
        <v>3.0813000000000001E-46</v>
      </c>
      <c r="N75" s="11" t="e">
        <f t="shared" si="52"/>
        <v>#DIV/0!</v>
      </c>
      <c r="O75" s="9" t="e">
        <f>N136/W136*W75</f>
        <v>#DIV/0!</v>
      </c>
      <c r="P75" s="11" t="e">
        <f>ROUND(W75*L436,2)</f>
        <v>#DIV/0!</v>
      </c>
      <c r="Q75" s="11" t="e">
        <f>ROUND(W75*N436,2)</f>
        <v>#DIV/0!</v>
      </c>
      <c r="R75" s="11" t="e">
        <f>ROUND(W75*P436,2)</f>
        <v>#DIV/0!</v>
      </c>
      <c r="S75" s="191" t="e">
        <f>W75*M415</f>
        <v>#DIV/0!</v>
      </c>
      <c r="T75" s="11" t="e">
        <f t="shared" si="57"/>
        <v>#DIV/0!</v>
      </c>
      <c r="V75" s="84"/>
      <c r="W75" s="12">
        <f t="shared" si="58"/>
        <v>0</v>
      </c>
      <c r="X75" s="12" t="e">
        <f t="shared" si="59"/>
        <v>#DIV/0!</v>
      </c>
      <c r="Y75" s="4" t="e">
        <f t="shared" si="60"/>
        <v>#DIV/0!</v>
      </c>
      <c r="Z75" s="11" t="e">
        <f t="shared" si="61"/>
        <v>#DIV/0!</v>
      </c>
      <c r="AA75" s="186" t="e">
        <f t="shared" si="62"/>
        <v>#DIV/0!</v>
      </c>
      <c r="AB75" s="76">
        <v>5</v>
      </c>
      <c r="AC75" s="163" t="e">
        <f>ROUND((V75*K207+AE75),2)</f>
        <v>#DIV/0!</v>
      </c>
      <c r="AD75" s="182" t="e">
        <f t="shared" si="63"/>
        <v>#DIV/0!</v>
      </c>
      <c r="AE75" s="157" t="e">
        <f t="shared" si="64"/>
        <v>#DIV/0!</v>
      </c>
      <c r="AF75" s="17"/>
      <c r="AG75" s="153"/>
      <c r="AH75" s="116"/>
      <c r="AI75" s="12"/>
      <c r="AJ75" s="182"/>
      <c r="AK75" s="12"/>
    </row>
    <row r="76" spans="1:37" ht="16.5" hidden="1" thickBot="1" x14ac:dyDescent="0.3">
      <c r="A76" s="421"/>
      <c r="B76" s="28" t="s">
        <v>8</v>
      </c>
      <c r="C76" s="250"/>
      <c r="D76" s="82"/>
      <c r="E76" s="148"/>
      <c r="F76" s="4" t="s">
        <v>27</v>
      </c>
      <c r="G76" s="82"/>
      <c r="H76" s="16"/>
      <c r="I76" s="14"/>
      <c r="J76" s="13"/>
      <c r="K76" s="9"/>
      <c r="L76" s="5"/>
      <c r="M76" s="12"/>
      <c r="N76" s="162">
        <f>AD76</f>
        <v>0</v>
      </c>
      <c r="O76" s="19" t="e">
        <f>SUM(O51:O75)</f>
        <v>#DIV/0!</v>
      </c>
      <c r="P76" s="180" t="e">
        <f>ROUND(W76*L441,2)</f>
        <v>#DIV/0!</v>
      </c>
      <c r="Q76" s="180" t="e">
        <f>ROUND(W76*N441,2)</f>
        <v>#DIV/0!</v>
      </c>
      <c r="R76" s="180" t="e">
        <f>ROUND(W76*P441,2)</f>
        <v>#DIV/0!</v>
      </c>
      <c r="S76" s="187" t="e">
        <f>SUM(S51:S75)</f>
        <v>#DIV/0!</v>
      </c>
      <c r="T76" s="180" t="e">
        <f t="shared" si="57"/>
        <v>#DIV/0!</v>
      </c>
      <c r="V76" s="20">
        <f>SUM(V51:V75)</f>
        <v>0</v>
      </c>
      <c r="W76" s="20">
        <f>V76*T2</f>
        <v>0</v>
      </c>
      <c r="X76" s="20" t="e">
        <f>SUM(X51:X75)</f>
        <v>#DIV/0!</v>
      </c>
      <c r="Y76" s="109"/>
      <c r="Z76" s="19"/>
      <c r="AA76" s="187" t="e">
        <f>SUM(AA51:AA75)</f>
        <v>#DIV/0!</v>
      </c>
      <c r="AB76" s="76">
        <v>5</v>
      </c>
      <c r="AC76" s="181">
        <f>ROUND(V76*K195+AE76,2)</f>
        <v>0</v>
      </c>
      <c r="AD76" s="184">
        <f>ROUND(AC76*AB76/100,2)</f>
        <v>0</v>
      </c>
      <c r="AE76" s="188">
        <f>AF76/AF114*S121</f>
        <v>0</v>
      </c>
      <c r="AF76" s="111"/>
      <c r="AG76" s="151"/>
      <c r="AH76" s="122">
        <v>3.54</v>
      </c>
      <c r="AI76" s="181">
        <f>ROUND((AG76*AH76*$AG$2),2)</f>
        <v>0</v>
      </c>
      <c r="AJ76" s="20">
        <f>ROUND(AI76*AB76/100,2)</f>
        <v>0</v>
      </c>
      <c r="AK76" s="185">
        <f>ROUND((AC76+AD76)*0.2,2)</f>
        <v>0</v>
      </c>
    </row>
    <row r="77" spans="1:37" ht="16.5" hidden="1" thickBot="1" x14ac:dyDescent="0.3">
      <c r="A77" s="421"/>
      <c r="B77" s="418" t="s">
        <v>130</v>
      </c>
      <c r="C77" s="248"/>
      <c r="D77" s="81"/>
      <c r="E77" s="149"/>
      <c r="F77" s="42"/>
      <c r="G77" s="81"/>
      <c r="H77" s="34"/>
      <c r="I77" s="35"/>
      <c r="J77" s="44"/>
      <c r="K77" s="36"/>
      <c r="L77" s="37"/>
      <c r="M77" s="161"/>
      <c r="N77" s="42"/>
      <c r="O77" s="36"/>
      <c r="P77" s="42"/>
      <c r="Q77" s="42"/>
      <c r="R77" s="42"/>
      <c r="S77" s="195"/>
      <c r="T77" s="42"/>
      <c r="V77" s="39"/>
      <c r="W77" s="39"/>
      <c r="X77" s="39"/>
      <c r="Y77" s="40"/>
      <c r="Z77" s="40"/>
      <c r="AA77" s="40"/>
      <c r="AB77" s="38"/>
      <c r="AC77" s="39"/>
      <c r="AD77" s="183"/>
      <c r="AE77" s="41"/>
      <c r="AF77" s="33"/>
      <c r="AG77" s="41"/>
      <c r="AH77" s="41"/>
      <c r="AI77" s="161"/>
      <c r="AJ77" s="183"/>
      <c r="AK77" s="161"/>
    </row>
    <row r="78" spans="1:37" ht="20.25" hidden="1" customHeight="1" x14ac:dyDescent="0.25">
      <c r="A78" s="91">
        <v>1</v>
      </c>
      <c r="B78" s="256"/>
      <c r="C78" s="253"/>
      <c r="D78" s="114"/>
      <c r="E78" s="146" t="e">
        <f t="shared" ref="E78:E89" si="69">ROUND(G78/$T$2,6)</f>
        <v>#DIV/0!</v>
      </c>
      <c r="F78" s="11" t="e">
        <f t="shared" ref="F78:F89" si="70">G78/M78*100-100</f>
        <v>#DIV/0!</v>
      </c>
      <c r="G78" s="30" t="e">
        <f t="shared" ref="G78:G89" si="71">X78/K78</f>
        <v>#DIV/0!</v>
      </c>
      <c r="H78" s="107" t="e">
        <f t="shared" ref="H78:H89" si="72">AA78/K78</f>
        <v>#DIV/0!</v>
      </c>
      <c r="I78" s="14" t="e">
        <f>(X78+#REF!)/K78</f>
        <v>#DIV/0!</v>
      </c>
      <c r="J78" s="73" t="e">
        <f>(#REF!+O78+P78+S78+#REF!)/K78</f>
        <v>#REF!</v>
      </c>
      <c r="K78" s="9">
        <v>9.9999999999999994E-37</v>
      </c>
      <c r="L78" s="5">
        <v>1E-46</v>
      </c>
      <c r="M78" s="12">
        <f>L78*G191</f>
        <v>3.0813000000000001E-46</v>
      </c>
      <c r="N78" s="11" t="e">
        <f t="shared" ref="N78:N89" si="73">ROUND(AC78/$AC$90*$N$90,2)</f>
        <v>#DIV/0!</v>
      </c>
      <c r="O78" s="9" t="e">
        <f>N134/W134*W78</f>
        <v>#DIV/0!</v>
      </c>
      <c r="P78" s="11" t="e">
        <f t="shared" ref="P78:P88" si="74">ROUND(W78*L443,2)</f>
        <v>#DIV/0!</v>
      </c>
      <c r="Q78" s="11" t="e">
        <f t="shared" ref="Q78:Q88" si="75">ROUND(W78*N443,2)</f>
        <v>#DIV/0!</v>
      </c>
      <c r="R78" s="11" t="e">
        <f t="shared" ref="R78:R88" si="76">ROUND(W78*P443,2)</f>
        <v>#DIV/0!</v>
      </c>
      <c r="S78" s="191" t="e">
        <f t="shared" ref="S78:S88" si="77">W78*M438</f>
        <v>#DIV/0!</v>
      </c>
      <c r="T78" s="11" t="e">
        <f t="shared" ref="T78:T89" si="78">N78+P78+Q78+R78+S78</f>
        <v>#DIV/0!</v>
      </c>
      <c r="V78" s="84"/>
      <c r="W78" s="12">
        <f t="shared" ref="W78:W89" si="79">ROUND((K78*M78),2)</f>
        <v>0</v>
      </c>
      <c r="X78" s="12" t="e">
        <f t="shared" ref="X78:X89" si="80">T78+W78</f>
        <v>#DIV/0!</v>
      </c>
      <c r="Y78" s="4" t="e">
        <f t="shared" ref="Y78:Y89" si="81">W78/$W$90*$Y$90</f>
        <v>#DIV/0!</v>
      </c>
      <c r="Z78" s="11" t="e">
        <f t="shared" ref="Z78:Z89" si="82">H78/M78*100-100</f>
        <v>#DIV/0!</v>
      </c>
      <c r="AA78" s="186" t="e">
        <f t="shared" ref="AA78:AA89" si="83">X78+Y78</f>
        <v>#DIV/0!</v>
      </c>
      <c r="AB78" s="76">
        <v>3</v>
      </c>
      <c r="AC78" s="163" t="e">
        <f t="shared" ref="AC78:AC88" si="84">ROUND((V78*K214+AE78),2)</f>
        <v>#DIV/0!</v>
      </c>
      <c r="AD78" s="12" t="e">
        <f t="shared" ref="AD78:AD89" si="85">AC78*AB78/100</f>
        <v>#DIV/0!</v>
      </c>
      <c r="AE78" s="157" t="e">
        <f t="shared" ref="AE78:AE89" si="86">W78/$W$90*$AE$90</f>
        <v>#DIV/0!</v>
      </c>
      <c r="AF78" s="18"/>
      <c r="AG78" s="10"/>
      <c r="AH78" s="117"/>
      <c r="AI78" s="12"/>
      <c r="AJ78" s="12"/>
      <c r="AK78" s="12"/>
    </row>
    <row r="79" spans="1:37" ht="20.25" hidden="1" customHeight="1" x14ac:dyDescent="0.25">
      <c r="A79" s="91">
        <f t="shared" ref="A79:A89" si="87">A78+1</f>
        <v>2</v>
      </c>
      <c r="B79" s="252"/>
      <c r="C79" s="253"/>
      <c r="D79" s="114"/>
      <c r="E79" s="146" t="e">
        <f t="shared" si="69"/>
        <v>#DIV/0!</v>
      </c>
      <c r="F79" s="11" t="e">
        <f t="shared" si="70"/>
        <v>#DIV/0!</v>
      </c>
      <c r="G79" s="30" t="e">
        <f t="shared" si="71"/>
        <v>#DIV/0!</v>
      </c>
      <c r="H79" s="107" t="e">
        <f t="shared" si="72"/>
        <v>#DIV/0!</v>
      </c>
      <c r="I79" s="14" t="e">
        <f>(X79+#REF!)/K79</f>
        <v>#DIV/0!</v>
      </c>
      <c r="J79" s="73" t="e">
        <f>(#REF!+O79+P79+S79+#REF!)/K79</f>
        <v>#REF!</v>
      </c>
      <c r="K79" s="9">
        <v>9.9999999999999994E-37</v>
      </c>
      <c r="L79" s="5">
        <v>1E-46</v>
      </c>
      <c r="M79" s="12">
        <f>L79*G192</f>
        <v>3.0813000000000001E-46</v>
      </c>
      <c r="N79" s="11" t="e">
        <f t="shared" si="73"/>
        <v>#DIV/0!</v>
      </c>
      <c r="O79" s="9" t="e">
        <f>N135/W135*W79</f>
        <v>#DIV/0!</v>
      </c>
      <c r="P79" s="11" t="e">
        <f t="shared" si="74"/>
        <v>#DIV/0!</v>
      </c>
      <c r="Q79" s="11" t="e">
        <f t="shared" si="75"/>
        <v>#DIV/0!</v>
      </c>
      <c r="R79" s="11" t="e">
        <f t="shared" si="76"/>
        <v>#DIV/0!</v>
      </c>
      <c r="S79" s="191" t="e">
        <f t="shared" si="77"/>
        <v>#DIV/0!</v>
      </c>
      <c r="T79" s="11" t="e">
        <f t="shared" si="78"/>
        <v>#DIV/0!</v>
      </c>
      <c r="V79" s="84"/>
      <c r="W79" s="12">
        <f t="shared" si="79"/>
        <v>0</v>
      </c>
      <c r="X79" s="12" t="e">
        <f t="shared" si="80"/>
        <v>#DIV/0!</v>
      </c>
      <c r="Y79" s="4" t="e">
        <f t="shared" si="81"/>
        <v>#DIV/0!</v>
      </c>
      <c r="Z79" s="11" t="e">
        <f t="shared" si="82"/>
        <v>#DIV/0!</v>
      </c>
      <c r="AA79" s="186" t="e">
        <f t="shared" si="83"/>
        <v>#DIV/0!</v>
      </c>
      <c r="AB79" s="76">
        <v>3</v>
      </c>
      <c r="AC79" s="163" t="e">
        <f t="shared" si="84"/>
        <v>#DIV/0!</v>
      </c>
      <c r="AD79" s="12" t="e">
        <f t="shared" si="85"/>
        <v>#DIV/0!</v>
      </c>
      <c r="AE79" s="157" t="e">
        <f t="shared" si="86"/>
        <v>#DIV/0!</v>
      </c>
      <c r="AF79" s="18"/>
      <c r="AG79" s="10"/>
      <c r="AH79" s="117"/>
      <c r="AI79" s="12"/>
      <c r="AJ79" s="12"/>
      <c r="AK79" s="12"/>
    </row>
    <row r="80" spans="1:37" ht="20.25" hidden="1" customHeight="1" x14ac:dyDescent="0.25">
      <c r="A80" s="91">
        <f t="shared" si="87"/>
        <v>3</v>
      </c>
      <c r="B80" s="252"/>
      <c r="C80" s="253"/>
      <c r="D80" s="114"/>
      <c r="E80" s="146" t="e">
        <f t="shared" si="69"/>
        <v>#DIV/0!</v>
      </c>
      <c r="F80" s="11" t="e">
        <f t="shared" si="70"/>
        <v>#DIV/0!</v>
      </c>
      <c r="G80" s="30" t="e">
        <f t="shared" si="71"/>
        <v>#DIV/0!</v>
      </c>
      <c r="H80" s="107" t="e">
        <f t="shared" si="72"/>
        <v>#DIV/0!</v>
      </c>
      <c r="I80" s="14" t="e">
        <f>(X80+#REF!)/K80</f>
        <v>#DIV/0!</v>
      </c>
      <c r="J80" s="73" t="e">
        <f>(#REF!+O80+P80+S80+#REF!)/K80</f>
        <v>#REF!</v>
      </c>
      <c r="K80" s="9">
        <v>9.9999999999999994E-37</v>
      </c>
      <c r="L80" s="5">
        <v>1E-46</v>
      </c>
      <c r="M80" s="12">
        <f>L80*G193</f>
        <v>3.0813000000000001E-46</v>
      </c>
      <c r="N80" s="11" t="e">
        <f t="shared" si="73"/>
        <v>#DIV/0!</v>
      </c>
      <c r="O80" s="9" t="e">
        <f>N136/W136*W80</f>
        <v>#DIV/0!</v>
      </c>
      <c r="P80" s="11" t="e">
        <f t="shared" si="74"/>
        <v>#DIV/0!</v>
      </c>
      <c r="Q80" s="11" t="e">
        <f t="shared" si="75"/>
        <v>#DIV/0!</v>
      </c>
      <c r="R80" s="11" t="e">
        <f t="shared" si="76"/>
        <v>#DIV/0!</v>
      </c>
      <c r="S80" s="191" t="e">
        <f t="shared" si="77"/>
        <v>#DIV/0!</v>
      </c>
      <c r="T80" s="11" t="e">
        <f t="shared" si="78"/>
        <v>#DIV/0!</v>
      </c>
      <c r="V80" s="84"/>
      <c r="W80" s="12">
        <f t="shared" si="79"/>
        <v>0</v>
      </c>
      <c r="X80" s="12" t="e">
        <f t="shared" si="80"/>
        <v>#DIV/0!</v>
      </c>
      <c r="Y80" s="4" t="e">
        <f t="shared" si="81"/>
        <v>#DIV/0!</v>
      </c>
      <c r="Z80" s="11" t="e">
        <f t="shared" si="82"/>
        <v>#DIV/0!</v>
      </c>
      <c r="AA80" s="186" t="e">
        <f t="shared" si="83"/>
        <v>#DIV/0!</v>
      </c>
      <c r="AB80" s="76">
        <v>3</v>
      </c>
      <c r="AC80" s="163" t="e">
        <f t="shared" si="84"/>
        <v>#DIV/0!</v>
      </c>
      <c r="AD80" s="12" t="e">
        <f t="shared" si="85"/>
        <v>#DIV/0!</v>
      </c>
      <c r="AE80" s="157" t="e">
        <f t="shared" si="86"/>
        <v>#DIV/0!</v>
      </c>
      <c r="AF80" s="18"/>
      <c r="AG80" s="10"/>
      <c r="AH80" s="117"/>
      <c r="AI80" s="12"/>
      <c r="AJ80" s="12"/>
      <c r="AK80" s="12"/>
    </row>
    <row r="81" spans="1:37" ht="20.25" hidden="1" customHeight="1" x14ac:dyDescent="0.25">
      <c r="A81" s="91">
        <f t="shared" si="87"/>
        <v>4</v>
      </c>
      <c r="B81" s="252"/>
      <c r="C81" s="253"/>
      <c r="D81" s="114"/>
      <c r="E81" s="146" t="e">
        <f t="shared" si="69"/>
        <v>#DIV/0!</v>
      </c>
      <c r="F81" s="11" t="e">
        <f t="shared" si="70"/>
        <v>#DIV/0!</v>
      </c>
      <c r="G81" s="30" t="e">
        <f t="shared" si="71"/>
        <v>#DIV/0!</v>
      </c>
      <c r="H81" s="107" t="e">
        <f t="shared" si="72"/>
        <v>#DIV/0!</v>
      </c>
      <c r="I81" s="14" t="e">
        <f>(X81+#REF!)/K81</f>
        <v>#DIV/0!</v>
      </c>
      <c r="J81" s="73" t="e">
        <f>(#REF!+O81+P81+S81+#REF!)/K81</f>
        <v>#REF!</v>
      </c>
      <c r="K81" s="9">
        <v>9.9999999999999994E-37</v>
      </c>
      <c r="L81" s="5">
        <v>1E-46</v>
      </c>
      <c r="M81" s="12">
        <f>L81*G194</f>
        <v>3.0813000000000001E-46</v>
      </c>
      <c r="N81" s="11" t="e">
        <f t="shared" si="73"/>
        <v>#DIV/0!</v>
      </c>
      <c r="O81" s="9" t="e">
        <f>N137/W137*W81</f>
        <v>#DIV/0!</v>
      </c>
      <c r="P81" s="11" t="e">
        <f t="shared" si="74"/>
        <v>#DIV/0!</v>
      </c>
      <c r="Q81" s="11" t="e">
        <f t="shared" si="75"/>
        <v>#DIV/0!</v>
      </c>
      <c r="R81" s="11" t="e">
        <f t="shared" si="76"/>
        <v>#DIV/0!</v>
      </c>
      <c r="S81" s="191" t="e">
        <f t="shared" si="77"/>
        <v>#DIV/0!</v>
      </c>
      <c r="T81" s="11" t="e">
        <f t="shared" si="78"/>
        <v>#DIV/0!</v>
      </c>
      <c r="V81" s="84"/>
      <c r="W81" s="12">
        <f t="shared" si="79"/>
        <v>0</v>
      </c>
      <c r="X81" s="12" t="e">
        <f t="shared" si="80"/>
        <v>#DIV/0!</v>
      </c>
      <c r="Y81" s="4" t="e">
        <f t="shared" si="81"/>
        <v>#DIV/0!</v>
      </c>
      <c r="Z81" s="11" t="e">
        <f t="shared" si="82"/>
        <v>#DIV/0!</v>
      </c>
      <c r="AA81" s="186" t="e">
        <f t="shared" si="83"/>
        <v>#DIV/0!</v>
      </c>
      <c r="AB81" s="76">
        <v>3</v>
      </c>
      <c r="AC81" s="163" t="e">
        <f t="shared" si="84"/>
        <v>#DIV/0!</v>
      </c>
      <c r="AD81" s="12" t="e">
        <f t="shared" si="85"/>
        <v>#DIV/0!</v>
      </c>
      <c r="AE81" s="157" t="e">
        <f t="shared" si="86"/>
        <v>#DIV/0!</v>
      </c>
      <c r="AF81" s="18"/>
      <c r="AG81" s="10"/>
      <c r="AH81" s="117"/>
      <c r="AI81" s="12"/>
      <c r="AJ81" s="12"/>
      <c r="AK81" s="12"/>
    </row>
    <row r="82" spans="1:37" ht="20.25" hidden="1" customHeight="1" x14ac:dyDescent="0.25">
      <c r="A82" s="91">
        <f t="shared" si="87"/>
        <v>5</v>
      </c>
      <c r="B82" s="252"/>
      <c r="C82" s="254"/>
      <c r="D82" s="114"/>
      <c r="E82" s="146" t="e">
        <f t="shared" si="69"/>
        <v>#DIV/0!</v>
      </c>
      <c r="F82" s="11" t="e">
        <f t="shared" si="70"/>
        <v>#DIV/0!</v>
      </c>
      <c r="G82" s="30" t="e">
        <f t="shared" si="71"/>
        <v>#DIV/0!</v>
      </c>
      <c r="H82" s="107" t="e">
        <f t="shared" si="72"/>
        <v>#DIV/0!</v>
      </c>
      <c r="I82" s="14" t="e">
        <f>(X82+#REF!)/K82</f>
        <v>#DIV/0!</v>
      </c>
      <c r="J82" s="73" t="e">
        <f>(#REF!+O82+P82+S82+#REF!)/K82</f>
        <v>#REF!</v>
      </c>
      <c r="K82" s="9">
        <v>9.9999999999999994E-37</v>
      </c>
      <c r="L82" s="5">
        <v>1E-46</v>
      </c>
      <c r="M82" s="12">
        <f>L82*G195</f>
        <v>3.0813000000000001E-46</v>
      </c>
      <c r="N82" s="11" t="e">
        <f t="shared" si="73"/>
        <v>#DIV/0!</v>
      </c>
      <c r="O82" s="9" t="e">
        <f>N140/W140*W82</f>
        <v>#DIV/0!</v>
      </c>
      <c r="P82" s="11" t="e">
        <f t="shared" si="74"/>
        <v>#DIV/0!</v>
      </c>
      <c r="Q82" s="11" t="e">
        <f t="shared" si="75"/>
        <v>#DIV/0!</v>
      </c>
      <c r="R82" s="11" t="e">
        <f t="shared" si="76"/>
        <v>#DIV/0!</v>
      </c>
      <c r="S82" s="191" t="e">
        <f t="shared" si="77"/>
        <v>#DIV/0!</v>
      </c>
      <c r="T82" s="11" t="e">
        <f t="shared" si="78"/>
        <v>#DIV/0!</v>
      </c>
      <c r="V82" s="84"/>
      <c r="W82" s="12">
        <f t="shared" si="79"/>
        <v>0</v>
      </c>
      <c r="X82" s="12" t="e">
        <f t="shared" si="80"/>
        <v>#DIV/0!</v>
      </c>
      <c r="Y82" s="4" t="e">
        <f t="shared" si="81"/>
        <v>#DIV/0!</v>
      </c>
      <c r="Z82" s="11" t="e">
        <f t="shared" si="82"/>
        <v>#DIV/0!</v>
      </c>
      <c r="AA82" s="186" t="e">
        <f t="shared" si="83"/>
        <v>#DIV/0!</v>
      </c>
      <c r="AB82" s="76">
        <v>3</v>
      </c>
      <c r="AC82" s="163" t="e">
        <f t="shared" si="84"/>
        <v>#DIV/0!</v>
      </c>
      <c r="AD82" s="12" t="e">
        <f t="shared" si="85"/>
        <v>#DIV/0!</v>
      </c>
      <c r="AE82" s="157" t="e">
        <f t="shared" si="86"/>
        <v>#DIV/0!</v>
      </c>
      <c r="AF82" s="18"/>
      <c r="AG82" s="10"/>
      <c r="AH82" s="117"/>
      <c r="AI82" s="12"/>
      <c r="AJ82" s="12"/>
      <c r="AK82" s="12"/>
    </row>
    <row r="83" spans="1:37" ht="20.25" hidden="1" customHeight="1" x14ac:dyDescent="0.25">
      <c r="A83" s="91">
        <f t="shared" si="87"/>
        <v>6</v>
      </c>
      <c r="B83" s="252"/>
      <c r="C83" s="254"/>
      <c r="D83" s="114"/>
      <c r="E83" s="146" t="e">
        <f t="shared" si="69"/>
        <v>#DIV/0!</v>
      </c>
      <c r="F83" s="11" t="e">
        <f t="shared" si="70"/>
        <v>#DIV/0!</v>
      </c>
      <c r="G83" s="30" t="e">
        <f t="shared" si="71"/>
        <v>#DIV/0!</v>
      </c>
      <c r="H83" s="107" t="e">
        <f t="shared" si="72"/>
        <v>#DIV/0!</v>
      </c>
      <c r="I83" s="14" t="e">
        <f>(X83+#REF!)/K83</f>
        <v>#DIV/0!</v>
      </c>
      <c r="J83" s="73" t="e">
        <f>(#REF!+O83+P83+S83+#REF!)/K83</f>
        <v>#REF!</v>
      </c>
      <c r="K83" s="9">
        <v>9.9999999999999994E-37</v>
      </c>
      <c r="L83" s="5">
        <v>1E-46</v>
      </c>
      <c r="M83" s="12">
        <f t="shared" ref="M83:M88" si="88">L83*G376</f>
        <v>3.0813000000000001E-46</v>
      </c>
      <c r="N83" s="11" t="e">
        <f t="shared" si="73"/>
        <v>#DIV/0!</v>
      </c>
      <c r="O83" s="9" t="e">
        <f>N141/W141*W83</f>
        <v>#DIV/0!</v>
      </c>
      <c r="P83" s="11" t="e">
        <f t="shared" si="74"/>
        <v>#DIV/0!</v>
      </c>
      <c r="Q83" s="11" t="e">
        <f t="shared" si="75"/>
        <v>#DIV/0!</v>
      </c>
      <c r="R83" s="11" t="e">
        <f t="shared" si="76"/>
        <v>#DIV/0!</v>
      </c>
      <c r="S83" s="191" t="e">
        <f t="shared" si="77"/>
        <v>#DIV/0!</v>
      </c>
      <c r="T83" s="11" t="e">
        <f t="shared" si="78"/>
        <v>#DIV/0!</v>
      </c>
      <c r="V83" s="84"/>
      <c r="W83" s="12">
        <f t="shared" si="79"/>
        <v>0</v>
      </c>
      <c r="X83" s="12" t="e">
        <f t="shared" si="80"/>
        <v>#DIV/0!</v>
      </c>
      <c r="Y83" s="4" t="e">
        <f t="shared" si="81"/>
        <v>#DIV/0!</v>
      </c>
      <c r="Z83" s="11" t="e">
        <f t="shared" si="82"/>
        <v>#DIV/0!</v>
      </c>
      <c r="AA83" s="186" t="e">
        <f t="shared" si="83"/>
        <v>#DIV/0!</v>
      </c>
      <c r="AB83" s="76">
        <v>3</v>
      </c>
      <c r="AC83" s="163" t="e">
        <f t="shared" si="84"/>
        <v>#DIV/0!</v>
      </c>
      <c r="AD83" s="12" t="e">
        <f t="shared" si="85"/>
        <v>#DIV/0!</v>
      </c>
      <c r="AE83" s="157" t="e">
        <f t="shared" si="86"/>
        <v>#DIV/0!</v>
      </c>
      <c r="AF83" s="18"/>
      <c r="AG83" s="10"/>
      <c r="AH83" s="117"/>
      <c r="AI83" s="12"/>
      <c r="AJ83" s="12"/>
      <c r="AK83" s="12"/>
    </row>
    <row r="84" spans="1:37" ht="20.25" hidden="1" customHeight="1" x14ac:dyDescent="0.25">
      <c r="A84" s="91">
        <f t="shared" si="87"/>
        <v>7</v>
      </c>
      <c r="B84" s="252"/>
      <c r="C84" s="254"/>
      <c r="D84" s="114"/>
      <c r="E84" s="146" t="e">
        <f t="shared" si="69"/>
        <v>#DIV/0!</v>
      </c>
      <c r="F84" s="11" t="e">
        <f t="shared" si="70"/>
        <v>#DIV/0!</v>
      </c>
      <c r="G84" s="30" t="e">
        <f t="shared" si="71"/>
        <v>#DIV/0!</v>
      </c>
      <c r="H84" s="107" t="e">
        <f t="shared" si="72"/>
        <v>#DIV/0!</v>
      </c>
      <c r="I84" s="14" t="e">
        <f>(X84+#REF!)/K84</f>
        <v>#DIV/0!</v>
      </c>
      <c r="J84" s="73" t="e">
        <f>(#REF!+O84+P84+S84+#REF!)/K84</f>
        <v>#REF!</v>
      </c>
      <c r="K84" s="9">
        <v>9.9999999999999994E-37</v>
      </c>
      <c r="L84" s="5">
        <v>1E-46</v>
      </c>
      <c r="M84" s="12">
        <f t="shared" si="88"/>
        <v>3.0813000000000001E-46</v>
      </c>
      <c r="N84" s="11" t="e">
        <f t="shared" si="73"/>
        <v>#DIV/0!</v>
      </c>
      <c r="O84" s="9" t="e">
        <f>N143/W143*W84</f>
        <v>#DIV/0!</v>
      </c>
      <c r="P84" s="11" t="e">
        <f t="shared" si="74"/>
        <v>#DIV/0!</v>
      </c>
      <c r="Q84" s="11" t="e">
        <f t="shared" si="75"/>
        <v>#DIV/0!</v>
      </c>
      <c r="R84" s="11" t="e">
        <f t="shared" si="76"/>
        <v>#DIV/0!</v>
      </c>
      <c r="S84" s="191" t="e">
        <f t="shared" si="77"/>
        <v>#DIV/0!</v>
      </c>
      <c r="T84" s="11" t="e">
        <f t="shared" si="78"/>
        <v>#DIV/0!</v>
      </c>
      <c r="V84" s="84"/>
      <c r="W84" s="12">
        <f t="shared" si="79"/>
        <v>0</v>
      </c>
      <c r="X84" s="12" t="e">
        <f t="shared" si="80"/>
        <v>#DIV/0!</v>
      </c>
      <c r="Y84" s="4" t="e">
        <f t="shared" si="81"/>
        <v>#DIV/0!</v>
      </c>
      <c r="Z84" s="11" t="e">
        <f t="shared" si="82"/>
        <v>#DIV/0!</v>
      </c>
      <c r="AA84" s="186" t="e">
        <f t="shared" si="83"/>
        <v>#DIV/0!</v>
      </c>
      <c r="AB84" s="76">
        <v>3</v>
      </c>
      <c r="AC84" s="163" t="e">
        <f t="shared" si="84"/>
        <v>#DIV/0!</v>
      </c>
      <c r="AD84" s="12" t="e">
        <f t="shared" si="85"/>
        <v>#DIV/0!</v>
      </c>
      <c r="AE84" s="157" t="e">
        <f t="shared" si="86"/>
        <v>#DIV/0!</v>
      </c>
      <c r="AF84" s="18"/>
      <c r="AG84" s="10"/>
      <c r="AH84" s="117"/>
      <c r="AI84" s="12"/>
      <c r="AJ84" s="12"/>
      <c r="AK84" s="12"/>
    </row>
    <row r="85" spans="1:37" ht="20.25" hidden="1" customHeight="1" x14ac:dyDescent="0.25">
      <c r="A85" s="91">
        <f t="shared" si="87"/>
        <v>8</v>
      </c>
      <c r="B85" s="252"/>
      <c r="C85" s="254"/>
      <c r="D85" s="114"/>
      <c r="E85" s="146" t="e">
        <f t="shared" si="69"/>
        <v>#DIV/0!</v>
      </c>
      <c r="F85" s="11" t="e">
        <f t="shared" si="70"/>
        <v>#DIV/0!</v>
      </c>
      <c r="G85" s="30" t="e">
        <f t="shared" si="71"/>
        <v>#DIV/0!</v>
      </c>
      <c r="H85" s="107" t="e">
        <f t="shared" si="72"/>
        <v>#DIV/0!</v>
      </c>
      <c r="I85" s="14" t="e">
        <f>(X85+#REF!)/K85</f>
        <v>#DIV/0!</v>
      </c>
      <c r="J85" s="73" t="e">
        <f>(#REF!+O85+P85+S85+#REF!)/K85</f>
        <v>#REF!</v>
      </c>
      <c r="K85" s="9">
        <v>9.9999999999999994E-37</v>
      </c>
      <c r="L85" s="5">
        <v>1E-46</v>
      </c>
      <c r="M85" s="12">
        <f t="shared" si="88"/>
        <v>3.0813000000000001E-46</v>
      </c>
      <c r="N85" s="11" t="e">
        <f t="shared" si="73"/>
        <v>#DIV/0!</v>
      </c>
      <c r="O85" s="9" t="e">
        <f>N144/W144*W85</f>
        <v>#DIV/0!</v>
      </c>
      <c r="P85" s="11" t="e">
        <f t="shared" si="74"/>
        <v>#DIV/0!</v>
      </c>
      <c r="Q85" s="11" t="e">
        <f t="shared" si="75"/>
        <v>#DIV/0!</v>
      </c>
      <c r="R85" s="11" t="e">
        <f t="shared" si="76"/>
        <v>#DIV/0!</v>
      </c>
      <c r="S85" s="191" t="e">
        <f t="shared" si="77"/>
        <v>#DIV/0!</v>
      </c>
      <c r="T85" s="11" t="e">
        <f t="shared" si="78"/>
        <v>#DIV/0!</v>
      </c>
      <c r="V85" s="84"/>
      <c r="W85" s="12">
        <f t="shared" si="79"/>
        <v>0</v>
      </c>
      <c r="X85" s="12" t="e">
        <f t="shared" si="80"/>
        <v>#DIV/0!</v>
      </c>
      <c r="Y85" s="4" t="e">
        <f t="shared" si="81"/>
        <v>#DIV/0!</v>
      </c>
      <c r="Z85" s="11" t="e">
        <f t="shared" si="82"/>
        <v>#DIV/0!</v>
      </c>
      <c r="AA85" s="186" t="e">
        <f t="shared" si="83"/>
        <v>#DIV/0!</v>
      </c>
      <c r="AB85" s="76">
        <v>3</v>
      </c>
      <c r="AC85" s="163" t="e">
        <f t="shared" si="84"/>
        <v>#DIV/0!</v>
      </c>
      <c r="AD85" s="12" t="e">
        <f t="shared" si="85"/>
        <v>#DIV/0!</v>
      </c>
      <c r="AE85" s="157" t="e">
        <f t="shared" si="86"/>
        <v>#DIV/0!</v>
      </c>
      <c r="AF85" s="18"/>
      <c r="AG85" s="10"/>
      <c r="AH85" s="117"/>
      <c r="AI85" s="12"/>
      <c r="AJ85" s="12"/>
      <c r="AK85" s="12"/>
    </row>
    <row r="86" spans="1:37" ht="20.25" hidden="1" customHeight="1" x14ac:dyDescent="0.25">
      <c r="A86" s="91">
        <f t="shared" si="87"/>
        <v>9</v>
      </c>
      <c r="B86" s="252"/>
      <c r="C86" s="254"/>
      <c r="D86" s="114"/>
      <c r="E86" s="146" t="e">
        <f t="shared" si="69"/>
        <v>#DIV/0!</v>
      </c>
      <c r="F86" s="11" t="e">
        <f t="shared" si="70"/>
        <v>#DIV/0!</v>
      </c>
      <c r="G86" s="30" t="e">
        <f t="shared" si="71"/>
        <v>#DIV/0!</v>
      </c>
      <c r="H86" s="107" t="e">
        <f t="shared" si="72"/>
        <v>#DIV/0!</v>
      </c>
      <c r="I86" s="14" t="e">
        <f>(X86+#REF!)/K86</f>
        <v>#DIV/0!</v>
      </c>
      <c r="J86" s="73" t="e">
        <f>(#REF!+O86+P86+S86+#REF!)/K86</f>
        <v>#REF!</v>
      </c>
      <c r="K86" s="9">
        <v>9.9999999999999994E-37</v>
      </c>
      <c r="L86" s="5">
        <v>1E-46</v>
      </c>
      <c r="M86" s="12">
        <f t="shared" si="88"/>
        <v>3.0813000000000001E-46</v>
      </c>
      <c r="N86" s="11" t="e">
        <f t="shared" si="73"/>
        <v>#DIV/0!</v>
      </c>
      <c r="O86" s="9" t="e">
        <f>N145/W145*W86</f>
        <v>#DIV/0!</v>
      </c>
      <c r="P86" s="11" t="e">
        <f t="shared" si="74"/>
        <v>#DIV/0!</v>
      </c>
      <c r="Q86" s="11" t="e">
        <f t="shared" si="75"/>
        <v>#DIV/0!</v>
      </c>
      <c r="R86" s="11" t="e">
        <f t="shared" si="76"/>
        <v>#DIV/0!</v>
      </c>
      <c r="S86" s="191" t="e">
        <f t="shared" si="77"/>
        <v>#DIV/0!</v>
      </c>
      <c r="T86" s="11" t="e">
        <f t="shared" si="78"/>
        <v>#DIV/0!</v>
      </c>
      <c r="V86" s="84"/>
      <c r="W86" s="12">
        <f t="shared" si="79"/>
        <v>0</v>
      </c>
      <c r="X86" s="12" t="e">
        <f t="shared" si="80"/>
        <v>#DIV/0!</v>
      </c>
      <c r="Y86" s="4" t="e">
        <f t="shared" si="81"/>
        <v>#DIV/0!</v>
      </c>
      <c r="Z86" s="11" t="e">
        <f t="shared" si="82"/>
        <v>#DIV/0!</v>
      </c>
      <c r="AA86" s="186" t="e">
        <f t="shared" si="83"/>
        <v>#DIV/0!</v>
      </c>
      <c r="AB86" s="76">
        <v>3</v>
      </c>
      <c r="AC86" s="163" t="e">
        <f t="shared" si="84"/>
        <v>#DIV/0!</v>
      </c>
      <c r="AD86" s="12" t="e">
        <f t="shared" si="85"/>
        <v>#DIV/0!</v>
      </c>
      <c r="AE86" s="157" t="e">
        <f t="shared" si="86"/>
        <v>#DIV/0!</v>
      </c>
      <c r="AF86" s="18"/>
      <c r="AG86" s="10"/>
      <c r="AH86" s="117"/>
      <c r="AI86" s="12"/>
      <c r="AJ86" s="12"/>
      <c r="AK86" s="12"/>
    </row>
    <row r="87" spans="1:37" ht="20.25" hidden="1" customHeight="1" x14ac:dyDescent="0.25">
      <c r="A87" s="91">
        <f t="shared" si="87"/>
        <v>10</v>
      </c>
      <c r="B87" s="252"/>
      <c r="C87" s="254"/>
      <c r="D87" s="114"/>
      <c r="E87" s="146" t="e">
        <f t="shared" si="69"/>
        <v>#DIV/0!</v>
      </c>
      <c r="F87" s="11" t="e">
        <f t="shared" si="70"/>
        <v>#DIV/0!</v>
      </c>
      <c r="G87" s="30" t="e">
        <f t="shared" si="71"/>
        <v>#DIV/0!</v>
      </c>
      <c r="H87" s="107" t="e">
        <f t="shared" si="72"/>
        <v>#DIV/0!</v>
      </c>
      <c r="I87" s="14" t="e">
        <f>(X87+#REF!)/K87</f>
        <v>#DIV/0!</v>
      </c>
      <c r="J87" s="73" t="e">
        <f>(#REF!+O87+P87+S87+#REF!)/K87</f>
        <v>#REF!</v>
      </c>
      <c r="K87" s="9">
        <v>9.9999999999999994E-37</v>
      </c>
      <c r="L87" s="5">
        <v>1E-46</v>
      </c>
      <c r="M87" s="12">
        <f t="shared" si="88"/>
        <v>3.0813000000000001E-46</v>
      </c>
      <c r="N87" s="11" t="e">
        <f t="shared" si="73"/>
        <v>#DIV/0!</v>
      </c>
      <c r="O87" s="9" t="e">
        <f>N146/W146*W87</f>
        <v>#DIV/0!</v>
      </c>
      <c r="P87" s="11" t="e">
        <f t="shared" si="74"/>
        <v>#DIV/0!</v>
      </c>
      <c r="Q87" s="11" t="e">
        <f t="shared" si="75"/>
        <v>#DIV/0!</v>
      </c>
      <c r="R87" s="11" t="e">
        <f t="shared" si="76"/>
        <v>#DIV/0!</v>
      </c>
      <c r="S87" s="191" t="e">
        <f t="shared" si="77"/>
        <v>#DIV/0!</v>
      </c>
      <c r="T87" s="11" t="e">
        <f t="shared" si="78"/>
        <v>#DIV/0!</v>
      </c>
      <c r="V87" s="84"/>
      <c r="W87" s="12">
        <f t="shared" si="79"/>
        <v>0</v>
      </c>
      <c r="X87" s="12" t="e">
        <f t="shared" si="80"/>
        <v>#DIV/0!</v>
      </c>
      <c r="Y87" s="4" t="e">
        <f t="shared" si="81"/>
        <v>#DIV/0!</v>
      </c>
      <c r="Z87" s="11" t="e">
        <f t="shared" si="82"/>
        <v>#DIV/0!</v>
      </c>
      <c r="AA87" s="186" t="e">
        <f t="shared" si="83"/>
        <v>#DIV/0!</v>
      </c>
      <c r="AB87" s="76">
        <v>3</v>
      </c>
      <c r="AC87" s="163" t="e">
        <f t="shared" si="84"/>
        <v>#DIV/0!</v>
      </c>
      <c r="AD87" s="12" t="e">
        <f t="shared" si="85"/>
        <v>#DIV/0!</v>
      </c>
      <c r="AE87" s="157" t="e">
        <f t="shared" si="86"/>
        <v>#DIV/0!</v>
      </c>
      <c r="AF87" s="18"/>
      <c r="AG87" s="10"/>
      <c r="AH87" s="117"/>
      <c r="AI87" s="12"/>
      <c r="AJ87" s="12"/>
      <c r="AK87" s="12"/>
    </row>
    <row r="88" spans="1:37" ht="20.25" hidden="1" customHeight="1" x14ac:dyDescent="0.25">
      <c r="A88" s="91">
        <f t="shared" si="87"/>
        <v>11</v>
      </c>
      <c r="B88" s="252"/>
      <c r="C88" s="254"/>
      <c r="D88" s="114"/>
      <c r="E88" s="146" t="e">
        <f t="shared" si="69"/>
        <v>#DIV/0!</v>
      </c>
      <c r="F88" s="11" t="e">
        <f t="shared" si="70"/>
        <v>#DIV/0!</v>
      </c>
      <c r="G88" s="30" t="e">
        <f t="shared" si="71"/>
        <v>#DIV/0!</v>
      </c>
      <c r="H88" s="107" t="e">
        <f t="shared" si="72"/>
        <v>#DIV/0!</v>
      </c>
      <c r="I88" s="14" t="e">
        <f>(X88+#REF!)/K88</f>
        <v>#DIV/0!</v>
      </c>
      <c r="J88" s="73" t="e">
        <f>(#REF!+O88+P88+S88+#REF!)/K88</f>
        <v>#REF!</v>
      </c>
      <c r="K88" s="9">
        <v>9.9999999999999994E-37</v>
      </c>
      <c r="L88" s="5">
        <v>1E-46</v>
      </c>
      <c r="M88" s="12">
        <f t="shared" si="88"/>
        <v>3.0813000000000001E-46</v>
      </c>
      <c r="N88" s="11" t="e">
        <f t="shared" si="73"/>
        <v>#DIV/0!</v>
      </c>
      <c r="O88" s="9" t="e">
        <f>N147/W147*W88</f>
        <v>#DIV/0!</v>
      </c>
      <c r="P88" s="11" t="e">
        <f t="shared" si="74"/>
        <v>#DIV/0!</v>
      </c>
      <c r="Q88" s="11" t="e">
        <f t="shared" si="75"/>
        <v>#DIV/0!</v>
      </c>
      <c r="R88" s="11" t="e">
        <f t="shared" si="76"/>
        <v>#DIV/0!</v>
      </c>
      <c r="S88" s="191" t="e">
        <f t="shared" si="77"/>
        <v>#DIV/0!</v>
      </c>
      <c r="T88" s="11" t="e">
        <f t="shared" si="78"/>
        <v>#DIV/0!</v>
      </c>
      <c r="V88" s="84"/>
      <c r="W88" s="12">
        <f t="shared" si="79"/>
        <v>0</v>
      </c>
      <c r="X88" s="12" t="e">
        <f t="shared" si="80"/>
        <v>#DIV/0!</v>
      </c>
      <c r="Y88" s="4" t="e">
        <f t="shared" si="81"/>
        <v>#DIV/0!</v>
      </c>
      <c r="Z88" s="11" t="e">
        <f t="shared" si="82"/>
        <v>#DIV/0!</v>
      </c>
      <c r="AA88" s="186" t="e">
        <f t="shared" si="83"/>
        <v>#DIV/0!</v>
      </c>
      <c r="AB88" s="76">
        <v>3</v>
      </c>
      <c r="AC88" s="163" t="e">
        <f t="shared" si="84"/>
        <v>#DIV/0!</v>
      </c>
      <c r="AD88" s="12" t="e">
        <f t="shared" si="85"/>
        <v>#DIV/0!</v>
      </c>
      <c r="AE88" s="157" t="e">
        <f t="shared" si="86"/>
        <v>#DIV/0!</v>
      </c>
      <c r="AF88" s="18"/>
      <c r="AG88" s="10"/>
      <c r="AH88" s="117"/>
      <c r="AI88" s="12"/>
      <c r="AJ88" s="12"/>
      <c r="AK88" s="12"/>
    </row>
    <row r="89" spans="1:37" ht="20.25" hidden="1" customHeight="1" thickBot="1" x14ac:dyDescent="0.3">
      <c r="A89" s="91">
        <f t="shared" si="87"/>
        <v>12</v>
      </c>
      <c r="B89" s="252"/>
      <c r="C89" s="254"/>
      <c r="D89" s="114"/>
      <c r="E89" s="146" t="e">
        <f t="shared" si="69"/>
        <v>#DIV/0!</v>
      </c>
      <c r="F89" s="11" t="e">
        <f t="shared" si="70"/>
        <v>#DIV/0!</v>
      </c>
      <c r="G89" s="30" t="e">
        <f t="shared" si="71"/>
        <v>#DIV/0!</v>
      </c>
      <c r="H89" s="107" t="e">
        <f t="shared" si="72"/>
        <v>#DIV/0!</v>
      </c>
      <c r="I89" s="14" t="e">
        <f>(X89+#REF!)/K89</f>
        <v>#DIV/0!</v>
      </c>
      <c r="J89" s="73" t="e">
        <f>(#REF!+O89+P89+S89+#REF!)/K89</f>
        <v>#REF!</v>
      </c>
      <c r="K89" s="9">
        <v>9.9999999999999994E-37</v>
      </c>
      <c r="L89" s="5">
        <v>1E-46</v>
      </c>
      <c r="M89" s="12">
        <f>L89*G380</f>
        <v>3.0813000000000001E-46</v>
      </c>
      <c r="N89" s="11" t="e">
        <f t="shared" si="73"/>
        <v>#DIV/0!</v>
      </c>
      <c r="O89" s="9" t="e">
        <f>N146/W146*W89</f>
        <v>#DIV/0!</v>
      </c>
      <c r="P89" s="11" t="e">
        <f>ROUND(W89*L452,2)</f>
        <v>#DIV/0!</v>
      </c>
      <c r="Q89" s="11" t="e">
        <f>ROUND(W89*N452,2)</f>
        <v>#DIV/0!</v>
      </c>
      <c r="R89" s="11" t="e">
        <f>ROUND(W89*P452,2)</f>
        <v>#DIV/0!</v>
      </c>
      <c r="S89" s="191" t="e">
        <f>W89*M447</f>
        <v>#DIV/0!</v>
      </c>
      <c r="T89" s="11" t="e">
        <f t="shared" si="78"/>
        <v>#DIV/0!</v>
      </c>
      <c r="V89" s="84"/>
      <c r="W89" s="12">
        <f t="shared" si="79"/>
        <v>0</v>
      </c>
      <c r="X89" s="12" t="e">
        <f t="shared" si="80"/>
        <v>#DIV/0!</v>
      </c>
      <c r="Y89" s="4" t="e">
        <f t="shared" si="81"/>
        <v>#DIV/0!</v>
      </c>
      <c r="Z89" s="11" t="e">
        <f t="shared" si="82"/>
        <v>#DIV/0!</v>
      </c>
      <c r="AA89" s="186" t="e">
        <f t="shared" si="83"/>
        <v>#DIV/0!</v>
      </c>
      <c r="AB89" s="76">
        <v>3</v>
      </c>
      <c r="AC89" s="163" t="e">
        <f>ROUND((V89*K223+AE89),2)</f>
        <v>#DIV/0!</v>
      </c>
      <c r="AD89" s="12" t="e">
        <f t="shared" si="85"/>
        <v>#DIV/0!</v>
      </c>
      <c r="AE89" s="157" t="e">
        <f t="shared" si="86"/>
        <v>#DIV/0!</v>
      </c>
      <c r="AF89" s="18"/>
      <c r="AG89" s="10"/>
      <c r="AH89" s="117"/>
      <c r="AI89" s="12"/>
      <c r="AJ89" s="12"/>
      <c r="AK89" s="12"/>
    </row>
    <row r="90" spans="1:37" ht="16.5" hidden="1" thickBot="1" x14ac:dyDescent="0.3">
      <c r="A90" s="421"/>
      <c r="B90" s="28" t="s">
        <v>8</v>
      </c>
      <c r="C90" s="246"/>
      <c r="D90" s="82"/>
      <c r="E90" s="148"/>
      <c r="F90" s="4" t="s">
        <v>27</v>
      </c>
      <c r="G90" s="82"/>
      <c r="H90" s="16"/>
      <c r="I90" s="14"/>
      <c r="J90" s="13"/>
      <c r="K90" s="9"/>
      <c r="L90" s="5"/>
      <c r="M90" s="12"/>
      <c r="N90" s="162">
        <f>AD90</f>
        <v>0</v>
      </c>
      <c r="O90" s="19" t="e">
        <f>SUM(O78:O78)</f>
        <v>#DIV/0!</v>
      </c>
      <c r="P90" s="180" t="e">
        <f>ROUND(W90*L450,2)</f>
        <v>#DIV/0!</v>
      </c>
      <c r="Q90" s="180" t="e">
        <f>ROUND(W90*N450,2)</f>
        <v>#DIV/0!</v>
      </c>
      <c r="R90" s="180" t="e">
        <f>ROUND(W90*P450,2)</f>
        <v>#DIV/0!</v>
      </c>
      <c r="S90" s="187" t="e">
        <f>SUM(S78:S89)</f>
        <v>#DIV/0!</v>
      </c>
      <c r="T90" s="180" t="e">
        <f>N90+P90+Q90+R90</f>
        <v>#DIV/0!</v>
      </c>
      <c r="V90" s="20">
        <f>SUM(V78:V89)</f>
        <v>0</v>
      </c>
      <c r="W90" s="20">
        <f>V90*T2</f>
        <v>0</v>
      </c>
      <c r="X90" s="20" t="e">
        <f>SUM(X78:X89)</f>
        <v>#DIV/0!</v>
      </c>
      <c r="Y90" s="109"/>
      <c r="Z90" s="19"/>
      <c r="AA90" s="187" t="e">
        <f>SUM(AA78:AA89)</f>
        <v>#DIV/0!</v>
      </c>
      <c r="AB90" s="197">
        <v>3</v>
      </c>
      <c r="AC90" s="181">
        <f>ROUND(V90*K195+AE90,2)</f>
        <v>0</v>
      </c>
      <c r="AD90" s="184">
        <f>ROUND(AC90*AB90/100,2)</f>
        <v>0</v>
      </c>
      <c r="AE90" s="188">
        <f>AF90/AF114*S121</f>
        <v>0</v>
      </c>
      <c r="AF90" s="111"/>
      <c r="AG90" s="151"/>
      <c r="AH90" s="122">
        <v>3.59</v>
      </c>
      <c r="AI90" s="181">
        <f>ROUND((AG90*AH90*$AG$2),2)</f>
        <v>0</v>
      </c>
      <c r="AJ90" s="20">
        <f>ROUND(AI90*AB90/100,2)</f>
        <v>0</v>
      </c>
      <c r="AK90" s="185">
        <f>ROUND((AC90+AD90)*0.2,2)</f>
        <v>0</v>
      </c>
    </row>
    <row r="91" spans="1:37" ht="18.75" hidden="1" customHeight="1" x14ac:dyDescent="0.3">
      <c r="A91" s="421"/>
      <c r="B91" s="418" t="s">
        <v>478</v>
      </c>
      <c r="C91" s="248"/>
      <c r="D91" s="81"/>
      <c r="E91" s="81"/>
      <c r="F91" s="156"/>
      <c r="G91" s="178"/>
      <c r="H91" s="34"/>
      <c r="I91" s="35"/>
      <c r="J91" s="44"/>
      <c r="K91" s="36"/>
      <c r="L91" s="37"/>
      <c r="M91" s="161"/>
      <c r="N91" s="42"/>
      <c r="O91" s="36"/>
      <c r="P91" s="42"/>
      <c r="Q91" s="42"/>
      <c r="R91" s="42"/>
      <c r="S91" s="195"/>
      <c r="T91" s="42"/>
      <c r="U91" s="42"/>
      <c r="V91" s="39"/>
      <c r="W91" s="39"/>
      <c r="X91" s="39"/>
      <c r="Y91" s="40"/>
      <c r="Z91" s="40"/>
      <c r="AA91" s="40"/>
      <c r="AB91" s="38"/>
      <c r="AC91" s="198"/>
      <c r="AD91" s="183"/>
      <c r="AE91" s="41"/>
      <c r="AF91" s="41"/>
      <c r="AG91" s="41"/>
      <c r="AH91" s="38"/>
      <c r="AI91" s="161"/>
      <c r="AJ91" s="183"/>
      <c r="AK91" s="12"/>
    </row>
    <row r="92" spans="1:37" ht="21" hidden="1" customHeight="1" x14ac:dyDescent="0.25">
      <c r="A92" s="421">
        <v>1</v>
      </c>
      <c r="B92" s="88"/>
      <c r="C92" s="244"/>
      <c r="D92" s="329"/>
      <c r="E92" s="146" t="e">
        <f>ROUND(G92/$T$2,6)</f>
        <v>#DIV/0!</v>
      </c>
      <c r="F92" s="11" t="e">
        <f>G92/M92*100-100</f>
        <v>#DIV/0!</v>
      </c>
      <c r="G92" s="179" t="e">
        <f>(W92+T92)/K92</f>
        <v>#DIV/0!</v>
      </c>
      <c r="H92" s="107" t="e">
        <f>AA92/K92</f>
        <v>#DIV/0!</v>
      </c>
      <c r="I92" s="14" t="e">
        <f>(#REF!+T92)/K92</f>
        <v>#REF!</v>
      </c>
      <c r="J92" s="73" t="e">
        <f>(#REF!+O92+P92+S92+#REF!)/K92</f>
        <v>#REF!</v>
      </c>
      <c r="K92" s="9">
        <v>9.9999999999999994E-37</v>
      </c>
      <c r="L92" s="5">
        <v>1E-46</v>
      </c>
      <c r="M92" s="12">
        <f>L92*G204</f>
        <v>3.0813000000000001E-46</v>
      </c>
      <c r="N92" s="11" t="e">
        <f>ROUND(AC92/$AC$95*$N$95,2)</f>
        <v>#DIV/0!</v>
      </c>
      <c r="O92" s="9" t="e">
        <f>N164/W164*W92</f>
        <v>#DIV/0!</v>
      </c>
      <c r="P92" s="11" t="e">
        <f>ROUND(W92*L446,2)</f>
        <v>#DIV/0!</v>
      </c>
      <c r="Q92" s="11" t="e">
        <f>ROUND(W92*N446,2)</f>
        <v>#DIV/0!</v>
      </c>
      <c r="R92" s="11" t="e">
        <f>ROUND(W92*P446,2)</f>
        <v>#DIV/0!</v>
      </c>
      <c r="S92" s="191" t="e">
        <f>W92*M441</f>
        <v>#DIV/0!</v>
      </c>
      <c r="T92" s="11" t="e">
        <f>N92+P92+Q92+R92</f>
        <v>#DIV/0!</v>
      </c>
      <c r="U92" s="11" t="e">
        <f>G92/M92*100-100</f>
        <v>#DIV/0!</v>
      </c>
      <c r="V92" s="84"/>
      <c r="W92" s="12">
        <f>ROUND((K92*M92),2)</f>
        <v>0</v>
      </c>
      <c r="X92" s="12" t="e">
        <f>T92+W92</f>
        <v>#DIV/0!</v>
      </c>
      <c r="Y92" s="4"/>
      <c r="Z92" s="4"/>
      <c r="AA92" s="186" t="e">
        <f>X92+Y92</f>
        <v>#DIV/0!</v>
      </c>
      <c r="AB92" s="76">
        <v>10</v>
      </c>
      <c r="AC92" s="163" t="e">
        <f>ROUND((V92*K222+AE92),2)</f>
        <v>#DIV/0!</v>
      </c>
      <c r="AD92" s="12" t="e">
        <f>AC92*AB92/100</f>
        <v>#DIV/0!</v>
      </c>
      <c r="AE92" s="157" t="e">
        <f>W92/W95*AE95</f>
        <v>#DIV/0!</v>
      </c>
      <c r="AF92" s="10"/>
      <c r="AG92" s="10"/>
      <c r="AH92" s="4"/>
      <c r="AI92" s="12">
        <f t="shared" ref="AI92:AJ94" si="89">AH92*AG92/100</f>
        <v>0</v>
      </c>
      <c r="AJ92" s="12">
        <f t="shared" si="89"/>
        <v>0</v>
      </c>
      <c r="AK92" s="12"/>
    </row>
    <row r="93" spans="1:37" ht="21" hidden="1" customHeight="1" x14ac:dyDescent="0.25">
      <c r="A93" s="421">
        <v>2</v>
      </c>
      <c r="B93" s="55"/>
      <c r="C93" s="244"/>
      <c r="D93" s="329"/>
      <c r="E93" s="146" t="e">
        <f>ROUND(G93/$T$2,6)</f>
        <v>#DIV/0!</v>
      </c>
      <c r="F93" s="11" t="e">
        <f>G93/M93*100-100</f>
        <v>#DIV/0!</v>
      </c>
      <c r="G93" s="179" t="e">
        <f>(W93+T93)/K93</f>
        <v>#DIV/0!</v>
      </c>
      <c r="H93" s="107" t="e">
        <f>AA93/K93</f>
        <v>#DIV/0!</v>
      </c>
      <c r="I93" s="14" t="e">
        <f>(#REF!+T93)/K93</f>
        <v>#REF!</v>
      </c>
      <c r="J93" s="13"/>
      <c r="K93" s="9">
        <v>9.9999999999999994E-37</v>
      </c>
      <c r="L93" s="5">
        <v>1E-46</v>
      </c>
      <c r="M93" s="12">
        <f>L93*G205</f>
        <v>3.0813000000000001E-46</v>
      </c>
      <c r="N93" s="11" t="e">
        <f>ROUND(AC93/$AC$95*$N$95,2)</f>
        <v>#DIV/0!</v>
      </c>
      <c r="O93" s="9" t="e">
        <f>N165/W165*W93</f>
        <v>#DIV/0!</v>
      </c>
      <c r="P93" s="11" t="e">
        <f>ROUND(W93*L447,2)</f>
        <v>#DIV/0!</v>
      </c>
      <c r="Q93" s="11" t="e">
        <f>ROUND(W93*N447,2)</f>
        <v>#DIV/0!</v>
      </c>
      <c r="R93" s="11" t="e">
        <f>ROUND(W93*P447,2)</f>
        <v>#DIV/0!</v>
      </c>
      <c r="S93" s="191" t="e">
        <f>W93*M442</f>
        <v>#DIV/0!</v>
      </c>
      <c r="T93" s="11" t="e">
        <f>N93+P93+Q93+R93</f>
        <v>#DIV/0!</v>
      </c>
      <c r="U93" s="11" t="e">
        <f>G93/M93*100-100</f>
        <v>#DIV/0!</v>
      </c>
      <c r="V93" s="84"/>
      <c r="W93" s="12">
        <f>ROUND((K93*M93),2)</f>
        <v>0</v>
      </c>
      <c r="X93" s="12" t="e">
        <f>T93+W93</f>
        <v>#DIV/0!</v>
      </c>
      <c r="Y93" s="4"/>
      <c r="Z93" s="4"/>
      <c r="AA93" s="186" t="e">
        <f>X93+Y93</f>
        <v>#DIV/0!</v>
      </c>
      <c r="AB93" s="76">
        <v>10</v>
      </c>
      <c r="AC93" s="163" t="e">
        <f>ROUND((V93*K223+AE93),2)</f>
        <v>#DIV/0!</v>
      </c>
      <c r="AD93" s="12" t="e">
        <f>AC93*AB93/100</f>
        <v>#DIV/0!</v>
      </c>
      <c r="AE93" s="157" t="e">
        <f>W93/W95*AE95</f>
        <v>#DIV/0!</v>
      </c>
      <c r="AF93" s="10"/>
      <c r="AG93" s="10"/>
      <c r="AH93" s="4"/>
      <c r="AI93" s="12">
        <f t="shared" si="89"/>
        <v>0</v>
      </c>
      <c r="AJ93" s="12">
        <f t="shared" si="89"/>
        <v>0</v>
      </c>
      <c r="AK93" s="12"/>
    </row>
    <row r="94" spans="1:37" ht="21" hidden="1" customHeight="1" thickBot="1" x14ac:dyDescent="0.3">
      <c r="A94" s="421">
        <v>3</v>
      </c>
      <c r="B94" s="55"/>
      <c r="C94" s="244"/>
      <c r="D94" s="329"/>
      <c r="E94" s="146" t="e">
        <f>ROUND(G94/$T$2,6)</f>
        <v>#DIV/0!</v>
      </c>
      <c r="F94" s="11" t="e">
        <f>G94/M94*100-100</f>
        <v>#DIV/0!</v>
      </c>
      <c r="G94" s="179" t="e">
        <f>(W94+T94)/K94</f>
        <v>#DIV/0!</v>
      </c>
      <c r="H94" s="107" t="e">
        <f>AA94/K94</f>
        <v>#DIV/0!</v>
      </c>
      <c r="I94" s="14"/>
      <c r="J94" s="13"/>
      <c r="K94" s="9">
        <v>9.9999999999999994E-37</v>
      </c>
      <c r="L94" s="5">
        <v>1E-46</v>
      </c>
      <c r="M94" s="12">
        <f>L94*G383</f>
        <v>3.0813000000000001E-46</v>
      </c>
      <c r="N94" s="11" t="e">
        <f>ROUND(AC94/$AC$95*$N$95,2)</f>
        <v>#DIV/0!</v>
      </c>
      <c r="O94" s="9" t="e">
        <f>N166/W166*W94</f>
        <v>#DIV/0!</v>
      </c>
      <c r="P94" s="11" t="e">
        <f>ROUND(W94*L448,2)</f>
        <v>#DIV/0!</v>
      </c>
      <c r="Q94" s="11" t="e">
        <f>ROUND(W94*N448,2)</f>
        <v>#DIV/0!</v>
      </c>
      <c r="R94" s="11" t="e">
        <f>ROUND(W94*P448,2)</f>
        <v>#DIV/0!</v>
      </c>
      <c r="S94" s="191" t="e">
        <f>W94*M443</f>
        <v>#DIV/0!</v>
      </c>
      <c r="T94" s="11" t="e">
        <f>N94+P94+S94</f>
        <v>#DIV/0!</v>
      </c>
      <c r="U94" s="11" t="e">
        <f>G94/M94*100-100</f>
        <v>#DIV/0!</v>
      </c>
      <c r="V94" s="84"/>
      <c r="W94" s="12">
        <f>ROUND((K94*M94),2)</f>
        <v>0</v>
      </c>
      <c r="X94" s="12" t="e">
        <f>T94+W94</f>
        <v>#DIV/0!</v>
      </c>
      <c r="Y94" s="4"/>
      <c r="Z94" s="4"/>
      <c r="AA94" s="186" t="e">
        <f>X94+Y94</f>
        <v>#DIV/0!</v>
      </c>
      <c r="AB94" s="76">
        <v>10</v>
      </c>
      <c r="AC94" s="163" t="e">
        <f>ROUND((V94*G224+AE94),2)</f>
        <v>#DIV/0!</v>
      </c>
      <c r="AD94" s="182" t="e">
        <f>AC94*AB94/100</f>
        <v>#DIV/0!</v>
      </c>
      <c r="AE94" s="157" t="e">
        <f>W94/W95*AE95</f>
        <v>#DIV/0!</v>
      </c>
      <c r="AF94" s="10"/>
      <c r="AG94" s="10"/>
      <c r="AH94" s="4"/>
      <c r="AI94" s="12">
        <f t="shared" si="89"/>
        <v>0</v>
      </c>
      <c r="AJ94" s="182">
        <f t="shared" si="89"/>
        <v>0</v>
      </c>
      <c r="AK94" s="12"/>
    </row>
    <row r="95" spans="1:37" ht="15.75" hidden="1" customHeight="1" thickBot="1" x14ac:dyDescent="0.3">
      <c r="A95" s="421"/>
      <c r="B95" s="28" t="s">
        <v>8</v>
      </c>
      <c r="C95" s="246"/>
      <c r="D95" s="82"/>
      <c r="E95" s="82"/>
      <c r="F95" s="18"/>
      <c r="G95" s="30"/>
      <c r="H95" s="16"/>
      <c r="I95" s="14"/>
      <c r="J95" s="13"/>
      <c r="K95" s="9"/>
      <c r="L95" s="5"/>
      <c r="M95" s="12"/>
      <c r="N95" s="162" t="e">
        <f>AD95</f>
        <v>#DIV/0!</v>
      </c>
      <c r="O95" s="19"/>
      <c r="P95" s="180" t="e">
        <f>ROUND(W95*L459,2)</f>
        <v>#DIV/0!</v>
      </c>
      <c r="Q95" s="180" t="e">
        <f>ROUND(W95*N459,2)</f>
        <v>#DIV/0!</v>
      </c>
      <c r="R95" s="180" t="e">
        <f>ROUND(W95*P459,2)</f>
        <v>#DIV/0!</v>
      </c>
      <c r="S95" s="187" t="e">
        <f>SUM(S92:S94)</f>
        <v>#DIV/0!</v>
      </c>
      <c r="T95" s="180" t="e">
        <f>N95+P95+Q95+R95</f>
        <v>#DIV/0!</v>
      </c>
      <c r="U95" s="4" t="s">
        <v>27</v>
      </c>
      <c r="V95" s="20">
        <f>SUM(V92:V94)</f>
        <v>0</v>
      </c>
      <c r="W95" s="20">
        <f>SUM(W92:W94)</f>
        <v>0</v>
      </c>
      <c r="X95" s="20" t="e">
        <f>SUM(X92:X94)</f>
        <v>#DIV/0!</v>
      </c>
      <c r="Y95" s="19"/>
      <c r="Z95" s="19"/>
      <c r="AA95" s="187" t="e">
        <f>SUM(AA92:AA94)</f>
        <v>#DIV/0!</v>
      </c>
      <c r="AB95" s="76">
        <v>10</v>
      </c>
      <c r="AC95" s="181">
        <f>V95*K222+AE95</f>
        <v>0</v>
      </c>
      <c r="AD95" s="184" t="e">
        <f>SUM(AD92:AD94)</f>
        <v>#DIV/0!</v>
      </c>
      <c r="AE95" s="188">
        <f>AF95/AF114*S121</f>
        <v>0</v>
      </c>
      <c r="AF95" s="151"/>
      <c r="AG95" s="151"/>
      <c r="AH95" s="19">
        <f>SUM(AH92:AH94)</f>
        <v>0</v>
      </c>
      <c r="AI95" s="181">
        <f>AC95</f>
        <v>0</v>
      </c>
      <c r="AJ95" s="20">
        <f>ROUND(AI95*AB95/100,2)</f>
        <v>0</v>
      </c>
      <c r="AK95" s="185" t="e">
        <f>ROUND((AC95+AD95)*0.2,2)</f>
        <v>#DIV/0!</v>
      </c>
    </row>
    <row r="96" spans="1:37" ht="18.75" hidden="1" customHeight="1" x14ac:dyDescent="0.3">
      <c r="A96" s="421"/>
      <c r="B96" s="418" t="s">
        <v>390</v>
      </c>
      <c r="C96" s="248"/>
      <c r="D96" s="81"/>
      <c r="E96" s="81"/>
      <c r="F96" s="156"/>
      <c r="G96" s="178"/>
      <c r="H96" s="34"/>
      <c r="I96" s="35"/>
      <c r="J96" s="44"/>
      <c r="K96" s="36"/>
      <c r="L96" s="37"/>
      <c r="M96" s="161"/>
      <c r="N96" s="42"/>
      <c r="O96" s="36"/>
      <c r="P96" s="42"/>
      <c r="Q96" s="42"/>
      <c r="R96" s="42"/>
      <c r="S96" s="195"/>
      <c r="T96" s="42"/>
      <c r="U96" s="42"/>
      <c r="V96" s="39"/>
      <c r="W96" s="39"/>
      <c r="X96" s="39"/>
      <c r="Y96" s="40"/>
      <c r="Z96" s="40"/>
      <c r="AA96" s="40"/>
      <c r="AB96" s="38"/>
      <c r="AC96" s="198"/>
      <c r="AD96" s="183"/>
      <c r="AE96" s="41"/>
      <c r="AF96" s="41"/>
      <c r="AG96" s="41"/>
      <c r="AH96" s="38"/>
      <c r="AI96" s="161"/>
      <c r="AJ96" s="183"/>
      <c r="AK96" s="12"/>
    </row>
    <row r="97" spans="1:38" ht="15.75" hidden="1" customHeight="1" x14ac:dyDescent="0.25">
      <c r="A97" s="421"/>
      <c r="B97" s="55"/>
      <c r="C97" s="244"/>
      <c r="D97" s="329"/>
      <c r="E97" s="146" t="e">
        <f>ROUND(G97/$T$2,6)</f>
        <v>#DIV/0!</v>
      </c>
      <c r="F97" s="11" t="e">
        <f>G97/M97*100-100</f>
        <v>#DIV/0!</v>
      </c>
      <c r="G97" s="179" t="e">
        <f>(W97+T97)/K97</f>
        <v>#DIV/0!</v>
      </c>
      <c r="H97" s="107" t="e">
        <f>AA97/K97</f>
        <v>#DIV/0!</v>
      </c>
      <c r="I97" s="14" t="e">
        <f>(#REF!+T97)/K97</f>
        <v>#REF!</v>
      </c>
      <c r="J97" s="73" t="e">
        <f>(#REF!+O97+P97+S97+#REF!)/K97</f>
        <v>#REF!</v>
      </c>
      <c r="K97" s="9">
        <v>9.9999999999999994E-37</v>
      </c>
      <c r="L97" s="5">
        <v>1E-46</v>
      </c>
      <c r="M97" s="12">
        <f>L97*G223</f>
        <v>3.0813000000000001E-46</v>
      </c>
      <c r="N97" s="11" t="e">
        <f>ROUND(AC97/$AC$99*$N$99,2)</f>
        <v>#DIV/0!</v>
      </c>
      <c r="O97" s="9" t="e">
        <f>N169/W169*W97</f>
        <v>#DIV/0!</v>
      </c>
      <c r="P97" s="11" t="e">
        <f>ROUND(W97*L451,2)</f>
        <v>#DIV/0!</v>
      </c>
      <c r="Q97" s="11" t="e">
        <f>ROUND(W97*N451,2)</f>
        <v>#DIV/0!</v>
      </c>
      <c r="R97" s="11" t="e">
        <f>ROUND(W97*P451,2)</f>
        <v>#DIV/0!</v>
      </c>
      <c r="S97" s="191" t="e">
        <f>W97*M446</f>
        <v>#DIV/0!</v>
      </c>
      <c r="T97" s="11" t="e">
        <f>N97+P97+Q97+R97</f>
        <v>#DIV/0!</v>
      </c>
      <c r="U97" s="11" t="e">
        <f>G97/M97*100-100</f>
        <v>#DIV/0!</v>
      </c>
      <c r="V97" s="84"/>
      <c r="W97" s="12">
        <f>ROUND((K97*M97),2)</f>
        <v>0</v>
      </c>
      <c r="X97" s="12" t="e">
        <f>T97+W97</f>
        <v>#DIV/0!</v>
      </c>
      <c r="Y97" s="4"/>
      <c r="Z97" s="4"/>
      <c r="AA97" s="186" t="e">
        <f>X97+Y97</f>
        <v>#DIV/0!</v>
      </c>
      <c r="AB97" s="76">
        <v>5</v>
      </c>
      <c r="AC97" s="163" t="e">
        <f>ROUND((V97*K228+AE97),2)</f>
        <v>#DIV/0!</v>
      </c>
      <c r="AD97" s="12" t="e">
        <f>AC97*AB97/100</f>
        <v>#DIV/0!</v>
      </c>
      <c r="AE97" s="157" t="e">
        <f>W97/W99*AE99</f>
        <v>#DIV/0!</v>
      </c>
      <c r="AF97" s="151"/>
      <c r="AG97" s="151"/>
      <c r="AH97" s="212"/>
      <c r="AI97" s="181"/>
      <c r="AJ97" s="20"/>
      <c r="AK97" s="185"/>
    </row>
    <row r="98" spans="1:38" ht="15.75" hidden="1" customHeight="1" thickBot="1" x14ac:dyDescent="0.3">
      <c r="A98" s="421"/>
      <c r="B98" s="55"/>
      <c r="C98" s="244"/>
      <c r="D98" s="329"/>
      <c r="E98" s="146" t="e">
        <f>ROUND(G98/$T$2,6)</f>
        <v>#DIV/0!</v>
      </c>
      <c r="F98" s="11" t="e">
        <f>G98/M98*100-100</f>
        <v>#DIV/0!</v>
      </c>
      <c r="G98" s="179" t="e">
        <f>(W98+T98)/K98</f>
        <v>#DIV/0!</v>
      </c>
      <c r="H98" s="107" t="e">
        <f>AA98/K98</f>
        <v>#DIV/0!</v>
      </c>
      <c r="I98" s="14" t="e">
        <f>(#REF!+T98)/K98</f>
        <v>#REF!</v>
      </c>
      <c r="J98" s="13"/>
      <c r="K98" s="9">
        <v>9.9999999999999994E-37</v>
      </c>
      <c r="L98" s="5">
        <v>1E-46</v>
      </c>
      <c r="M98" s="12">
        <f>L98*G224</f>
        <v>3.0813000000000001E-46</v>
      </c>
      <c r="N98" s="11" t="e">
        <f>ROUND(AC98/$AC$99*$N$99,2)</f>
        <v>#DIV/0!</v>
      </c>
      <c r="O98" s="9" t="e">
        <f>N170/W170*W98</f>
        <v>#DIV/0!</v>
      </c>
      <c r="P98" s="11" t="e">
        <f>ROUND(W98*L452,2)</f>
        <v>#DIV/0!</v>
      </c>
      <c r="Q98" s="11" t="e">
        <f>ROUND(W98*N452,2)</f>
        <v>#DIV/0!</v>
      </c>
      <c r="R98" s="11" t="e">
        <f>ROUND(W98*P452,2)</f>
        <v>#DIV/0!</v>
      </c>
      <c r="S98" s="191" t="e">
        <f>W98*M447</f>
        <v>#DIV/0!</v>
      </c>
      <c r="T98" s="11" t="e">
        <f>N98+P98+Q98+R98</f>
        <v>#DIV/0!</v>
      </c>
      <c r="U98" s="11" t="e">
        <f>G98/M98*100-100</f>
        <v>#DIV/0!</v>
      </c>
      <c r="V98" s="84"/>
      <c r="W98" s="12">
        <f>ROUND((K98*M98),2)</f>
        <v>0</v>
      </c>
      <c r="X98" s="12" t="e">
        <f>T98+W98</f>
        <v>#DIV/0!</v>
      </c>
      <c r="Y98" s="4"/>
      <c r="Z98" s="4"/>
      <c r="AA98" s="186" t="e">
        <f>X98+Y98</f>
        <v>#DIV/0!</v>
      </c>
      <c r="AB98" s="76">
        <v>5</v>
      </c>
      <c r="AC98" s="163" t="e">
        <f>ROUND((V98*K236+AE98),2)</f>
        <v>#DIV/0!</v>
      </c>
      <c r="AD98" s="12" t="e">
        <f>AC98*AB98/100</f>
        <v>#DIV/0!</v>
      </c>
      <c r="AE98" s="157" t="e">
        <f>W98/W99*AE99</f>
        <v>#DIV/0!</v>
      </c>
      <c r="AF98" s="151"/>
      <c r="AG98" s="151"/>
      <c r="AH98" s="212"/>
      <c r="AI98" s="181"/>
      <c r="AJ98" s="211"/>
      <c r="AK98" s="185"/>
    </row>
    <row r="99" spans="1:38" ht="15.75" hidden="1" customHeight="1" thickBot="1" x14ac:dyDescent="0.3">
      <c r="A99" s="421"/>
      <c r="B99" s="28" t="s">
        <v>8</v>
      </c>
      <c r="C99" s="246"/>
      <c r="D99" s="82"/>
      <c r="E99" s="82"/>
      <c r="F99" s="18"/>
      <c r="G99" s="30"/>
      <c r="H99" s="16"/>
      <c r="I99" s="14"/>
      <c r="J99" s="13"/>
      <c r="K99" s="9"/>
      <c r="L99" s="5"/>
      <c r="M99" s="12"/>
      <c r="N99" s="162" t="e">
        <f>AD99</f>
        <v>#DIV/0!</v>
      </c>
      <c r="O99" s="19"/>
      <c r="P99" s="180" t="e">
        <f>ROUND(W99*L463,2)</f>
        <v>#DIV/0!</v>
      </c>
      <c r="Q99" s="180" t="e">
        <f>ROUND(W99*N463,2)</f>
        <v>#DIV/0!</v>
      </c>
      <c r="R99" s="180" t="e">
        <f>ROUND(W99*P463,2)</f>
        <v>#DIV/0!</v>
      </c>
      <c r="S99" s="187" t="e">
        <f>SUM(S96:S98)</f>
        <v>#DIV/0!</v>
      </c>
      <c r="T99" s="180" t="e">
        <f>N99+P99+Q99+R99</f>
        <v>#DIV/0!</v>
      </c>
      <c r="U99" s="4" t="s">
        <v>27</v>
      </c>
      <c r="V99" s="20">
        <f>SUM(V96:V98)</f>
        <v>0</v>
      </c>
      <c r="W99" s="20">
        <f>SUM(W96:W98)</f>
        <v>0</v>
      </c>
      <c r="X99" s="20" t="e">
        <f>SUM(X96:X98)</f>
        <v>#DIV/0!</v>
      </c>
      <c r="Y99" s="19"/>
      <c r="Z99" s="19"/>
      <c r="AA99" s="187" t="e">
        <f>SUM(AA96:AA98)</f>
        <v>#DIV/0!</v>
      </c>
      <c r="AB99" s="76">
        <v>5</v>
      </c>
      <c r="AC99" s="181">
        <f>V99*K227+AE99</f>
        <v>0</v>
      </c>
      <c r="AD99" s="184" t="e">
        <f>SUM(AD96:AD98)</f>
        <v>#DIV/0!</v>
      </c>
      <c r="AE99" s="208">
        <f>AF99/AF114*S121</f>
        <v>0</v>
      </c>
      <c r="AF99" s="151"/>
      <c r="AG99" s="151"/>
      <c r="AH99" s="19">
        <f>SUM(AH96:AH98)</f>
        <v>0</v>
      </c>
      <c r="AI99" s="181">
        <f>AC99</f>
        <v>0</v>
      </c>
      <c r="AJ99" s="184">
        <f>ROUND(AI99*AB99/100,2)</f>
        <v>0</v>
      </c>
      <c r="AK99" s="185" t="e">
        <f>ROUND((AC99+AD99)*0.2,2)</f>
        <v>#DIV/0!</v>
      </c>
    </row>
    <row r="100" spans="1:38" ht="16.5" hidden="1" thickBot="1" x14ac:dyDescent="0.3">
      <c r="A100" s="29"/>
      <c r="B100" s="418" t="s">
        <v>401</v>
      </c>
      <c r="C100" s="248"/>
      <c r="D100" s="418"/>
      <c r="E100" s="150"/>
      <c r="F100" s="42"/>
      <c r="G100" s="418"/>
      <c r="H100" s="44"/>
      <c r="I100" s="44"/>
      <c r="J100" s="44"/>
      <c r="K100" s="36"/>
      <c r="L100" s="37"/>
      <c r="M100" s="38"/>
      <c r="N100" s="42"/>
      <c r="O100" s="36"/>
      <c r="P100" s="42"/>
      <c r="Q100" s="42"/>
      <c r="R100" s="42"/>
      <c r="S100" s="195"/>
      <c r="T100" s="42"/>
      <c r="V100" s="38"/>
      <c r="W100" s="161">
        <f>K100*M100</f>
        <v>0</v>
      </c>
      <c r="X100" s="161"/>
      <c r="Y100" s="38"/>
      <c r="Z100" s="38"/>
      <c r="AA100" s="38"/>
      <c r="AB100" s="38"/>
      <c r="AC100" s="161"/>
      <c r="AD100" s="183"/>
      <c r="AE100" s="45"/>
      <c r="AF100" s="206"/>
      <c r="AG100" s="154"/>
      <c r="AH100" s="45"/>
      <c r="AI100" s="38"/>
      <c r="AJ100" s="194"/>
      <c r="AK100" s="38"/>
    </row>
    <row r="101" spans="1:38" ht="16.5" hidden="1" thickBot="1" x14ac:dyDescent="0.3">
      <c r="A101" s="419">
        <v>1</v>
      </c>
      <c r="B101" s="88"/>
      <c r="C101" s="251"/>
      <c r="D101" s="329"/>
      <c r="E101" s="146" t="e">
        <f>ROUND(G101/$T$2,6)</f>
        <v>#DIV/0!</v>
      </c>
      <c r="F101" s="11" t="e">
        <f>G101/M101*100-100</f>
        <v>#DIV/0!</v>
      </c>
      <c r="G101" s="30" t="e">
        <f>X101/K101</f>
        <v>#DIV/0!</v>
      </c>
      <c r="H101" s="107" t="e">
        <f>AA101/K101</f>
        <v>#DIV/0!</v>
      </c>
      <c r="I101" s="14" t="e">
        <f>(X101+#REF!)/K101</f>
        <v>#DIV/0!</v>
      </c>
      <c r="J101" s="73" t="e">
        <f>(#REF!+O101+P101+S101+#REF!)/K101</f>
        <v>#REF!</v>
      </c>
      <c r="K101" s="9">
        <v>9.9999999999999994E-37</v>
      </c>
      <c r="L101" s="5">
        <v>1E-46</v>
      </c>
      <c r="M101" s="12">
        <f>L101*G228</f>
        <v>3.0813000000000001E-46</v>
      </c>
      <c r="N101" s="11" t="e">
        <f>ROUND(AC101/$AC$106*$N$106,2)</f>
        <v>#DIV/0!</v>
      </c>
      <c r="O101" s="9" t="e">
        <f>N149/W149*W101</f>
        <v>#DIV/0!</v>
      </c>
      <c r="P101" s="11" t="e">
        <f>ROUND(W101*L461,2)</f>
        <v>#DIV/0!</v>
      </c>
      <c r="Q101" s="11" t="e">
        <f>ROUND(W101*N461,2)</f>
        <v>#DIV/0!</v>
      </c>
      <c r="R101" s="11" t="e">
        <f>ROUND(W101*P461,2)</f>
        <v>#DIV/0!</v>
      </c>
      <c r="S101" s="191" t="e">
        <f>W101*M452</f>
        <v>#DIV/0!</v>
      </c>
      <c r="T101" s="11" t="e">
        <f>N101+P101+Q101+R101+S101</f>
        <v>#DIV/0!</v>
      </c>
      <c r="V101" s="84">
        <v>2064</v>
      </c>
      <c r="W101" s="12">
        <f>ROUND((K101*M101),2)</f>
        <v>0</v>
      </c>
      <c r="X101" s="12" t="e">
        <f>T101+W101</f>
        <v>#DIV/0!</v>
      </c>
      <c r="Y101" s="4" t="e">
        <f>W101/W106*Y106</f>
        <v>#DIV/0!</v>
      </c>
      <c r="Z101" s="11" t="e">
        <f>H101/M101*100-100</f>
        <v>#DIV/0!</v>
      </c>
      <c r="AA101" s="4" t="e">
        <f>X101+Y101</f>
        <v>#DIV/0!</v>
      </c>
      <c r="AB101" s="76">
        <v>5</v>
      </c>
      <c r="AC101" s="163" t="e">
        <f>ROUND((V101*K359+AE101),2)</f>
        <v>#DIV/0!</v>
      </c>
      <c r="AD101" s="12" t="e">
        <f>AC101*AB101/100</f>
        <v>#DIV/0!</v>
      </c>
      <c r="AE101" s="10" t="e">
        <f>$W101/$W$106*$AE$106</f>
        <v>#DIV/0!</v>
      </c>
      <c r="AF101" s="207"/>
      <c r="AG101" s="153"/>
      <c r="AH101" s="117"/>
      <c r="AI101" s="4"/>
      <c r="AJ101" s="4"/>
      <c r="AK101" s="4"/>
    </row>
    <row r="102" spans="1:38" ht="16.5" hidden="1" thickBot="1" x14ac:dyDescent="0.3">
      <c r="A102" s="419">
        <f>A101+1</f>
        <v>2</v>
      </c>
      <c r="B102" s="88"/>
      <c r="C102" s="251"/>
      <c r="D102" s="329"/>
      <c r="E102" s="146" t="e">
        <f>ROUND(G102/$T$2,6)</f>
        <v>#DIV/0!</v>
      </c>
      <c r="F102" s="11" t="e">
        <f>G102/M102*100-100</f>
        <v>#DIV/0!</v>
      </c>
      <c r="G102" s="30" t="e">
        <f>X102/K102</f>
        <v>#DIV/0!</v>
      </c>
      <c r="H102" s="107" t="e">
        <f>AA102/K102</f>
        <v>#DIV/0!</v>
      </c>
      <c r="I102" s="14"/>
      <c r="J102" s="112"/>
      <c r="K102" s="9">
        <v>9.9999999999999994E-37</v>
      </c>
      <c r="L102" s="5">
        <v>1E-46</v>
      </c>
      <c r="M102" s="12">
        <f>L102*G236</f>
        <v>3.0813000000000001E-46</v>
      </c>
      <c r="N102" s="11" t="e">
        <f>ROUND(AC102/$AC$106*$N$106,2)</f>
        <v>#DIV/0!</v>
      </c>
      <c r="O102" s="9" t="e">
        <f>N150/W150*W102</f>
        <v>#DIV/0!</v>
      </c>
      <c r="P102" s="11" t="e">
        <f>ROUND(W102*L462,2)</f>
        <v>#DIV/0!</v>
      </c>
      <c r="Q102" s="11" t="e">
        <f>ROUND(W102*N462,2)</f>
        <v>#DIV/0!</v>
      </c>
      <c r="R102" s="11" t="e">
        <f>ROUND(W102*P462,2)</f>
        <v>#DIV/0!</v>
      </c>
      <c r="S102" s="191" t="e">
        <f>W102*M453</f>
        <v>#DIV/0!</v>
      </c>
      <c r="T102" s="11" t="e">
        <f>N102+P102+Q102+R102+S102</f>
        <v>#DIV/0!</v>
      </c>
      <c r="V102" s="84">
        <v>1524</v>
      </c>
      <c r="W102" s="12">
        <f>ROUND((K102*M102),2)</f>
        <v>0</v>
      </c>
      <c r="X102" s="12" t="e">
        <f>T102+W102</f>
        <v>#DIV/0!</v>
      </c>
      <c r="Y102" s="4" t="e">
        <f>W102/W106*Y106</f>
        <v>#DIV/0!</v>
      </c>
      <c r="Z102" s="11" t="e">
        <f>H102/M102*100-100</f>
        <v>#DIV/0!</v>
      </c>
      <c r="AA102" s="4" t="e">
        <f>X102+Y102</f>
        <v>#DIV/0!</v>
      </c>
      <c r="AB102" s="76">
        <v>5</v>
      </c>
      <c r="AC102" s="163" t="e">
        <f>ROUND((V102*K360+AE102),2)</f>
        <v>#DIV/0!</v>
      </c>
      <c r="AD102" s="12" t="e">
        <f>AC102*AB102/100</f>
        <v>#DIV/0!</v>
      </c>
      <c r="AE102" s="10" t="e">
        <f>$W102/$W$106*$AE$106</f>
        <v>#DIV/0!</v>
      </c>
      <c r="AF102" s="207"/>
      <c r="AG102" s="153"/>
      <c r="AH102" s="117"/>
      <c r="AI102" s="4"/>
      <c r="AJ102" s="4"/>
      <c r="AK102" s="4"/>
    </row>
    <row r="103" spans="1:38" ht="16.5" hidden="1" thickBot="1" x14ac:dyDescent="0.3">
      <c r="A103" s="419">
        <f>A102+1</f>
        <v>3</v>
      </c>
      <c r="B103" s="88"/>
      <c r="C103" s="251"/>
      <c r="D103" s="329"/>
      <c r="E103" s="146" t="e">
        <f>ROUND(G103/$T$2,6)</f>
        <v>#DIV/0!</v>
      </c>
      <c r="F103" s="11" t="e">
        <f>G103/M103*100-100</f>
        <v>#DIV/0!</v>
      </c>
      <c r="G103" s="30" t="e">
        <f>X103/K103</f>
        <v>#DIV/0!</v>
      </c>
      <c r="H103" s="107" t="e">
        <f>AA103/K103</f>
        <v>#DIV/0!</v>
      </c>
      <c r="I103" s="14"/>
      <c r="J103" s="112"/>
      <c r="K103" s="9">
        <v>9.9999999999999994E-37</v>
      </c>
      <c r="L103" s="5">
        <v>1E-46</v>
      </c>
      <c r="M103" s="12">
        <f>L103*G237</f>
        <v>3.0813000000000001E-46</v>
      </c>
      <c r="N103" s="11" t="e">
        <f>ROUND(AC103/$AC$106*$N$106,2)</f>
        <v>#DIV/0!</v>
      </c>
      <c r="O103" s="9" t="e">
        <f>N153/W153*W103</f>
        <v>#DIV/0!</v>
      </c>
      <c r="P103" s="11" t="e">
        <f>ROUND(W103*L463,2)</f>
        <v>#DIV/0!</v>
      </c>
      <c r="Q103" s="11" t="e">
        <f>ROUND(W103*N463,2)</f>
        <v>#DIV/0!</v>
      </c>
      <c r="R103" s="11" t="e">
        <f>ROUND(W103*P463,2)</f>
        <v>#DIV/0!</v>
      </c>
      <c r="S103" s="191" t="e">
        <f>W103*M454</f>
        <v>#DIV/0!</v>
      </c>
      <c r="T103" s="11" t="e">
        <f>N103+P103+Q103+R103+S103</f>
        <v>#DIV/0!</v>
      </c>
      <c r="V103" s="84"/>
      <c r="W103" s="12">
        <f>ROUND((K103*M103),2)</f>
        <v>0</v>
      </c>
      <c r="X103" s="12" t="e">
        <f>T103+W103</f>
        <v>#DIV/0!</v>
      </c>
      <c r="Y103" s="4" t="e">
        <f>W103/#REF!*#REF!</f>
        <v>#REF!</v>
      </c>
      <c r="Z103" s="11" t="e">
        <f>H103/M103*100-100</f>
        <v>#DIV/0!</v>
      </c>
      <c r="AA103" s="4" t="e">
        <f>X103+Y103</f>
        <v>#DIV/0!</v>
      </c>
      <c r="AB103" s="76">
        <v>5</v>
      </c>
      <c r="AC103" s="163" t="e">
        <f>ROUND((V103*K361+AE103),2)</f>
        <v>#DIV/0!</v>
      </c>
      <c r="AD103" s="12" t="e">
        <f>AC103*AB103/100</f>
        <v>#DIV/0!</v>
      </c>
      <c r="AE103" s="10" t="e">
        <f>$W103/$W$106*$AE$106</f>
        <v>#DIV/0!</v>
      </c>
      <c r="AF103" s="207"/>
      <c r="AG103" s="153"/>
      <c r="AH103" s="117"/>
      <c r="AI103" s="4"/>
      <c r="AJ103" s="4"/>
      <c r="AK103" s="4"/>
    </row>
    <row r="104" spans="1:38" ht="16.5" hidden="1" thickBot="1" x14ac:dyDescent="0.3">
      <c r="A104" s="419">
        <f>A103+1</f>
        <v>4</v>
      </c>
      <c r="B104" s="88"/>
      <c r="C104" s="251"/>
      <c r="D104" s="329"/>
      <c r="E104" s="146" t="e">
        <f>ROUND(G104/$T$2,6)</f>
        <v>#DIV/0!</v>
      </c>
      <c r="F104" s="11" t="e">
        <f>G104/M104*100-100</f>
        <v>#DIV/0!</v>
      </c>
      <c r="G104" s="30" t="e">
        <f>X104/K104</f>
        <v>#DIV/0!</v>
      </c>
      <c r="H104" s="107" t="e">
        <f>AA104/K104</f>
        <v>#DIV/0!</v>
      </c>
      <c r="I104" s="14"/>
      <c r="J104" s="112"/>
      <c r="K104" s="9">
        <v>9.9999999999999994E-37</v>
      </c>
      <c r="L104" s="5">
        <v>1E-46</v>
      </c>
      <c r="M104" s="12">
        <f>L104*G389</f>
        <v>3.0813000000000001E-46</v>
      </c>
      <c r="N104" s="11">
        <f>ROUND(AC104/$AC$106*$N$106,2)</f>
        <v>0</v>
      </c>
      <c r="O104" s="9" t="e">
        <f>N154/W154*W104</f>
        <v>#DIV/0!</v>
      </c>
      <c r="P104" s="11" t="e">
        <f>ROUND(W104*L464,2)</f>
        <v>#DIV/0!</v>
      </c>
      <c r="Q104" s="11" t="e">
        <f>ROUND(W104*N464,2)</f>
        <v>#DIV/0!</v>
      </c>
      <c r="R104" s="11" t="e">
        <f>ROUND(W104*P464,2)</f>
        <v>#DIV/0!</v>
      </c>
      <c r="S104" s="191" t="e">
        <f>W104*M459</f>
        <v>#DIV/0!</v>
      </c>
      <c r="T104" s="11" t="e">
        <f>N104+P104+Q104+R104+S104</f>
        <v>#DIV/0!</v>
      </c>
      <c r="V104" s="84"/>
      <c r="W104" s="12">
        <f>ROUND((K104*M104),2)</f>
        <v>0</v>
      </c>
      <c r="X104" s="12" t="e">
        <f>T104+W104</f>
        <v>#DIV/0!</v>
      </c>
      <c r="Y104" s="4" t="e">
        <f>W104/#REF!*#REF!</f>
        <v>#REF!</v>
      </c>
      <c r="Z104" s="11" t="e">
        <f>H104/M104*100-100</f>
        <v>#DIV/0!</v>
      </c>
      <c r="AA104" s="4" t="e">
        <f>X104+Y104</f>
        <v>#DIV/0!</v>
      </c>
      <c r="AB104" s="76">
        <v>5</v>
      </c>
      <c r="AC104" s="163">
        <f>ROUND((V104*K362+AE106),2)</f>
        <v>0</v>
      </c>
      <c r="AD104" s="12">
        <f>AC104*AB104/100</f>
        <v>0</v>
      </c>
      <c r="AE104" s="10" t="e">
        <f>$W104/$W$106*$AE$106</f>
        <v>#DIV/0!</v>
      </c>
      <c r="AF104" s="207"/>
      <c r="AG104" s="153"/>
      <c r="AH104" s="117"/>
      <c r="AI104" s="4"/>
      <c r="AJ104" s="4"/>
      <c r="AK104" s="4"/>
    </row>
    <row r="105" spans="1:38" ht="15" hidden="1" customHeight="1" thickBot="1" x14ac:dyDescent="0.3">
      <c r="A105" s="419">
        <f>A104+1</f>
        <v>5</v>
      </c>
      <c r="B105" s="88"/>
      <c r="C105" s="245"/>
      <c r="D105" s="329"/>
      <c r="E105" s="146" t="e">
        <f>ROUND(G105/$T$2,6)</f>
        <v>#DIV/0!</v>
      </c>
      <c r="F105" s="11" t="e">
        <f>G105/M105*100-100</f>
        <v>#DIV/0!</v>
      </c>
      <c r="G105" s="16" t="e">
        <f>(W105+T105)/K105</f>
        <v>#DIV/0!</v>
      </c>
      <c r="H105" s="107" t="e">
        <f>AA105/K105</f>
        <v>#DIV/0!</v>
      </c>
      <c r="I105" s="14"/>
      <c r="J105" s="112"/>
      <c r="K105" s="9">
        <v>9.9999999999999994E-37</v>
      </c>
      <c r="L105" s="5">
        <v>1E-46</v>
      </c>
      <c r="M105" s="4">
        <f>L105*G341</f>
        <v>3.0813000000000001E-46</v>
      </c>
      <c r="N105" s="11" t="e">
        <f>ROUND(AC105/$AC$106*$N$106,0)</f>
        <v>#DIV/0!</v>
      </c>
      <c r="O105" s="9" t="e">
        <f>N150/W150*W105</f>
        <v>#DIV/0!</v>
      </c>
      <c r="P105" s="11" t="e">
        <f>ROUND((W105*L344),0)</f>
        <v>#DIV/0!</v>
      </c>
      <c r="Q105" s="11"/>
      <c r="R105" s="11"/>
      <c r="S105" s="191" t="e">
        <f>W105*M576</f>
        <v>#DIV/0!</v>
      </c>
      <c r="T105" s="11" t="e">
        <f>N105+P105+S105</f>
        <v>#DIV/0!</v>
      </c>
      <c r="V105" s="84"/>
      <c r="W105" s="12">
        <f>ROUND((K105*M105),0)</f>
        <v>0</v>
      </c>
      <c r="X105" s="12" t="e">
        <f>N105+P105+S105+W105</f>
        <v>#DIV/0!</v>
      </c>
      <c r="Y105" s="4" t="e">
        <f>W105/#REF!*#REF!</f>
        <v>#REF!</v>
      </c>
      <c r="Z105" s="11" t="e">
        <f>H105/M105*100-100</f>
        <v>#DIV/0!</v>
      </c>
      <c r="AA105" s="4" t="e">
        <f>X105+Y105</f>
        <v>#DIV/0!</v>
      </c>
      <c r="AB105" s="76">
        <v>5</v>
      </c>
      <c r="AC105" s="163" t="e">
        <f>ROUND((V105*K363+AE105),0)</f>
        <v>#DIV/0!</v>
      </c>
      <c r="AD105" s="182" t="e">
        <f>AC105*AB105/100</f>
        <v>#DIV/0!</v>
      </c>
      <c r="AE105" s="10" t="e">
        <f>$W105/$W$106*$AE$106</f>
        <v>#DIV/0!</v>
      </c>
      <c r="AF105" s="207"/>
      <c r="AG105" s="153"/>
      <c r="AH105" s="10"/>
      <c r="AI105" s="4"/>
      <c r="AJ105" s="192"/>
      <c r="AK105" s="4"/>
    </row>
    <row r="106" spans="1:38" ht="16.5" hidden="1" thickBot="1" x14ac:dyDescent="0.3">
      <c r="A106" s="421"/>
      <c r="B106" s="28" t="s">
        <v>8</v>
      </c>
      <c r="C106" s="246"/>
      <c r="D106" s="28"/>
      <c r="E106" s="28"/>
      <c r="F106" s="4" t="s">
        <v>27</v>
      </c>
      <c r="G106" s="30" t="s">
        <v>27</v>
      </c>
      <c r="H106" s="30"/>
      <c r="I106" s="31" t="s">
        <v>27</v>
      </c>
      <c r="J106" s="72"/>
      <c r="K106" s="9"/>
      <c r="L106" s="5"/>
      <c r="M106" s="4"/>
      <c r="N106" s="162">
        <f>AD106</f>
        <v>552.79</v>
      </c>
      <c r="O106" s="19"/>
      <c r="P106" s="20" t="e">
        <f>SUM(P101:P105)</f>
        <v>#DIV/0!</v>
      </c>
      <c r="Q106" s="20" t="e">
        <f>SUM(Q101:Q105)</f>
        <v>#DIV/0!</v>
      </c>
      <c r="R106" s="20" t="e">
        <f>SUM(R101:R105)</f>
        <v>#DIV/0!</v>
      </c>
      <c r="S106" s="20" t="e">
        <f>SUM(S101:S105)</f>
        <v>#DIV/0!</v>
      </c>
      <c r="T106" s="20" t="e">
        <f>SUM(T101:T105)</f>
        <v>#DIV/0!</v>
      </c>
      <c r="V106" s="20">
        <f>SUM(V101:V105)</f>
        <v>3588</v>
      </c>
      <c r="W106" s="20">
        <f>SUM(W101:W105)</f>
        <v>0</v>
      </c>
      <c r="X106" s="20" t="e">
        <f>SUM(X101:X105)</f>
        <v>#DIV/0!</v>
      </c>
      <c r="Y106" s="109"/>
      <c r="Z106" s="19"/>
      <c r="AA106" s="19"/>
      <c r="AB106" s="76">
        <v>5</v>
      </c>
      <c r="AC106" s="181">
        <f>ROUND(V106*K225+AE106,2)</f>
        <v>11055.7</v>
      </c>
      <c r="AD106" s="184">
        <f>ROUND(AC106*AB106/100,2)</f>
        <v>552.79</v>
      </c>
      <c r="AE106" s="193">
        <f>AF106/AF114*S121</f>
        <v>0</v>
      </c>
      <c r="AF106" s="111"/>
      <c r="AG106" s="151"/>
      <c r="AH106" s="123">
        <v>1.1000000000000001</v>
      </c>
      <c r="AI106" s="181">
        <f>AG106*AH106*$AG$2</f>
        <v>0</v>
      </c>
      <c r="AJ106" s="187">
        <f>ROUND(AI106*AB106/100,2)</f>
        <v>0</v>
      </c>
      <c r="AK106" s="185">
        <f>ROUND((AC106+AD106)*0.2,2)</f>
        <v>2321.6999999999998</v>
      </c>
      <c r="AL106" s="335"/>
    </row>
    <row r="107" spans="1:38" ht="16.5" hidden="1" thickBot="1" x14ac:dyDescent="0.3">
      <c r="A107" s="29"/>
      <c r="B107" s="418" t="s">
        <v>488</v>
      </c>
      <c r="C107" s="248"/>
      <c r="D107" s="418"/>
      <c r="E107" s="150"/>
      <c r="F107" s="42"/>
      <c r="G107" s="418"/>
      <c r="H107" s="44"/>
      <c r="I107" s="44"/>
      <c r="J107" s="44"/>
      <c r="K107" s="36"/>
      <c r="L107" s="37"/>
      <c r="M107" s="38"/>
      <c r="N107" s="42"/>
      <c r="O107" s="36"/>
      <c r="P107" s="42"/>
      <c r="Q107" s="42"/>
      <c r="R107" s="42"/>
      <c r="S107" s="195"/>
      <c r="T107" s="42"/>
      <c r="V107" s="38"/>
      <c r="W107" s="161">
        <f>K107*M107</f>
        <v>0</v>
      </c>
      <c r="X107" s="161"/>
      <c r="Y107" s="38"/>
      <c r="Z107" s="38"/>
      <c r="AA107" s="38"/>
      <c r="AB107" s="38"/>
      <c r="AC107" s="161"/>
      <c r="AD107" s="183"/>
      <c r="AE107" s="45"/>
      <c r="AF107" s="206"/>
      <c r="AG107" s="154"/>
      <c r="AH107" s="45"/>
      <c r="AI107" s="38"/>
      <c r="AJ107" s="194"/>
      <c r="AK107" s="38"/>
    </row>
    <row r="108" spans="1:38" ht="16.5" hidden="1" thickBot="1" x14ac:dyDescent="0.3">
      <c r="A108" s="419">
        <v>1</v>
      </c>
      <c r="B108" s="88"/>
      <c r="C108" s="251"/>
      <c r="D108" s="329"/>
      <c r="E108" s="146" t="e">
        <f>ROUND(G108/$T$2,6)</f>
        <v>#DIV/0!</v>
      </c>
      <c r="F108" s="11" t="e">
        <f>G108/M108*100-100</f>
        <v>#DIV/0!</v>
      </c>
      <c r="G108" s="30" t="e">
        <f>X108/K108</f>
        <v>#DIV/0!</v>
      </c>
      <c r="H108" s="107" t="e">
        <f>AA108/K108</f>
        <v>#DIV/0!</v>
      </c>
      <c r="I108" s="14" t="e">
        <f>(X108+#REF!)/K108</f>
        <v>#DIV/0!</v>
      </c>
      <c r="J108" s="73" t="e">
        <f>(#REF!+O108+P108+S108+#REF!)/K108</f>
        <v>#REF!</v>
      </c>
      <c r="K108" s="9">
        <v>9.9999999999999994E-37</v>
      </c>
      <c r="L108" s="5">
        <v>1E-46</v>
      </c>
      <c r="M108" s="12">
        <f>L108*G230</f>
        <v>3.0813000000000001E-46</v>
      </c>
      <c r="N108" s="11" t="e">
        <f>ROUND(AC108/$AC$113*$N$113,2)</f>
        <v>#DIV/0!</v>
      </c>
      <c r="O108" s="9" t="e">
        <f>N156/W156*W108</f>
        <v>#DIV/0!</v>
      </c>
      <c r="P108" s="11" t="e">
        <f>ROUND(W108*L470,2)</f>
        <v>#DIV/0!</v>
      </c>
      <c r="Q108" s="11" t="e">
        <f>ROUND(W108*N470,2)</f>
        <v>#DIV/0!</v>
      </c>
      <c r="R108" s="11" t="e">
        <f>ROUND(W108*P470,2)</f>
        <v>#DIV/0!</v>
      </c>
      <c r="S108" s="191" t="e">
        <f>W108*M463</f>
        <v>#DIV/0!</v>
      </c>
      <c r="T108" s="11" t="e">
        <f>N108+P108+Q108+R108+S108</f>
        <v>#DIV/0!</v>
      </c>
      <c r="V108" s="84">
        <v>597</v>
      </c>
      <c r="W108" s="12">
        <f>ROUND((K108*M108),2)</f>
        <v>0</v>
      </c>
      <c r="X108" s="12" t="e">
        <f>T108+W108</f>
        <v>#DIV/0!</v>
      </c>
      <c r="Y108" s="4" t="e">
        <f>W108/W113*Y113</f>
        <v>#DIV/0!</v>
      </c>
      <c r="Z108" s="11" t="e">
        <f>H108/M108*100-100</f>
        <v>#DIV/0!</v>
      </c>
      <c r="AA108" s="4" t="e">
        <f>X108+Y108</f>
        <v>#DIV/0!</v>
      </c>
      <c r="AB108" s="76">
        <v>5</v>
      </c>
      <c r="AC108" s="163" t="e">
        <f>ROUND((V108*K366+AE108),2)</f>
        <v>#DIV/0!</v>
      </c>
      <c r="AD108" s="12" t="e">
        <f>AC108*AB108/100</f>
        <v>#DIV/0!</v>
      </c>
      <c r="AE108" s="157" t="e">
        <f>$W108/$W$113*$AE$113</f>
        <v>#DIV/0!</v>
      </c>
      <c r="AF108" s="207"/>
      <c r="AG108" s="153"/>
      <c r="AH108" s="117"/>
      <c r="AI108" s="4"/>
      <c r="AJ108" s="4"/>
      <c r="AK108" s="4"/>
    </row>
    <row r="109" spans="1:38" ht="16.5" hidden="1" thickBot="1" x14ac:dyDescent="0.3">
      <c r="A109" s="419">
        <f>A108+1</f>
        <v>2</v>
      </c>
      <c r="B109" s="88"/>
      <c r="C109" s="144"/>
      <c r="D109" s="329"/>
      <c r="E109" s="146" t="e">
        <f>ROUND(G109/$T$2,6)</f>
        <v>#DIV/0!</v>
      </c>
      <c r="F109" s="11" t="e">
        <f>G109/M109*100-100</f>
        <v>#DIV/0!</v>
      </c>
      <c r="G109" s="30" t="e">
        <f>X109/K109</f>
        <v>#DIV/0!</v>
      </c>
      <c r="H109" s="107" t="e">
        <f>AA109/K109</f>
        <v>#DIV/0!</v>
      </c>
      <c r="I109" s="14"/>
      <c r="J109" s="112"/>
      <c r="K109" s="9">
        <v>9.9999999999999994E-37</v>
      </c>
      <c r="L109" s="5">
        <v>1E-46</v>
      </c>
      <c r="M109" s="186">
        <f>L109*G346</f>
        <v>3.0813000000000001E-46</v>
      </c>
      <c r="N109" s="11" t="e">
        <f>ROUND(AC109/$AC$113*$N$113,2)</f>
        <v>#DIV/0!</v>
      </c>
      <c r="O109" s="9" t="e">
        <f>N157/W157*W109</f>
        <v>#DIV/0!</v>
      </c>
      <c r="P109" s="11" t="e">
        <f>ROUND(W109*L471,2)</f>
        <v>#DIV/0!</v>
      </c>
      <c r="Q109" s="11" t="e">
        <f>ROUND(W109*N471,2)</f>
        <v>#DIV/0!</v>
      </c>
      <c r="R109" s="11" t="e">
        <f>ROUND(W109*P471,2)</f>
        <v>#DIV/0!</v>
      </c>
      <c r="S109" s="191" t="e">
        <f>W109*M464</f>
        <v>#DIV/0!</v>
      </c>
      <c r="T109" s="11" t="e">
        <f>N109+P109+Q109+R109+S109</f>
        <v>#DIV/0!</v>
      </c>
      <c r="V109" s="84"/>
      <c r="W109" s="12">
        <f>ROUND((K109*M109),2)</f>
        <v>0</v>
      </c>
      <c r="X109" s="12" t="e">
        <f>T109+W109</f>
        <v>#DIV/0!</v>
      </c>
      <c r="Y109" s="4" t="e">
        <f>W109/W113*Y113</f>
        <v>#DIV/0!</v>
      </c>
      <c r="Z109" s="11" t="e">
        <f>H109/M109*100-100</f>
        <v>#DIV/0!</v>
      </c>
      <c r="AA109" s="4" t="e">
        <f>X109+Y109</f>
        <v>#DIV/0!</v>
      </c>
      <c r="AB109" s="76">
        <v>5</v>
      </c>
      <c r="AC109" s="163" t="e">
        <f>ROUND((V109*K367+AE109),2)</f>
        <v>#DIV/0!</v>
      </c>
      <c r="AD109" s="12" t="e">
        <f>AC109*AB109/100</f>
        <v>#DIV/0!</v>
      </c>
      <c r="AE109" s="157" t="e">
        <f>$W109/$W$113*$AE$113</f>
        <v>#DIV/0!</v>
      </c>
      <c r="AF109" s="207"/>
      <c r="AG109" s="153"/>
      <c r="AH109" s="117"/>
      <c r="AI109" s="4"/>
      <c r="AJ109" s="4"/>
      <c r="AK109" s="4"/>
    </row>
    <row r="110" spans="1:38" ht="16.5" hidden="1" thickBot="1" x14ac:dyDescent="0.3">
      <c r="A110" s="419">
        <f>A109+1</f>
        <v>3</v>
      </c>
      <c r="B110" s="88"/>
      <c r="C110" s="144"/>
      <c r="D110" s="329"/>
      <c r="E110" s="146" t="e">
        <f>ROUND(G110/$T$2,6)</f>
        <v>#DIV/0!</v>
      </c>
      <c r="F110" s="11" t="e">
        <f>G110/M110*100-100</f>
        <v>#DIV/0!</v>
      </c>
      <c r="G110" s="30" t="e">
        <f>X110/K110</f>
        <v>#DIV/0!</v>
      </c>
      <c r="H110" s="107" t="e">
        <f>AA110/K110</f>
        <v>#DIV/0!</v>
      </c>
      <c r="I110" s="14"/>
      <c r="J110" s="112"/>
      <c r="K110" s="9">
        <v>9.9999999999999994E-37</v>
      </c>
      <c r="L110" s="5">
        <v>1E-46</v>
      </c>
      <c r="M110" s="186">
        <f>L110*G347</f>
        <v>3.0813000000000001E-46</v>
      </c>
      <c r="N110" s="11" t="e">
        <f>ROUND(AC110/$AC$113*$N$113,2)</f>
        <v>#DIV/0!</v>
      </c>
      <c r="O110" s="9" t="e">
        <f>N160/W160*W110</f>
        <v>#DIV/0!</v>
      </c>
      <c r="P110" s="11" t="e">
        <f>ROUND(W110*L472,2)</f>
        <v>#DIV/0!</v>
      </c>
      <c r="Q110" s="11" t="e">
        <f>ROUND(W110*N472,2)</f>
        <v>#DIV/0!</v>
      </c>
      <c r="R110" s="11" t="e">
        <f>ROUND(W110*P472,2)</f>
        <v>#DIV/0!</v>
      </c>
      <c r="S110" s="191" t="e">
        <f>W110*M467</f>
        <v>#DIV/0!</v>
      </c>
      <c r="T110" s="11" t="e">
        <f>N110+P110+Q110+R110+S110</f>
        <v>#DIV/0!</v>
      </c>
      <c r="V110" s="84"/>
      <c r="W110" s="12">
        <f>ROUND((K110*M110),2)</f>
        <v>0</v>
      </c>
      <c r="X110" s="12" t="e">
        <f>T110+W110</f>
        <v>#DIV/0!</v>
      </c>
      <c r="Y110" s="4" t="e">
        <f>W110/W114*Y114</f>
        <v>#DIV/0!</v>
      </c>
      <c r="Z110" s="11" t="e">
        <f>H110/M110*100-100</f>
        <v>#DIV/0!</v>
      </c>
      <c r="AA110" s="4" t="e">
        <f>X110+Y110</f>
        <v>#DIV/0!</v>
      </c>
      <c r="AB110" s="76">
        <v>5</v>
      </c>
      <c r="AC110" s="163" t="e">
        <f>ROUND((V110*K368+AE110),2)</f>
        <v>#DIV/0!</v>
      </c>
      <c r="AD110" s="12" t="e">
        <f>AC110*AB110/100</f>
        <v>#DIV/0!</v>
      </c>
      <c r="AE110" s="157" t="e">
        <f>$W110/$W$113*$AE$113</f>
        <v>#DIV/0!</v>
      </c>
      <c r="AF110" s="207"/>
      <c r="AG110" s="153"/>
      <c r="AH110" s="117"/>
      <c r="AI110" s="4"/>
      <c r="AJ110" s="4"/>
      <c r="AK110" s="4"/>
    </row>
    <row r="111" spans="1:38" ht="16.5" hidden="1" thickBot="1" x14ac:dyDescent="0.3">
      <c r="A111" s="419">
        <f>A110+1</f>
        <v>4</v>
      </c>
      <c r="B111" s="88"/>
      <c r="C111" s="144"/>
      <c r="D111" s="329"/>
      <c r="E111" s="146" t="e">
        <f>ROUND(G111/$T$2,6)</f>
        <v>#DIV/0!</v>
      </c>
      <c r="F111" s="11" t="e">
        <f>G111/M111*100-100</f>
        <v>#DIV/0!</v>
      </c>
      <c r="G111" s="30" t="e">
        <f>X111/K111</f>
        <v>#DIV/0!</v>
      </c>
      <c r="H111" s="107" t="e">
        <f>AA111/K111</f>
        <v>#DIV/0!</v>
      </c>
      <c r="I111" s="14"/>
      <c r="J111" s="112"/>
      <c r="K111" s="9">
        <v>9.9999999999999994E-37</v>
      </c>
      <c r="L111" s="5">
        <v>1E-46</v>
      </c>
      <c r="M111" s="186">
        <f>L111*G348</f>
        <v>3.0813000000000001E-46</v>
      </c>
      <c r="N111" s="11" t="e">
        <f>ROUND(AC111/$AC$113*$N$113,2)</f>
        <v>#DIV/0!</v>
      </c>
      <c r="O111" s="9" t="e">
        <f>N161/W161*W111</f>
        <v>#DIV/0!</v>
      </c>
      <c r="P111" s="11" t="e">
        <f>ROUND(W111*L473,2)</f>
        <v>#DIV/0!</v>
      </c>
      <c r="Q111" s="11" t="e">
        <f>ROUND(W111*N473,2)</f>
        <v>#DIV/0!</v>
      </c>
      <c r="R111" s="11" t="e">
        <f>ROUND(W111*P473,2)</f>
        <v>#DIV/0!</v>
      </c>
      <c r="S111" s="191" t="e">
        <f>W111*M468</f>
        <v>#DIV/0!</v>
      </c>
      <c r="T111" s="11" t="e">
        <f>N111+P111+Q111+R111+S111</f>
        <v>#DIV/0!</v>
      </c>
      <c r="V111" s="84"/>
      <c r="W111" s="12">
        <f>ROUND((K111*M111),2)</f>
        <v>0</v>
      </c>
      <c r="X111" s="12" t="e">
        <f>T111+W111</f>
        <v>#DIV/0!</v>
      </c>
      <c r="Y111" s="4" t="e">
        <f>W111/W115*Y115</f>
        <v>#DIV/0!</v>
      </c>
      <c r="Z111" s="11" t="e">
        <f>H111/M111*100-100</f>
        <v>#DIV/0!</v>
      </c>
      <c r="AA111" s="4" t="e">
        <f>X111+Y111</f>
        <v>#DIV/0!</v>
      </c>
      <c r="AB111" s="76">
        <v>5</v>
      </c>
      <c r="AC111" s="163" t="e">
        <f>ROUND((V111*K369+AE111),2)</f>
        <v>#DIV/0!</v>
      </c>
      <c r="AD111" s="12" t="e">
        <f>AC111*AB111/100</f>
        <v>#DIV/0!</v>
      </c>
      <c r="AE111" s="157" t="e">
        <f>$W111/$W$113*$AE$113</f>
        <v>#DIV/0!</v>
      </c>
      <c r="AF111" s="207"/>
      <c r="AG111" s="153"/>
      <c r="AH111" s="117"/>
      <c r="AI111" s="4"/>
      <c r="AJ111" s="4"/>
      <c r="AK111" s="4"/>
    </row>
    <row r="112" spans="1:38" ht="16.5" hidden="1" thickBot="1" x14ac:dyDescent="0.3">
      <c r="A112" s="419">
        <f>A111+1</f>
        <v>5</v>
      </c>
      <c r="B112" s="88"/>
      <c r="C112" s="85"/>
      <c r="D112" s="329"/>
      <c r="E112" s="146" t="e">
        <f>ROUND(G112/$T$2,6)</f>
        <v>#DIV/0!</v>
      </c>
      <c r="F112" s="11" t="e">
        <f>G112/M112*100-100</f>
        <v>#DIV/0!</v>
      </c>
      <c r="G112" s="16" t="e">
        <f>(W112+T112)/K112</f>
        <v>#DIV/0!</v>
      </c>
      <c r="H112" s="107" t="e">
        <f>AA112/K112</f>
        <v>#DIV/0!</v>
      </c>
      <c r="I112" s="14"/>
      <c r="J112" s="112"/>
      <c r="K112" s="9">
        <v>9.9999999999999994E-37</v>
      </c>
      <c r="L112" s="5">
        <v>1E-46</v>
      </c>
      <c r="M112" s="186">
        <f>L112*G349</f>
        <v>3.0813000000000001E-46</v>
      </c>
      <c r="N112" s="11" t="e">
        <f>ROUND(AC112/$AC$113*$N$113,2)</f>
        <v>#DIV/0!</v>
      </c>
      <c r="O112" s="9" t="e">
        <f>N157/W157*W112</f>
        <v>#DIV/0!</v>
      </c>
      <c r="P112" s="11" t="e">
        <f>ROUND((W112*L352),0)</f>
        <v>#DIV/0!</v>
      </c>
      <c r="Q112" s="11"/>
      <c r="R112" s="11"/>
      <c r="S112" s="191" t="e">
        <f>W112*M583</f>
        <v>#DIV/0!</v>
      </c>
      <c r="T112" s="11" t="e">
        <f>N112+P112+S112</f>
        <v>#DIV/0!</v>
      </c>
      <c r="V112" s="84"/>
      <c r="W112" s="12">
        <f>ROUND((K112*M112),0)</f>
        <v>0</v>
      </c>
      <c r="X112" s="12" t="e">
        <f>N112+P112+S112+W112</f>
        <v>#DIV/0!</v>
      </c>
      <c r="Y112" s="4" t="e">
        <f>W112/W116*Y116</f>
        <v>#DIV/0!</v>
      </c>
      <c r="Z112" s="11" t="e">
        <f>H112/M112*100-100</f>
        <v>#DIV/0!</v>
      </c>
      <c r="AA112" s="4" t="e">
        <f>X112+Y112</f>
        <v>#DIV/0!</v>
      </c>
      <c r="AB112" s="76">
        <v>5</v>
      </c>
      <c r="AC112" s="163" t="e">
        <f>ROUND((V112*K370+AE112),2)</f>
        <v>#DIV/0!</v>
      </c>
      <c r="AD112" s="182" t="e">
        <f>AC112*AB112/100</f>
        <v>#DIV/0!</v>
      </c>
      <c r="AE112" s="157" t="e">
        <f>$W112/$W$113*$AE$113</f>
        <v>#DIV/0!</v>
      </c>
      <c r="AF112" s="207"/>
      <c r="AG112" s="153"/>
      <c r="AH112" s="10"/>
      <c r="AI112" s="4"/>
      <c r="AJ112" s="192"/>
      <c r="AK112" s="4"/>
    </row>
    <row r="113" spans="1:38" ht="16.5" hidden="1" thickBot="1" x14ac:dyDescent="0.3">
      <c r="A113" s="421"/>
      <c r="B113" s="28" t="s">
        <v>8</v>
      </c>
      <c r="C113" s="124"/>
      <c r="D113" s="28"/>
      <c r="E113" s="28"/>
      <c r="F113" s="4" t="s">
        <v>27</v>
      </c>
      <c r="G113" s="30" t="s">
        <v>27</v>
      </c>
      <c r="H113" s="30"/>
      <c r="I113" s="31" t="s">
        <v>27</v>
      </c>
      <c r="J113" s="72"/>
      <c r="K113" s="9"/>
      <c r="L113" s="5"/>
      <c r="M113" s="4"/>
      <c r="N113" s="162">
        <f>AD113</f>
        <v>91.98</v>
      </c>
      <c r="O113" s="19"/>
      <c r="P113" s="20" t="e">
        <f>SUM(P108:P112)</f>
        <v>#DIV/0!</v>
      </c>
      <c r="Q113" s="20" t="e">
        <f>SUM(Q108:Q112)</f>
        <v>#DIV/0!</v>
      </c>
      <c r="R113" s="20" t="e">
        <f>SUM(R108:R112)</f>
        <v>#DIV/0!</v>
      </c>
      <c r="S113" s="20" t="e">
        <f>SUM(S108:S112)</f>
        <v>#DIV/0!</v>
      </c>
      <c r="T113" s="20" t="e">
        <f>SUM(T108:T110)</f>
        <v>#DIV/0!</v>
      </c>
      <c r="V113" s="20">
        <f>SUM(V108:V112)</f>
        <v>597</v>
      </c>
      <c r="W113" s="20">
        <f>SUM(W108:W112)</f>
        <v>0</v>
      </c>
      <c r="X113" s="20" t="e">
        <f>SUM(X108:X110)</f>
        <v>#DIV/0!</v>
      </c>
      <c r="Y113" s="109"/>
      <c r="Z113" s="19"/>
      <c r="AA113" s="19"/>
      <c r="AB113" s="76">
        <v>5</v>
      </c>
      <c r="AC113" s="181">
        <f>ROUND(V113*K240+AE113,2)</f>
        <v>1839.54</v>
      </c>
      <c r="AD113" s="184">
        <f>ROUND(AC113*AB113/100,2)</f>
        <v>91.98</v>
      </c>
      <c r="AE113" s="188">
        <f>AF113/AF114*S121</f>
        <v>0</v>
      </c>
      <c r="AF113" s="111"/>
      <c r="AG113" s="151"/>
      <c r="AH113" s="123">
        <v>0.97</v>
      </c>
      <c r="AI113" s="181">
        <f>AG113*AH113*$AG$2</f>
        <v>0</v>
      </c>
      <c r="AJ113" s="187">
        <f>ROUND(AI113*AB113/100,2)</f>
        <v>0</v>
      </c>
      <c r="AK113" s="185">
        <f>ROUND((AC113+AD113)*0.2,2)</f>
        <v>386.3</v>
      </c>
      <c r="AL113" s="335"/>
    </row>
    <row r="114" spans="1:38" ht="19.5" thickBot="1" x14ac:dyDescent="0.3">
      <c r="A114" s="59"/>
      <c r="B114" s="68" t="s">
        <v>8</v>
      </c>
      <c r="C114" s="140"/>
      <c r="D114" s="68"/>
      <c r="E114" s="68"/>
      <c r="F114" s="58"/>
      <c r="G114" s="100"/>
      <c r="H114" s="100"/>
      <c r="I114" s="100"/>
      <c r="J114" s="100"/>
      <c r="K114" s="100"/>
      <c r="L114" s="100"/>
      <c r="M114" s="100"/>
      <c r="N114" s="142">
        <f>N35</f>
        <v>0</v>
      </c>
      <c r="O114" s="142" t="e">
        <f>O35+O49+O76+O90+O95</f>
        <v>#DIV/0!</v>
      </c>
      <c r="P114" s="142" t="e">
        <f t="shared" ref="P114:X114" si="90">P35</f>
        <v>#DIV/0!</v>
      </c>
      <c r="Q114" s="142" t="e">
        <f t="shared" si="90"/>
        <v>#DIV/0!</v>
      </c>
      <c r="R114" s="142" t="e">
        <f t="shared" si="90"/>
        <v>#DIV/0!</v>
      </c>
      <c r="S114" s="142" t="e">
        <f t="shared" si="90"/>
        <v>#DIV/0!</v>
      </c>
      <c r="T114" s="142" t="e">
        <f t="shared" si="90"/>
        <v>#DIV/0!</v>
      </c>
      <c r="U114" s="142">
        <f t="shared" si="90"/>
        <v>0</v>
      </c>
      <c r="V114" s="142">
        <f t="shared" si="90"/>
        <v>0</v>
      </c>
      <c r="W114" s="142">
        <f t="shared" si="90"/>
        <v>0</v>
      </c>
      <c r="X114" s="142" t="e">
        <f t="shared" si="90"/>
        <v>#DIV/0!</v>
      </c>
      <c r="Y114" s="142">
        <f>Y35+Y49+Y76+Y90</f>
        <v>0</v>
      </c>
      <c r="Z114" s="142">
        <f>Z35+Z49+Z76+Z90</f>
        <v>0</v>
      </c>
      <c r="AA114" s="142" t="e">
        <f>AA35+AA49+AA76+AA90</f>
        <v>#DIV/0!</v>
      </c>
      <c r="AB114" s="142"/>
      <c r="AC114" s="142">
        <f>AC35</f>
        <v>0</v>
      </c>
      <c r="AD114" s="142">
        <f>AD35</f>
        <v>0</v>
      </c>
      <c r="AE114" s="142">
        <f>AE35</f>
        <v>0</v>
      </c>
      <c r="AF114" s="70">
        <f>AF35</f>
        <v>21237</v>
      </c>
      <c r="AG114" s="70">
        <f>AG35</f>
        <v>20861</v>
      </c>
      <c r="AH114" s="70"/>
      <c r="AI114" s="70"/>
      <c r="AJ114" s="164">
        <f>AJ35</f>
        <v>5171.92</v>
      </c>
      <c r="AK114" s="164">
        <f>AK35+AK49+AK76+AK90</f>
        <v>0</v>
      </c>
      <c r="AL114" s="67">
        <f>AK114-N119</f>
        <v>0</v>
      </c>
    </row>
    <row r="115" spans="1:38" s="103" customFormat="1" ht="23.25" customHeight="1" thickBot="1" x14ac:dyDescent="0.3">
      <c r="A115" s="74"/>
      <c r="B115" s="74"/>
      <c r="C115" s="125"/>
      <c r="D115" s="74"/>
      <c r="E115" s="74"/>
      <c r="F115" s="102"/>
      <c r="G115" s="100"/>
      <c r="H115" s="100"/>
      <c r="I115" s="100"/>
      <c r="J115" s="100"/>
      <c r="K115" s="77"/>
      <c r="L115" s="460" t="s">
        <v>544</v>
      </c>
      <c r="M115" s="77" t="s">
        <v>192</v>
      </c>
      <c r="N115" s="101">
        <f>N114</f>
        <v>0</v>
      </c>
      <c r="O115" s="77"/>
      <c r="P115" s="267"/>
      <c r="Q115" s="77"/>
      <c r="R115" s="77"/>
      <c r="S115" s="77"/>
      <c r="T115" s="77"/>
      <c r="V115" s="101"/>
      <c r="W115" s="101">
        <f>V114*T2</f>
        <v>0</v>
      </c>
      <c r="X115" s="77"/>
      <c r="Y115" s="77"/>
      <c r="Z115" s="77"/>
      <c r="AA115" s="77"/>
      <c r="AB115" s="77"/>
      <c r="AC115" s="77"/>
      <c r="AD115" s="77"/>
      <c r="AE115" s="77"/>
      <c r="AF115" s="77"/>
      <c r="AG115" s="77">
        <f>SUM(AG8:AG113)</f>
        <v>20861</v>
      </c>
      <c r="AH115" s="77"/>
      <c r="AI115" s="77"/>
      <c r="AJ115" s="118" t="s">
        <v>225</v>
      </c>
      <c r="AK115" s="118" t="s">
        <v>67</v>
      </c>
    </row>
    <row r="116" spans="1:38" s="7" customFormat="1" ht="23.25" customHeight="1" x14ac:dyDescent="0.25">
      <c r="C116" s="126"/>
      <c r="E116" s="168" t="s">
        <v>355</v>
      </c>
      <c r="F116" s="167" t="s">
        <v>352</v>
      </c>
      <c r="G116" s="169" t="s">
        <v>353</v>
      </c>
      <c r="H116" s="56"/>
      <c r="I116" s="56"/>
      <c r="J116" s="56"/>
      <c r="K116" s="57"/>
      <c r="L116" s="461"/>
      <c r="M116" s="57" t="s">
        <v>68</v>
      </c>
      <c r="N116" s="60">
        <f>'калькуляция '!N100</f>
        <v>3053.25</v>
      </c>
      <c r="O116" s="57"/>
      <c r="P116" s="77"/>
      <c r="Q116" s="77"/>
      <c r="R116" s="77"/>
      <c r="S116" s="57"/>
      <c r="T116" s="175" t="e">
        <f>N114+P114+Q114+R114+S114</f>
        <v>#DIV/0!</v>
      </c>
      <c r="V116" s="101"/>
      <c r="W116" s="189">
        <f>W114-W115</f>
        <v>0</v>
      </c>
      <c r="X116" s="77"/>
      <c r="Y116" s="77"/>
      <c r="Z116" s="77"/>
      <c r="AA116" s="77"/>
      <c r="AB116" s="77"/>
      <c r="AC116" s="60">
        <f>W114+AE114</f>
        <v>0</v>
      </c>
      <c r="AD116" s="57"/>
      <c r="AE116" s="57"/>
      <c r="AF116" s="57"/>
      <c r="AG116" s="463" t="str">
        <f>B3</f>
        <v>по инвойсу № 91094740  от 14.01.2020</v>
      </c>
      <c r="AH116" s="464"/>
      <c r="AI116" s="465"/>
      <c r="AJ116" s="230" t="s">
        <v>225</v>
      </c>
      <c r="AK116" s="217" t="s">
        <v>67</v>
      </c>
    </row>
    <row r="117" spans="1:38" s="7" customFormat="1" ht="15.75" thickBot="1" x14ac:dyDescent="0.3">
      <c r="B117" s="171" t="s">
        <v>32</v>
      </c>
      <c r="C117" s="126"/>
      <c r="D117" s="66"/>
      <c r="E117" s="170">
        <v>50</v>
      </c>
      <c r="F117" s="176">
        <v>35</v>
      </c>
      <c r="G117" s="210">
        <f>'калькуляция '!G101</f>
        <v>76</v>
      </c>
      <c r="H117" s="56"/>
      <c r="I117" s="56"/>
      <c r="J117" s="56"/>
      <c r="K117" s="57"/>
      <c r="L117" s="462"/>
      <c r="M117" s="74" t="s">
        <v>80</v>
      </c>
      <c r="N117" s="166">
        <f>N116-N115</f>
        <v>3053.25</v>
      </c>
      <c r="O117" s="75"/>
      <c r="P117" s="189"/>
      <c r="Q117" s="77"/>
      <c r="R117" s="77"/>
      <c r="S117" s="57"/>
      <c r="T117" s="57"/>
      <c r="V117" s="101"/>
      <c r="W117" s="77"/>
      <c r="X117" s="77"/>
      <c r="Y117" s="77"/>
      <c r="Z117" s="77"/>
      <c r="AA117" s="77"/>
      <c r="AB117" s="77"/>
      <c r="AC117" s="60">
        <f>AC114-AC116</f>
        <v>0</v>
      </c>
      <c r="AD117" s="57"/>
      <c r="AE117" s="57"/>
      <c r="AF117" s="57"/>
      <c r="AG117" s="218"/>
      <c r="AH117" s="57"/>
      <c r="AI117" s="57"/>
      <c r="AJ117" s="234"/>
      <c r="AK117" s="235"/>
    </row>
    <row r="118" spans="1:38" s="7" customFormat="1" ht="19.5" thickBot="1" x14ac:dyDescent="0.3">
      <c r="B118" s="66" t="s">
        <v>35</v>
      </c>
      <c r="C118" s="126"/>
      <c r="D118" s="66"/>
      <c r="E118" s="190"/>
      <c r="F118" s="58"/>
      <c r="G118" s="56"/>
      <c r="H118" s="56"/>
      <c r="I118" s="56"/>
      <c r="J118" s="56"/>
      <c r="K118" s="57"/>
      <c r="L118" s="60"/>
      <c r="M118" s="57"/>
      <c r="N118" s="57"/>
      <c r="O118" s="57"/>
      <c r="P118" s="77"/>
      <c r="Q118" s="77"/>
      <c r="R118" s="77"/>
      <c r="S118" s="57"/>
      <c r="T118" s="57"/>
      <c r="V118" s="101"/>
      <c r="W118" s="77"/>
      <c r="X118" s="77"/>
      <c r="Y118" s="77"/>
      <c r="Z118" s="77"/>
      <c r="AA118" s="77"/>
      <c r="AB118" s="77"/>
      <c r="AC118" s="57"/>
      <c r="AD118" s="57"/>
      <c r="AE118" s="57"/>
      <c r="AG118" s="219"/>
      <c r="AH118" s="132" t="s">
        <v>235</v>
      </c>
      <c r="AI118" s="228">
        <f>AI35</f>
        <v>103438.43</v>
      </c>
      <c r="AJ118" s="164">
        <f>AJ35</f>
        <v>5171.92</v>
      </c>
      <c r="AK118" s="229">
        <f>ROUND((AI118+AJ118)*0.2,2)</f>
        <v>21722.07</v>
      </c>
      <c r="AL118" s="235" t="s">
        <v>433</v>
      </c>
    </row>
    <row r="119" spans="1:38" s="7" customFormat="1" x14ac:dyDescent="0.25">
      <c r="C119" s="126"/>
      <c r="E119" s="216"/>
      <c r="F119" s="62"/>
      <c r="G119" s="216"/>
      <c r="H119" s="24"/>
      <c r="I119" s="24"/>
      <c r="J119" s="24"/>
      <c r="K119" s="61"/>
      <c r="L119" s="447" t="s">
        <v>67</v>
      </c>
      <c r="M119" s="70" t="s">
        <v>67</v>
      </c>
      <c r="N119" s="165">
        <f>AK114</f>
        <v>0</v>
      </c>
      <c r="O119" s="77"/>
      <c r="P119" s="121"/>
      <c r="Q119" s="121"/>
      <c r="R119" s="121"/>
      <c r="S119" s="63" t="s">
        <v>4</v>
      </c>
      <c r="T119" s="61"/>
      <c r="V119" s="120"/>
      <c r="W119" s="120"/>
      <c r="X119" s="120"/>
      <c r="Y119" s="120"/>
      <c r="Z119" s="120"/>
      <c r="AA119" s="120"/>
      <c r="AB119" s="121"/>
      <c r="AC119" s="64"/>
      <c r="AD119" s="64"/>
      <c r="AE119" s="64"/>
      <c r="AG119" s="220"/>
      <c r="AH119" s="64"/>
      <c r="AI119" s="64"/>
      <c r="AJ119" s="231"/>
      <c r="AK119" s="221"/>
      <c r="AL119" s="64"/>
    </row>
    <row r="120" spans="1:38" s="7" customFormat="1" ht="15.75" thickBot="1" x14ac:dyDescent="0.3">
      <c r="C120" s="126"/>
      <c r="F120" s="61"/>
      <c r="G120" s="24"/>
      <c r="H120" s="24"/>
      <c r="I120" s="24"/>
      <c r="J120" s="24"/>
      <c r="K120" s="61"/>
      <c r="L120" s="448"/>
      <c r="M120" s="77" t="s">
        <v>192</v>
      </c>
      <c r="N120" s="101">
        <f>AK114</f>
        <v>0</v>
      </c>
      <c r="O120" s="77"/>
      <c r="P120" s="120"/>
      <c r="Q120" s="97"/>
      <c r="R120" s="97"/>
      <c r="S120" s="63"/>
      <c r="T120" s="395" t="s">
        <v>573</v>
      </c>
      <c r="U120" s="396"/>
      <c r="V120" s="397" t="s">
        <v>571</v>
      </c>
      <c r="W120" s="397" t="s">
        <v>572</v>
      </c>
      <c r="X120" s="403" t="s">
        <v>6</v>
      </c>
      <c r="Y120" s="62"/>
      <c r="Z120" s="62"/>
      <c r="AA120" s="62"/>
      <c r="AB120" s="64"/>
      <c r="AC120" s="64"/>
      <c r="AD120" s="64"/>
      <c r="AE120" s="64"/>
      <c r="AG120" s="220"/>
      <c r="AH120" s="64"/>
      <c r="AI120" s="64"/>
      <c r="AJ120" s="231"/>
      <c r="AK120" s="221"/>
      <c r="AL120" s="64"/>
    </row>
    <row r="121" spans="1:38" s="7" customFormat="1" ht="18.75" customHeight="1" thickBot="1" x14ac:dyDescent="0.3">
      <c r="C121" s="126"/>
      <c r="F121" s="61"/>
      <c r="G121" s="24"/>
      <c r="H121" s="24"/>
      <c r="I121" s="24"/>
      <c r="J121" s="24"/>
      <c r="K121" s="61"/>
      <c r="L121" s="448"/>
      <c r="M121" s="57" t="s">
        <v>68</v>
      </c>
      <c r="N121" s="101">
        <f>'калькуляция '!N105</f>
        <v>12823.66</v>
      </c>
      <c r="O121" s="57"/>
      <c r="P121" s="204"/>
      <c r="Q121" s="98"/>
      <c r="R121" s="98"/>
      <c r="S121" s="157"/>
      <c r="T121" s="404" t="s">
        <v>575</v>
      </c>
      <c r="U121" s="394"/>
      <c r="V121" s="393"/>
      <c r="W121" s="175">
        <f>X121*T2</f>
        <v>0</v>
      </c>
      <c r="X121" s="398">
        <f>V121*1000</f>
        <v>0</v>
      </c>
      <c r="Y121" s="61"/>
      <c r="Z121" s="61"/>
      <c r="AA121" s="61"/>
      <c r="AB121" s="61" t="s">
        <v>6</v>
      </c>
      <c r="AC121" s="61"/>
      <c r="AD121" s="65"/>
      <c r="AE121" s="65"/>
      <c r="AG121" s="219"/>
      <c r="AH121" s="132" t="s">
        <v>235</v>
      </c>
      <c r="AI121" s="228">
        <f>AC114</f>
        <v>0</v>
      </c>
      <c r="AJ121" s="164">
        <f>AD114</f>
        <v>0</v>
      </c>
      <c r="AK121" s="229">
        <f>(AI121+AD114)*0.2</f>
        <v>0</v>
      </c>
      <c r="AL121" s="239" t="s">
        <v>434</v>
      </c>
    </row>
    <row r="122" spans="1:38" ht="15.75" thickBot="1" x14ac:dyDescent="0.3">
      <c r="L122" s="449"/>
      <c r="M122" s="77" t="s">
        <v>80</v>
      </c>
      <c r="N122" s="166">
        <f>N121-N120</f>
        <v>12823.66</v>
      </c>
      <c r="O122" s="75"/>
      <c r="P122" s="203">
        <f>N117+N122</f>
        <v>15876.91</v>
      </c>
      <c r="T122" s="405" t="s">
        <v>574</v>
      </c>
      <c r="U122" s="7"/>
      <c r="V122" s="7"/>
      <c r="W122" s="7"/>
      <c r="X122" s="406"/>
      <c r="AD122" s="21"/>
      <c r="AE122" s="21"/>
      <c r="AF122" s="21"/>
      <c r="AG122" s="222"/>
      <c r="AH122" s="125"/>
      <c r="AI122" s="125"/>
      <c r="AJ122" s="232"/>
      <c r="AK122" s="223"/>
    </row>
    <row r="123" spans="1:38" ht="15.75" hidden="1" customHeight="1" x14ac:dyDescent="0.25">
      <c r="N123" s="8"/>
      <c r="O123" s="8"/>
      <c r="P123" s="103"/>
      <c r="Q123" s="103"/>
      <c r="R123" s="103"/>
      <c r="S123" s="103"/>
      <c r="T123" s="407"/>
      <c r="U123" s="408"/>
      <c r="V123" s="7"/>
      <c r="W123" s="7"/>
      <c r="X123" s="406"/>
      <c r="AG123" s="224"/>
      <c r="AH123" s="7"/>
      <c r="AI123" s="7"/>
      <c r="AJ123" s="233"/>
      <c r="AK123" s="225"/>
    </row>
    <row r="124" spans="1:38" ht="24" customHeight="1" thickBot="1" x14ac:dyDescent="0.4">
      <c r="K124" s="130"/>
      <c r="L124" s="131" t="s">
        <v>234</v>
      </c>
      <c r="M124" s="450">
        <f>E117+N115+N120</f>
        <v>50</v>
      </c>
      <c r="N124" s="451"/>
      <c r="P124" s="270"/>
      <c r="Q124" s="268"/>
      <c r="R124" s="139"/>
      <c r="S124" s="103"/>
      <c r="T124" s="407"/>
      <c r="U124" s="408"/>
      <c r="V124" s="7"/>
      <c r="W124" s="7"/>
      <c r="X124" s="406"/>
      <c r="AG124" s="226"/>
      <c r="AH124" s="227"/>
      <c r="AI124" s="227"/>
      <c r="AJ124" s="164">
        <f>AJ118-AJ121</f>
        <v>5171.92</v>
      </c>
      <c r="AK124" s="229">
        <f>AK118-AK121</f>
        <v>21722.07</v>
      </c>
      <c r="AL124" s="238" t="s">
        <v>80</v>
      </c>
    </row>
    <row r="125" spans="1:38" ht="21.75" thickBot="1" x14ac:dyDescent="0.4">
      <c r="N125" s="335"/>
      <c r="P125" s="274"/>
      <c r="Q125" s="272"/>
      <c r="R125" s="335"/>
      <c r="S125" s="335"/>
      <c r="T125" s="407"/>
      <c r="U125" s="408"/>
      <c r="V125" s="7"/>
      <c r="W125" s="7"/>
      <c r="X125" s="406"/>
      <c r="AJ125" s="240" t="e">
        <f>AJ118/AJ121*100-100</f>
        <v>#DIV/0!</v>
      </c>
      <c r="AK125" s="240" t="e">
        <f>AK118/AK121*100-100</f>
        <v>#DIV/0!</v>
      </c>
      <c r="AL125" s="327" t="s">
        <v>435</v>
      </c>
    </row>
    <row r="126" spans="1:38" ht="45.75" thickBot="1" x14ac:dyDescent="0.4">
      <c r="B126" s="417" t="s">
        <v>1</v>
      </c>
      <c r="C126" s="417" t="s">
        <v>198</v>
      </c>
      <c r="D126" s="420"/>
      <c r="E126" s="420"/>
      <c r="G126" s="420" t="s">
        <v>21</v>
      </c>
      <c r="I126" s="420"/>
      <c r="J126" s="420" t="s">
        <v>15</v>
      </c>
      <c r="K126" s="420" t="s">
        <v>17</v>
      </c>
      <c r="L126" s="420" t="s">
        <v>33</v>
      </c>
      <c r="M126" s="420" t="s">
        <v>34</v>
      </c>
      <c r="N126" s="420" t="s">
        <v>354</v>
      </c>
      <c r="O126" s="69"/>
      <c r="P126" s="420" t="s">
        <v>356</v>
      </c>
      <c r="Q126" s="52"/>
      <c r="R126" s="205">
        <f>E117+N116+N121</f>
        <v>15926.91</v>
      </c>
      <c r="T126" s="399"/>
      <c r="U126" s="400"/>
      <c r="V126" s="400">
        <v>16.808</v>
      </c>
      <c r="W126" s="401" t="e">
        <f>X9</f>
        <v>#DIV/0!</v>
      </c>
      <c r="X126" s="40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236" t="s">
        <v>8</v>
      </c>
      <c r="AK126" s="237">
        <f>AJ124+AK124</f>
        <v>26893.989999999998</v>
      </c>
    </row>
    <row r="127" spans="1:38" x14ac:dyDescent="0.25">
      <c r="A127" s="421"/>
      <c r="B127" s="418" t="s">
        <v>505</v>
      </c>
      <c r="C127" s="105"/>
      <c r="D127" s="79"/>
      <c r="E127" s="79"/>
      <c r="G127" s="172">
        <f>T2</f>
        <v>3.0813000000000001</v>
      </c>
      <c r="H127" s="172"/>
      <c r="I127" s="172"/>
      <c r="J127" s="172">
        <f>T4</f>
        <v>2.4689999999999999</v>
      </c>
      <c r="K127" s="172">
        <f>T3</f>
        <v>3.0813000000000001</v>
      </c>
      <c r="L127" s="67" t="e">
        <f>E117/W114</f>
        <v>#DIV/0!</v>
      </c>
      <c r="M127" s="67" t="e">
        <f>E118/W114</f>
        <v>#DIV/0!</v>
      </c>
      <c r="N127" s="67" t="e">
        <f>F117/W114</f>
        <v>#DIV/0!</v>
      </c>
      <c r="O127" s="335"/>
      <c r="P127" s="67" t="e">
        <f>G117/W114</f>
        <v>#DIV/0!</v>
      </c>
      <c r="T127" s="273"/>
      <c r="U127" s="273"/>
    </row>
    <row r="128" spans="1:38" x14ac:dyDescent="0.25">
      <c r="A128" s="421">
        <v>1</v>
      </c>
      <c r="B128" s="55" t="s">
        <v>506</v>
      </c>
      <c r="C128" s="127">
        <v>0.03</v>
      </c>
      <c r="D128" s="78"/>
      <c r="E128" s="78"/>
      <c r="G128" s="172">
        <f t="shared" ref="G128:G147" si="91">G127</f>
        <v>3.0813000000000001</v>
      </c>
      <c r="H128" s="172"/>
      <c r="I128" s="172"/>
      <c r="J128" s="172">
        <f t="shared" ref="J128:N143" si="92">J127</f>
        <v>2.4689999999999999</v>
      </c>
      <c r="K128" s="172">
        <f t="shared" si="92"/>
        <v>3.0813000000000001</v>
      </c>
      <c r="L128" s="67" t="e">
        <f t="shared" si="92"/>
        <v>#DIV/0!</v>
      </c>
      <c r="M128" s="67" t="e">
        <f t="shared" si="92"/>
        <v>#DIV/0!</v>
      </c>
      <c r="N128" s="172" t="e">
        <f t="shared" si="92"/>
        <v>#DIV/0!</v>
      </c>
      <c r="O128" s="335"/>
      <c r="P128" s="172" t="e">
        <f t="shared" ref="P128:P147" si="93">P127</f>
        <v>#DIV/0!</v>
      </c>
      <c r="S128" s="327">
        <v>18.494</v>
      </c>
      <c r="T128" s="273" t="s">
        <v>558</v>
      </c>
      <c r="U128" s="273"/>
      <c r="V128" s="327">
        <v>18754.05</v>
      </c>
    </row>
    <row r="129" spans="1:22" x14ac:dyDescent="0.25">
      <c r="A129" s="421">
        <f t="shared" ref="A129:A138" si="94">A128+1</f>
        <v>2</v>
      </c>
      <c r="B129" s="55" t="s">
        <v>508</v>
      </c>
      <c r="C129" s="127">
        <v>3.6999999999999998E-2</v>
      </c>
      <c r="D129" s="78"/>
      <c r="E129" s="78"/>
      <c r="G129" s="172">
        <f t="shared" si="91"/>
        <v>3.0813000000000001</v>
      </c>
      <c r="H129" s="172"/>
      <c r="I129" s="172"/>
      <c r="J129" s="172">
        <f t="shared" si="92"/>
        <v>2.4689999999999999</v>
      </c>
      <c r="K129" s="172">
        <f t="shared" si="92"/>
        <v>3.0813000000000001</v>
      </c>
      <c r="L129" s="67" t="e">
        <f t="shared" si="92"/>
        <v>#DIV/0!</v>
      </c>
      <c r="M129" s="67" t="e">
        <f t="shared" si="92"/>
        <v>#DIV/0!</v>
      </c>
      <c r="N129" s="172" t="e">
        <f t="shared" si="92"/>
        <v>#DIV/0!</v>
      </c>
      <c r="O129" s="335"/>
      <c r="P129" s="172" t="e">
        <f t="shared" si="93"/>
        <v>#DIV/0!</v>
      </c>
      <c r="S129" s="327">
        <v>4.8</v>
      </c>
      <c r="T129" s="273">
        <v>225.59</v>
      </c>
      <c r="U129" s="273"/>
      <c r="V129" s="327">
        <v>225.59</v>
      </c>
    </row>
    <row r="130" spans="1:22" x14ac:dyDescent="0.25">
      <c r="A130" s="421">
        <f t="shared" si="94"/>
        <v>3</v>
      </c>
      <c r="B130" s="55" t="s">
        <v>509</v>
      </c>
      <c r="C130" s="127">
        <v>3.2000000000000001E-2</v>
      </c>
      <c r="D130" s="78"/>
      <c r="E130" s="78"/>
      <c r="G130" s="172">
        <f t="shared" si="91"/>
        <v>3.0813000000000001</v>
      </c>
      <c r="H130" s="172"/>
      <c r="I130" s="172"/>
      <c r="J130" s="172">
        <f t="shared" si="92"/>
        <v>2.4689999999999999</v>
      </c>
      <c r="K130" s="172">
        <f t="shared" si="92"/>
        <v>3.0813000000000001</v>
      </c>
      <c r="L130" s="67" t="e">
        <f t="shared" si="92"/>
        <v>#DIV/0!</v>
      </c>
      <c r="M130" s="67" t="e">
        <f t="shared" si="92"/>
        <v>#DIV/0!</v>
      </c>
      <c r="N130" s="172" t="e">
        <f t="shared" si="92"/>
        <v>#DIV/0!</v>
      </c>
      <c r="O130" s="335"/>
      <c r="P130" s="172" t="e">
        <f t="shared" si="93"/>
        <v>#DIV/0!</v>
      </c>
      <c r="S130" s="327">
        <v>5.82</v>
      </c>
      <c r="T130" s="273">
        <v>273.52999999999997</v>
      </c>
      <c r="U130" s="273"/>
      <c r="V130" s="327">
        <v>273.52999999999997</v>
      </c>
    </row>
    <row r="131" spans="1:22" x14ac:dyDescent="0.25">
      <c r="A131" s="421">
        <f t="shared" si="94"/>
        <v>4</v>
      </c>
      <c r="B131" s="55" t="s">
        <v>507</v>
      </c>
      <c r="C131" s="127">
        <v>3.5999999999999997E-2</v>
      </c>
      <c r="D131" s="78"/>
      <c r="E131" s="78"/>
      <c r="G131" s="172">
        <f t="shared" si="91"/>
        <v>3.0813000000000001</v>
      </c>
      <c r="H131" s="172"/>
      <c r="I131" s="172"/>
      <c r="J131" s="172">
        <f t="shared" si="92"/>
        <v>2.4689999999999999</v>
      </c>
      <c r="K131" s="172">
        <f t="shared" si="92"/>
        <v>3.0813000000000001</v>
      </c>
      <c r="L131" s="67" t="e">
        <f t="shared" si="92"/>
        <v>#DIV/0!</v>
      </c>
      <c r="M131" s="67" t="e">
        <f t="shared" si="92"/>
        <v>#DIV/0!</v>
      </c>
      <c r="N131" s="172" t="e">
        <f t="shared" si="92"/>
        <v>#DIV/0!</v>
      </c>
      <c r="O131" s="335"/>
      <c r="P131" s="172" t="e">
        <f t="shared" si="93"/>
        <v>#DIV/0!</v>
      </c>
      <c r="S131" s="327">
        <v>14.55</v>
      </c>
      <c r="T131" s="273">
        <v>683.83</v>
      </c>
      <c r="U131" s="273"/>
      <c r="V131" s="327">
        <v>683.83</v>
      </c>
    </row>
    <row r="132" spans="1:22" x14ac:dyDescent="0.25">
      <c r="A132" s="421">
        <f t="shared" si="94"/>
        <v>5</v>
      </c>
      <c r="B132" s="55" t="s">
        <v>510</v>
      </c>
      <c r="C132" s="201">
        <f>12.075/315</f>
        <v>3.833333333333333E-2</v>
      </c>
      <c r="D132" s="78"/>
      <c r="E132" s="78"/>
      <c r="G132" s="172">
        <f t="shared" si="91"/>
        <v>3.0813000000000001</v>
      </c>
      <c r="H132" s="172"/>
      <c r="I132" s="172"/>
      <c r="J132" s="172">
        <f t="shared" si="92"/>
        <v>2.4689999999999999</v>
      </c>
      <c r="K132" s="172">
        <f t="shared" si="92"/>
        <v>3.0813000000000001</v>
      </c>
      <c r="L132" s="67" t="e">
        <f t="shared" si="92"/>
        <v>#DIV/0!</v>
      </c>
      <c r="M132" s="67" t="e">
        <f t="shared" si="92"/>
        <v>#DIV/0!</v>
      </c>
      <c r="N132" s="172" t="e">
        <f t="shared" si="92"/>
        <v>#DIV/0!</v>
      </c>
      <c r="O132" s="335"/>
      <c r="P132" s="172" t="e">
        <f t="shared" si="93"/>
        <v>#DIV/0!</v>
      </c>
      <c r="T132" s="273"/>
      <c r="U132" s="273"/>
    </row>
    <row r="133" spans="1:22" x14ac:dyDescent="0.25">
      <c r="A133" s="421">
        <f t="shared" si="94"/>
        <v>6</v>
      </c>
      <c r="B133" s="55" t="s">
        <v>511</v>
      </c>
      <c r="C133" s="127">
        <v>5.8000000000000003E-2</v>
      </c>
      <c r="D133" s="78"/>
      <c r="E133" s="78"/>
      <c r="G133" s="172">
        <f t="shared" si="91"/>
        <v>3.0813000000000001</v>
      </c>
      <c r="H133" s="172"/>
      <c r="I133" s="172"/>
      <c r="J133" s="172">
        <f t="shared" si="92"/>
        <v>2.4689999999999999</v>
      </c>
      <c r="K133" s="172">
        <f t="shared" si="92"/>
        <v>3.0813000000000001</v>
      </c>
      <c r="L133" s="67" t="e">
        <f t="shared" si="92"/>
        <v>#DIV/0!</v>
      </c>
      <c r="M133" s="67" t="e">
        <f t="shared" si="92"/>
        <v>#DIV/0!</v>
      </c>
      <c r="N133" s="172" t="e">
        <f t="shared" si="92"/>
        <v>#DIV/0!</v>
      </c>
      <c r="O133" s="335"/>
      <c r="P133" s="172" t="e">
        <f t="shared" si="93"/>
        <v>#DIV/0!</v>
      </c>
      <c r="T133" s="273"/>
      <c r="U133" s="273"/>
    </row>
    <row r="134" spans="1:22" x14ac:dyDescent="0.25">
      <c r="A134" s="421">
        <f t="shared" si="94"/>
        <v>7</v>
      </c>
      <c r="B134" s="55" t="s">
        <v>512</v>
      </c>
      <c r="C134" s="127">
        <v>5.0999999999999997E-2</v>
      </c>
      <c r="D134" s="78"/>
      <c r="E134" s="78"/>
      <c r="G134" s="172">
        <f t="shared" si="91"/>
        <v>3.0813000000000001</v>
      </c>
      <c r="H134" s="172"/>
      <c r="I134" s="172"/>
      <c r="J134" s="172">
        <f t="shared" si="92"/>
        <v>2.4689999999999999</v>
      </c>
      <c r="K134" s="172">
        <f t="shared" si="92"/>
        <v>3.0813000000000001</v>
      </c>
      <c r="L134" s="67" t="e">
        <f t="shared" si="92"/>
        <v>#DIV/0!</v>
      </c>
      <c r="M134" s="67" t="e">
        <f t="shared" si="92"/>
        <v>#DIV/0!</v>
      </c>
      <c r="N134" s="172" t="e">
        <f t="shared" si="92"/>
        <v>#DIV/0!</v>
      </c>
      <c r="O134" s="335"/>
      <c r="P134" s="172" t="e">
        <f t="shared" si="93"/>
        <v>#DIV/0!</v>
      </c>
      <c r="T134" s="273"/>
      <c r="U134" s="273"/>
    </row>
    <row r="135" spans="1:22" x14ac:dyDescent="0.25">
      <c r="A135" s="421">
        <f t="shared" si="94"/>
        <v>8</v>
      </c>
      <c r="B135" s="155"/>
      <c r="C135" s="127"/>
      <c r="D135" s="78"/>
      <c r="E135" s="78"/>
      <c r="G135" s="172">
        <f t="shared" si="91"/>
        <v>3.0813000000000001</v>
      </c>
      <c r="H135" s="172"/>
      <c r="I135" s="172"/>
      <c r="J135" s="172">
        <f t="shared" si="92"/>
        <v>2.4689999999999999</v>
      </c>
      <c r="K135" s="172">
        <f t="shared" si="92"/>
        <v>3.0813000000000001</v>
      </c>
      <c r="L135" s="67" t="e">
        <f t="shared" si="92"/>
        <v>#DIV/0!</v>
      </c>
      <c r="M135" s="67" t="e">
        <f t="shared" si="92"/>
        <v>#DIV/0!</v>
      </c>
      <c r="N135" s="172" t="e">
        <f t="shared" si="92"/>
        <v>#DIV/0!</v>
      </c>
      <c r="O135" s="335"/>
      <c r="P135" s="172" t="e">
        <f t="shared" si="93"/>
        <v>#DIV/0!</v>
      </c>
      <c r="T135" s="273"/>
      <c r="U135" s="273"/>
    </row>
    <row r="136" spans="1:22" x14ac:dyDescent="0.25">
      <c r="A136" s="421">
        <f t="shared" si="94"/>
        <v>9</v>
      </c>
      <c r="B136" s="155"/>
      <c r="C136" s="127"/>
      <c r="D136" s="78"/>
      <c r="E136" s="78"/>
      <c r="G136" s="172">
        <f t="shared" si="91"/>
        <v>3.0813000000000001</v>
      </c>
      <c r="H136" s="172"/>
      <c r="I136" s="172"/>
      <c r="J136" s="172">
        <f t="shared" si="92"/>
        <v>2.4689999999999999</v>
      </c>
      <c r="K136" s="172">
        <f t="shared" si="92"/>
        <v>3.0813000000000001</v>
      </c>
      <c r="L136" s="67" t="e">
        <f t="shared" si="92"/>
        <v>#DIV/0!</v>
      </c>
      <c r="M136" s="67" t="e">
        <f t="shared" si="92"/>
        <v>#DIV/0!</v>
      </c>
      <c r="N136" s="172" t="e">
        <f t="shared" si="92"/>
        <v>#DIV/0!</v>
      </c>
      <c r="O136" s="335"/>
      <c r="P136" s="172" t="e">
        <f t="shared" si="93"/>
        <v>#DIV/0!</v>
      </c>
    </row>
    <row r="137" spans="1:22" x14ac:dyDescent="0.25">
      <c r="A137" s="421">
        <f t="shared" si="94"/>
        <v>10</v>
      </c>
      <c r="B137" s="155"/>
      <c r="C137" s="127"/>
      <c r="D137" s="78"/>
      <c r="E137" s="78"/>
      <c r="G137" s="172">
        <f t="shared" si="91"/>
        <v>3.0813000000000001</v>
      </c>
      <c r="H137" s="172"/>
      <c r="I137" s="172"/>
      <c r="J137" s="172">
        <f t="shared" si="92"/>
        <v>2.4689999999999999</v>
      </c>
      <c r="K137" s="172">
        <f t="shared" si="92"/>
        <v>3.0813000000000001</v>
      </c>
      <c r="L137" s="67" t="e">
        <f t="shared" si="92"/>
        <v>#DIV/0!</v>
      </c>
      <c r="M137" s="67" t="e">
        <f t="shared" si="92"/>
        <v>#DIV/0!</v>
      </c>
      <c r="N137" s="172" t="e">
        <f t="shared" si="92"/>
        <v>#DIV/0!</v>
      </c>
      <c r="O137" s="335"/>
      <c r="P137" s="172" t="e">
        <f t="shared" si="93"/>
        <v>#DIV/0!</v>
      </c>
    </row>
    <row r="138" spans="1:22" x14ac:dyDescent="0.25">
      <c r="A138" s="421">
        <f t="shared" si="94"/>
        <v>11</v>
      </c>
      <c r="B138" s="155"/>
      <c r="C138" s="127"/>
      <c r="D138" s="78"/>
      <c r="E138" s="78"/>
      <c r="G138" s="172">
        <f t="shared" si="91"/>
        <v>3.0813000000000001</v>
      </c>
      <c r="H138" s="172"/>
      <c r="I138" s="172"/>
      <c r="J138" s="172">
        <f t="shared" si="92"/>
        <v>2.4689999999999999</v>
      </c>
      <c r="K138" s="172">
        <f t="shared" si="92"/>
        <v>3.0813000000000001</v>
      </c>
      <c r="L138" s="67" t="e">
        <f t="shared" si="92"/>
        <v>#DIV/0!</v>
      </c>
      <c r="M138" s="67" t="e">
        <f t="shared" si="92"/>
        <v>#DIV/0!</v>
      </c>
      <c r="N138" s="172" t="e">
        <f t="shared" si="92"/>
        <v>#DIV/0!</v>
      </c>
      <c r="O138" s="335"/>
      <c r="P138" s="172" t="e">
        <f t="shared" si="93"/>
        <v>#DIV/0!</v>
      </c>
    </row>
    <row r="139" spans="1:22" hidden="1" x14ac:dyDescent="0.25">
      <c r="A139" s="421"/>
      <c r="B139" s="196" t="s">
        <v>480</v>
      </c>
      <c r="C139" s="127"/>
      <c r="D139" s="78"/>
      <c r="E139" s="78"/>
      <c r="G139" s="172">
        <f t="shared" si="91"/>
        <v>3.0813000000000001</v>
      </c>
      <c r="H139" s="172"/>
      <c r="I139" s="172"/>
      <c r="J139" s="172">
        <f t="shared" si="92"/>
        <v>2.4689999999999999</v>
      </c>
      <c r="K139" s="172">
        <f t="shared" si="92"/>
        <v>3.0813000000000001</v>
      </c>
      <c r="L139" s="67" t="e">
        <f t="shared" si="92"/>
        <v>#DIV/0!</v>
      </c>
      <c r="M139" s="67" t="e">
        <f t="shared" si="92"/>
        <v>#DIV/0!</v>
      </c>
      <c r="N139" s="172" t="e">
        <f t="shared" si="92"/>
        <v>#DIV/0!</v>
      </c>
      <c r="O139" s="335"/>
      <c r="P139" s="172" t="e">
        <f t="shared" si="93"/>
        <v>#DIV/0!</v>
      </c>
    </row>
    <row r="140" spans="1:22" hidden="1" x14ac:dyDescent="0.25">
      <c r="A140" s="421">
        <f>A137+1</f>
        <v>11</v>
      </c>
      <c r="B140" s="155" t="s">
        <v>344</v>
      </c>
      <c r="C140" s="127">
        <v>4.5999999999999999E-2</v>
      </c>
      <c r="D140" s="78"/>
      <c r="E140" s="78"/>
      <c r="G140" s="172">
        <f t="shared" si="91"/>
        <v>3.0813000000000001</v>
      </c>
      <c r="H140" s="172"/>
      <c r="I140" s="172"/>
      <c r="J140" s="172">
        <f t="shared" si="92"/>
        <v>2.4689999999999999</v>
      </c>
      <c r="K140" s="172">
        <f t="shared" si="92"/>
        <v>3.0813000000000001</v>
      </c>
      <c r="L140" s="67" t="e">
        <f t="shared" si="92"/>
        <v>#DIV/0!</v>
      </c>
      <c r="M140" s="67" t="e">
        <f t="shared" si="92"/>
        <v>#DIV/0!</v>
      </c>
      <c r="N140" s="172" t="e">
        <f t="shared" si="92"/>
        <v>#DIV/0!</v>
      </c>
      <c r="O140" s="335"/>
      <c r="P140" s="172" t="e">
        <f t="shared" si="93"/>
        <v>#DIV/0!</v>
      </c>
    </row>
    <row r="141" spans="1:22" hidden="1" x14ac:dyDescent="0.25">
      <c r="A141" s="421"/>
      <c r="B141" s="155" t="s">
        <v>446</v>
      </c>
      <c r="C141" s="202">
        <f>10.025/240</f>
        <v>4.1770833333333333E-2</v>
      </c>
      <c r="D141" s="78"/>
      <c r="E141" s="78"/>
      <c r="G141" s="172">
        <f t="shared" si="91"/>
        <v>3.0813000000000001</v>
      </c>
      <c r="H141" s="172"/>
      <c r="I141" s="172"/>
      <c r="J141" s="172">
        <f t="shared" si="92"/>
        <v>2.4689999999999999</v>
      </c>
      <c r="K141" s="172">
        <f t="shared" si="92"/>
        <v>3.0813000000000001</v>
      </c>
      <c r="L141" s="67" t="e">
        <f t="shared" si="92"/>
        <v>#DIV/0!</v>
      </c>
      <c r="M141" s="67" t="e">
        <f t="shared" si="92"/>
        <v>#DIV/0!</v>
      </c>
      <c r="N141" s="172" t="e">
        <f t="shared" si="92"/>
        <v>#DIV/0!</v>
      </c>
      <c r="O141" s="335"/>
      <c r="P141" s="172" t="e">
        <f t="shared" si="93"/>
        <v>#DIV/0!</v>
      </c>
    </row>
    <row r="142" spans="1:22" hidden="1" x14ac:dyDescent="0.25">
      <c r="A142" s="421"/>
      <c r="B142" s="155" t="s">
        <v>447</v>
      </c>
      <c r="C142" s="202">
        <f>10.64/240</f>
        <v>4.4333333333333336E-2</v>
      </c>
      <c r="D142" s="78"/>
      <c r="E142" s="78"/>
      <c r="G142" s="172">
        <f t="shared" si="91"/>
        <v>3.0813000000000001</v>
      </c>
      <c r="H142" s="172"/>
      <c r="I142" s="172"/>
      <c r="J142" s="172">
        <f t="shared" si="92"/>
        <v>2.4689999999999999</v>
      </c>
      <c r="K142" s="172">
        <f t="shared" si="92"/>
        <v>3.0813000000000001</v>
      </c>
      <c r="L142" s="67" t="e">
        <f t="shared" si="92"/>
        <v>#DIV/0!</v>
      </c>
      <c r="M142" s="67" t="e">
        <f t="shared" si="92"/>
        <v>#DIV/0!</v>
      </c>
      <c r="N142" s="172" t="e">
        <f t="shared" si="92"/>
        <v>#DIV/0!</v>
      </c>
      <c r="O142" s="335"/>
      <c r="P142" s="172" t="e">
        <f t="shared" si="93"/>
        <v>#DIV/0!</v>
      </c>
    </row>
    <row r="143" spans="1:22" hidden="1" x14ac:dyDescent="0.25">
      <c r="A143" s="421">
        <f>A140+1</f>
        <v>12</v>
      </c>
      <c r="B143" s="155" t="s">
        <v>69</v>
      </c>
      <c r="C143" s="127">
        <v>5.0999999999999997E-2</v>
      </c>
      <c r="D143" s="78"/>
      <c r="E143" s="78"/>
      <c r="G143" s="172">
        <f t="shared" si="91"/>
        <v>3.0813000000000001</v>
      </c>
      <c r="H143" s="172"/>
      <c r="I143" s="172"/>
      <c r="J143" s="172">
        <f t="shared" si="92"/>
        <v>2.4689999999999999</v>
      </c>
      <c r="K143" s="172">
        <f t="shared" si="92"/>
        <v>3.0813000000000001</v>
      </c>
      <c r="L143" s="67" t="e">
        <f t="shared" si="92"/>
        <v>#DIV/0!</v>
      </c>
      <c r="M143" s="67" t="e">
        <f t="shared" si="92"/>
        <v>#DIV/0!</v>
      </c>
      <c r="N143" s="172" t="e">
        <f t="shared" si="92"/>
        <v>#DIV/0!</v>
      </c>
      <c r="O143" s="335"/>
      <c r="P143" s="172" t="e">
        <f t="shared" si="93"/>
        <v>#DIV/0!</v>
      </c>
    </row>
    <row r="144" spans="1:22" hidden="1" x14ac:dyDescent="0.25">
      <c r="A144" s="421">
        <f>A143+1</f>
        <v>13</v>
      </c>
      <c r="B144" s="155" t="s">
        <v>378</v>
      </c>
      <c r="C144" s="127">
        <v>5.1999999999999998E-2</v>
      </c>
      <c r="D144" s="78"/>
      <c r="E144" s="78"/>
      <c r="G144" s="172">
        <f t="shared" si="91"/>
        <v>3.0813000000000001</v>
      </c>
      <c r="H144" s="172"/>
      <c r="I144" s="172"/>
      <c r="J144" s="172">
        <f t="shared" ref="J144:N147" si="95">J143</f>
        <v>2.4689999999999999</v>
      </c>
      <c r="K144" s="172">
        <f t="shared" si="95"/>
        <v>3.0813000000000001</v>
      </c>
      <c r="L144" s="67" t="e">
        <f t="shared" si="95"/>
        <v>#DIV/0!</v>
      </c>
      <c r="M144" s="67" t="e">
        <f t="shared" si="95"/>
        <v>#DIV/0!</v>
      </c>
      <c r="N144" s="172" t="e">
        <f t="shared" si="95"/>
        <v>#DIV/0!</v>
      </c>
      <c r="O144" s="335"/>
      <c r="P144" s="172" t="e">
        <f t="shared" si="93"/>
        <v>#DIV/0!</v>
      </c>
    </row>
    <row r="145" spans="1:16" hidden="1" x14ac:dyDescent="0.25">
      <c r="A145" s="421"/>
      <c r="B145" s="155" t="s">
        <v>384</v>
      </c>
      <c r="C145" s="202">
        <f>10.9/240</f>
        <v>4.5416666666666668E-2</v>
      </c>
      <c r="D145" s="78"/>
      <c r="E145" s="78"/>
      <c r="G145" s="172">
        <f t="shared" si="91"/>
        <v>3.0813000000000001</v>
      </c>
      <c r="H145" s="172"/>
      <c r="I145" s="172"/>
      <c r="J145" s="172">
        <f t="shared" si="95"/>
        <v>2.4689999999999999</v>
      </c>
      <c r="K145" s="172">
        <f t="shared" si="95"/>
        <v>3.0813000000000001</v>
      </c>
      <c r="L145" s="67" t="e">
        <f t="shared" si="95"/>
        <v>#DIV/0!</v>
      </c>
      <c r="M145" s="67" t="e">
        <f t="shared" si="95"/>
        <v>#DIV/0!</v>
      </c>
      <c r="N145" s="172" t="e">
        <f t="shared" si="95"/>
        <v>#DIV/0!</v>
      </c>
      <c r="O145" s="335"/>
      <c r="P145" s="172" t="e">
        <f t="shared" si="93"/>
        <v>#DIV/0!</v>
      </c>
    </row>
    <row r="146" spans="1:16" hidden="1" x14ac:dyDescent="0.25">
      <c r="A146" s="421">
        <f>A144+1</f>
        <v>14</v>
      </c>
      <c r="B146" s="155" t="s">
        <v>345</v>
      </c>
      <c r="C146" s="127">
        <v>0.05</v>
      </c>
      <c r="D146" s="78"/>
      <c r="E146" s="78"/>
      <c r="G146" s="172">
        <f t="shared" si="91"/>
        <v>3.0813000000000001</v>
      </c>
      <c r="H146" s="172"/>
      <c r="I146" s="172"/>
      <c r="J146" s="172">
        <f t="shared" si="95"/>
        <v>2.4689999999999999</v>
      </c>
      <c r="K146" s="172">
        <f t="shared" si="95"/>
        <v>3.0813000000000001</v>
      </c>
      <c r="L146" s="67" t="e">
        <f t="shared" si="95"/>
        <v>#DIV/0!</v>
      </c>
      <c r="M146" s="67" t="e">
        <f t="shared" si="95"/>
        <v>#DIV/0!</v>
      </c>
      <c r="N146" s="172" t="e">
        <f t="shared" si="95"/>
        <v>#DIV/0!</v>
      </c>
      <c r="O146" s="335"/>
      <c r="P146" s="172" t="e">
        <f t="shared" si="93"/>
        <v>#DIV/0!</v>
      </c>
    </row>
    <row r="147" spans="1:16" hidden="1" x14ac:dyDescent="0.25">
      <c r="A147" s="421">
        <f>A146+1</f>
        <v>15</v>
      </c>
      <c r="B147" s="155" t="s">
        <v>113</v>
      </c>
      <c r="C147" s="127"/>
      <c r="D147" s="78"/>
      <c r="E147" s="78"/>
      <c r="G147" s="172">
        <f t="shared" si="91"/>
        <v>3.0813000000000001</v>
      </c>
      <c r="H147" s="172"/>
      <c r="I147" s="172"/>
      <c r="J147" s="172">
        <f t="shared" si="95"/>
        <v>2.4689999999999999</v>
      </c>
      <c r="K147" s="172">
        <f t="shared" si="95"/>
        <v>3.0813000000000001</v>
      </c>
      <c r="L147" s="67" t="e">
        <f t="shared" si="95"/>
        <v>#DIV/0!</v>
      </c>
      <c r="M147" s="67" t="e">
        <f t="shared" si="95"/>
        <v>#DIV/0!</v>
      </c>
      <c r="N147" s="172" t="e">
        <f t="shared" si="95"/>
        <v>#DIV/0!</v>
      </c>
      <c r="O147" s="335"/>
      <c r="P147" s="172" t="e">
        <f t="shared" si="93"/>
        <v>#DIV/0!</v>
      </c>
    </row>
    <row r="148" spans="1:16" hidden="1" x14ac:dyDescent="0.25">
      <c r="A148" s="421">
        <f>A146+1</f>
        <v>15</v>
      </c>
      <c r="B148" s="155" t="s">
        <v>405</v>
      </c>
      <c r="C148" s="202">
        <v>7.3999999999999996E-2</v>
      </c>
      <c r="D148" s="78"/>
      <c r="E148" s="78"/>
      <c r="G148" s="172">
        <f>G146</f>
        <v>3.0813000000000001</v>
      </c>
      <c r="H148" s="172"/>
      <c r="I148" s="172"/>
      <c r="J148" s="172">
        <f t="shared" ref="J148:N149" si="96">J146</f>
        <v>2.4689999999999999</v>
      </c>
      <c r="K148" s="172">
        <f t="shared" si="96"/>
        <v>3.0813000000000001</v>
      </c>
      <c r="L148" s="67" t="e">
        <f t="shared" si="96"/>
        <v>#DIV/0!</v>
      </c>
      <c r="M148" s="67" t="e">
        <f t="shared" si="96"/>
        <v>#DIV/0!</v>
      </c>
      <c r="N148" s="172" t="e">
        <f t="shared" si="96"/>
        <v>#DIV/0!</v>
      </c>
      <c r="O148" s="335"/>
      <c r="P148" s="172" t="e">
        <f>P146</f>
        <v>#DIV/0!</v>
      </c>
    </row>
    <row r="149" spans="1:16" hidden="1" x14ac:dyDescent="0.25">
      <c r="A149" s="421">
        <f>A147+1</f>
        <v>16</v>
      </c>
      <c r="B149" s="155" t="s">
        <v>152</v>
      </c>
      <c r="C149" s="202">
        <v>7.3999999999999996E-2</v>
      </c>
      <c r="D149" s="78"/>
      <c r="E149" s="78"/>
      <c r="G149" s="172">
        <f>G147</f>
        <v>3.0813000000000001</v>
      </c>
      <c r="H149" s="172"/>
      <c r="I149" s="172"/>
      <c r="J149" s="172">
        <f t="shared" si="96"/>
        <v>2.4689999999999999</v>
      </c>
      <c r="K149" s="172">
        <f t="shared" si="96"/>
        <v>3.0813000000000001</v>
      </c>
      <c r="L149" s="67" t="e">
        <f t="shared" si="96"/>
        <v>#DIV/0!</v>
      </c>
      <c r="M149" s="67" t="e">
        <f t="shared" si="96"/>
        <v>#DIV/0!</v>
      </c>
      <c r="N149" s="172" t="e">
        <f t="shared" si="96"/>
        <v>#DIV/0!</v>
      </c>
      <c r="O149" s="335"/>
      <c r="P149" s="172" t="e">
        <f>P147</f>
        <v>#DIV/0!</v>
      </c>
    </row>
    <row r="150" spans="1:16" hidden="1" x14ac:dyDescent="0.25">
      <c r="A150" s="421">
        <f>A149+1</f>
        <v>17</v>
      </c>
      <c r="B150" s="155" t="s">
        <v>120</v>
      </c>
      <c r="C150" s="202">
        <v>8.4000000000000005E-2</v>
      </c>
      <c r="D150" s="78"/>
      <c r="E150" s="78"/>
      <c r="G150" s="172">
        <f t="shared" ref="G150:G213" si="97">G149</f>
        <v>3.0813000000000001</v>
      </c>
      <c r="H150" s="172"/>
      <c r="I150" s="172"/>
      <c r="J150" s="172">
        <f t="shared" ref="J150:N165" si="98">J149</f>
        <v>2.4689999999999999</v>
      </c>
      <c r="K150" s="172">
        <f t="shared" si="98"/>
        <v>3.0813000000000001</v>
      </c>
      <c r="L150" s="67" t="e">
        <f t="shared" si="98"/>
        <v>#DIV/0!</v>
      </c>
      <c r="M150" s="67" t="e">
        <f t="shared" si="98"/>
        <v>#DIV/0!</v>
      </c>
      <c r="N150" s="172" t="e">
        <f t="shared" si="98"/>
        <v>#DIV/0!</v>
      </c>
      <c r="O150" s="335"/>
      <c r="P150" s="172" t="e">
        <f t="shared" ref="P150:P213" si="99">P149</f>
        <v>#DIV/0!</v>
      </c>
    </row>
    <row r="151" spans="1:16" hidden="1" x14ac:dyDescent="0.25">
      <c r="A151" s="421">
        <f>A150+1</f>
        <v>18</v>
      </c>
      <c r="B151" s="155" t="s">
        <v>346</v>
      </c>
      <c r="C151" s="202">
        <v>7.9000000000000001E-2</v>
      </c>
      <c r="D151" s="78"/>
      <c r="E151" s="78"/>
      <c r="G151" s="172">
        <f t="shared" si="97"/>
        <v>3.0813000000000001</v>
      </c>
      <c r="H151" s="172"/>
      <c r="I151" s="172"/>
      <c r="J151" s="172">
        <f t="shared" si="98"/>
        <v>2.4689999999999999</v>
      </c>
      <c r="K151" s="172">
        <f t="shared" si="98"/>
        <v>3.0813000000000001</v>
      </c>
      <c r="L151" s="67" t="e">
        <f t="shared" si="98"/>
        <v>#DIV/0!</v>
      </c>
      <c r="M151" s="67" t="e">
        <f t="shared" si="98"/>
        <v>#DIV/0!</v>
      </c>
      <c r="N151" s="172" t="e">
        <f t="shared" si="98"/>
        <v>#DIV/0!</v>
      </c>
      <c r="O151" s="335"/>
      <c r="P151" s="172" t="e">
        <f t="shared" si="99"/>
        <v>#DIV/0!</v>
      </c>
    </row>
    <row r="152" spans="1:16" hidden="1" x14ac:dyDescent="0.25">
      <c r="A152" s="421"/>
      <c r="B152" s="155" t="s">
        <v>404</v>
      </c>
      <c r="C152" s="202">
        <f>10.845/150</f>
        <v>7.2300000000000003E-2</v>
      </c>
      <c r="D152" s="78"/>
      <c r="E152" s="78"/>
      <c r="G152" s="172">
        <f t="shared" si="97"/>
        <v>3.0813000000000001</v>
      </c>
      <c r="H152" s="172"/>
      <c r="I152" s="172"/>
      <c r="J152" s="172">
        <f t="shared" si="98"/>
        <v>2.4689999999999999</v>
      </c>
      <c r="K152" s="172">
        <f t="shared" si="98"/>
        <v>3.0813000000000001</v>
      </c>
      <c r="L152" s="67" t="e">
        <f t="shared" si="98"/>
        <v>#DIV/0!</v>
      </c>
      <c r="M152" s="67" t="e">
        <f t="shared" si="98"/>
        <v>#DIV/0!</v>
      </c>
      <c r="N152" s="172" t="e">
        <f t="shared" si="98"/>
        <v>#DIV/0!</v>
      </c>
      <c r="O152" s="335"/>
      <c r="P152" s="172" t="e">
        <f t="shared" si="99"/>
        <v>#DIV/0!</v>
      </c>
    </row>
    <row r="153" spans="1:16" hidden="1" x14ac:dyDescent="0.25">
      <c r="A153" s="421">
        <f>A151+1</f>
        <v>19</v>
      </c>
      <c r="B153" s="155" t="s">
        <v>168</v>
      </c>
      <c r="C153" s="202">
        <v>9.7000000000000003E-2</v>
      </c>
      <c r="D153" s="78"/>
      <c r="E153" s="78"/>
      <c r="G153" s="172">
        <f t="shared" si="97"/>
        <v>3.0813000000000001</v>
      </c>
      <c r="H153" s="172"/>
      <c r="I153" s="172"/>
      <c r="J153" s="172">
        <f t="shared" si="98"/>
        <v>2.4689999999999999</v>
      </c>
      <c r="K153" s="172">
        <f t="shared" si="98"/>
        <v>3.0813000000000001</v>
      </c>
      <c r="L153" s="67" t="e">
        <f t="shared" si="98"/>
        <v>#DIV/0!</v>
      </c>
      <c r="M153" s="67" t="e">
        <f t="shared" si="98"/>
        <v>#DIV/0!</v>
      </c>
      <c r="N153" s="172" t="e">
        <f t="shared" si="98"/>
        <v>#DIV/0!</v>
      </c>
      <c r="O153" s="335"/>
      <c r="P153" s="172" t="e">
        <f t="shared" si="99"/>
        <v>#DIV/0!</v>
      </c>
    </row>
    <row r="154" spans="1:16" hidden="1" x14ac:dyDescent="0.25">
      <c r="A154" s="421">
        <f>A153+1</f>
        <v>20</v>
      </c>
      <c r="B154" s="155" t="s">
        <v>70</v>
      </c>
      <c r="C154" s="202"/>
      <c r="D154" s="78"/>
      <c r="E154" s="78"/>
      <c r="G154" s="172">
        <f t="shared" si="97"/>
        <v>3.0813000000000001</v>
      </c>
      <c r="H154" s="172"/>
      <c r="I154" s="172"/>
      <c r="J154" s="172">
        <f t="shared" si="98"/>
        <v>2.4689999999999999</v>
      </c>
      <c r="K154" s="172">
        <f t="shared" si="98"/>
        <v>3.0813000000000001</v>
      </c>
      <c r="L154" s="67" t="e">
        <f t="shared" si="98"/>
        <v>#DIV/0!</v>
      </c>
      <c r="M154" s="67" t="e">
        <f t="shared" si="98"/>
        <v>#DIV/0!</v>
      </c>
      <c r="N154" s="172" t="e">
        <f t="shared" si="98"/>
        <v>#DIV/0!</v>
      </c>
      <c r="O154" s="335"/>
      <c r="P154" s="172" t="e">
        <f t="shared" si="99"/>
        <v>#DIV/0!</v>
      </c>
    </row>
    <row r="155" spans="1:16" hidden="1" x14ac:dyDescent="0.25">
      <c r="A155" s="421">
        <f>A154+1</f>
        <v>21</v>
      </c>
      <c r="B155" s="155" t="s">
        <v>209</v>
      </c>
      <c r="C155" s="202">
        <v>0.107</v>
      </c>
      <c r="D155" s="78"/>
      <c r="E155" s="78"/>
      <c r="G155" s="172">
        <f t="shared" si="97"/>
        <v>3.0813000000000001</v>
      </c>
      <c r="H155" s="172"/>
      <c r="I155" s="172"/>
      <c r="J155" s="172">
        <f t="shared" si="98"/>
        <v>2.4689999999999999</v>
      </c>
      <c r="K155" s="172">
        <f t="shared" si="98"/>
        <v>3.0813000000000001</v>
      </c>
      <c r="L155" s="67" t="e">
        <f t="shared" si="98"/>
        <v>#DIV/0!</v>
      </c>
      <c r="M155" s="67" t="e">
        <f t="shared" si="98"/>
        <v>#DIV/0!</v>
      </c>
      <c r="N155" s="172" t="e">
        <f t="shared" si="98"/>
        <v>#DIV/0!</v>
      </c>
      <c r="O155" s="335"/>
      <c r="P155" s="172" t="e">
        <f t="shared" si="99"/>
        <v>#DIV/0!</v>
      </c>
    </row>
    <row r="156" spans="1:16" hidden="1" x14ac:dyDescent="0.25">
      <c r="A156" s="421">
        <f>A155+1</f>
        <v>22</v>
      </c>
      <c r="B156" s="155" t="s">
        <v>349</v>
      </c>
      <c r="C156" s="202">
        <v>7.4999999999999997E-2</v>
      </c>
      <c r="D156" s="78"/>
      <c r="E156" s="78"/>
      <c r="G156" s="172">
        <f t="shared" si="97"/>
        <v>3.0813000000000001</v>
      </c>
      <c r="H156" s="172"/>
      <c r="I156" s="172"/>
      <c r="J156" s="172">
        <f t="shared" si="98"/>
        <v>2.4689999999999999</v>
      </c>
      <c r="K156" s="172">
        <f t="shared" si="98"/>
        <v>3.0813000000000001</v>
      </c>
      <c r="L156" s="67" t="e">
        <f t="shared" si="98"/>
        <v>#DIV/0!</v>
      </c>
      <c r="M156" s="67" t="e">
        <f t="shared" si="98"/>
        <v>#DIV/0!</v>
      </c>
      <c r="N156" s="172" t="e">
        <f t="shared" si="98"/>
        <v>#DIV/0!</v>
      </c>
      <c r="O156" s="335"/>
      <c r="P156" s="172" t="e">
        <f t="shared" si="99"/>
        <v>#DIV/0!</v>
      </c>
    </row>
    <row r="157" spans="1:16" hidden="1" x14ac:dyDescent="0.25">
      <c r="A157" s="421">
        <f>A156+1</f>
        <v>23</v>
      </c>
      <c r="B157" s="155" t="s">
        <v>347</v>
      </c>
      <c r="C157" s="202">
        <v>7.4999999999999997E-2</v>
      </c>
      <c r="D157" s="78"/>
      <c r="E157" s="78"/>
      <c r="G157" s="172">
        <f t="shared" si="97"/>
        <v>3.0813000000000001</v>
      </c>
      <c r="H157" s="172"/>
      <c r="I157" s="172"/>
      <c r="J157" s="172">
        <f t="shared" si="98"/>
        <v>2.4689999999999999</v>
      </c>
      <c r="K157" s="172">
        <f t="shared" si="98"/>
        <v>3.0813000000000001</v>
      </c>
      <c r="L157" s="67" t="e">
        <f t="shared" si="98"/>
        <v>#DIV/0!</v>
      </c>
      <c r="M157" s="67" t="e">
        <f t="shared" si="98"/>
        <v>#DIV/0!</v>
      </c>
      <c r="N157" s="172" t="e">
        <f t="shared" si="98"/>
        <v>#DIV/0!</v>
      </c>
      <c r="O157" s="335"/>
      <c r="P157" s="172" t="e">
        <f t="shared" si="99"/>
        <v>#DIV/0!</v>
      </c>
    </row>
    <row r="158" spans="1:16" hidden="1" x14ac:dyDescent="0.25">
      <c r="A158" s="421"/>
      <c r="B158" s="155" t="s">
        <v>460</v>
      </c>
      <c r="C158" s="202">
        <f>9.95/150</f>
        <v>6.6333333333333327E-2</v>
      </c>
      <c r="D158" s="78"/>
      <c r="E158" s="78"/>
      <c r="G158" s="172">
        <f t="shared" si="97"/>
        <v>3.0813000000000001</v>
      </c>
      <c r="H158" s="172"/>
      <c r="I158" s="172"/>
      <c r="J158" s="172">
        <f t="shared" si="98"/>
        <v>2.4689999999999999</v>
      </c>
      <c r="K158" s="172">
        <f t="shared" si="98"/>
        <v>3.0813000000000001</v>
      </c>
      <c r="L158" s="67" t="e">
        <f t="shared" si="98"/>
        <v>#DIV/0!</v>
      </c>
      <c r="M158" s="67" t="e">
        <f t="shared" si="98"/>
        <v>#DIV/0!</v>
      </c>
      <c r="N158" s="172" t="e">
        <f t="shared" si="98"/>
        <v>#DIV/0!</v>
      </c>
      <c r="O158" s="335"/>
      <c r="P158" s="172" t="e">
        <f t="shared" si="99"/>
        <v>#DIV/0!</v>
      </c>
    </row>
    <row r="159" spans="1:16" hidden="1" x14ac:dyDescent="0.25">
      <c r="A159" s="421">
        <f>A157+1</f>
        <v>24</v>
      </c>
      <c r="B159" s="155" t="s">
        <v>496</v>
      </c>
      <c r="C159" s="202">
        <v>7.9000000000000001E-2</v>
      </c>
      <c r="D159" s="78"/>
      <c r="E159" s="78"/>
      <c r="G159" s="172">
        <f t="shared" si="97"/>
        <v>3.0813000000000001</v>
      </c>
      <c r="H159" s="172"/>
      <c r="I159" s="172"/>
      <c r="J159" s="172">
        <f t="shared" si="98"/>
        <v>2.4689999999999999</v>
      </c>
      <c r="K159" s="172">
        <f t="shared" si="98"/>
        <v>3.0813000000000001</v>
      </c>
      <c r="L159" s="67" t="e">
        <f t="shared" si="98"/>
        <v>#DIV/0!</v>
      </c>
      <c r="M159" s="67" t="e">
        <f t="shared" si="98"/>
        <v>#DIV/0!</v>
      </c>
      <c r="N159" s="172" t="e">
        <f t="shared" si="98"/>
        <v>#DIV/0!</v>
      </c>
      <c r="O159" s="335"/>
      <c r="P159" s="172" t="e">
        <f t="shared" si="99"/>
        <v>#DIV/0!</v>
      </c>
    </row>
    <row r="160" spans="1:16" hidden="1" x14ac:dyDescent="0.25">
      <c r="A160" s="421">
        <f t="shared" ref="A160:A182" si="100">A159+1</f>
        <v>25</v>
      </c>
      <c r="B160" s="155" t="s">
        <v>108</v>
      </c>
      <c r="C160" s="202"/>
      <c r="D160" s="78"/>
      <c r="E160" s="78"/>
      <c r="G160" s="172">
        <f t="shared" si="97"/>
        <v>3.0813000000000001</v>
      </c>
      <c r="H160" s="172"/>
      <c r="I160" s="172"/>
      <c r="J160" s="172">
        <f t="shared" si="98"/>
        <v>2.4689999999999999</v>
      </c>
      <c r="K160" s="172">
        <f t="shared" si="98"/>
        <v>3.0813000000000001</v>
      </c>
      <c r="L160" s="67" t="e">
        <f t="shared" si="98"/>
        <v>#DIV/0!</v>
      </c>
      <c r="M160" s="67" t="e">
        <f t="shared" si="98"/>
        <v>#DIV/0!</v>
      </c>
      <c r="N160" s="172" t="e">
        <f t="shared" si="98"/>
        <v>#DIV/0!</v>
      </c>
      <c r="O160" s="335"/>
      <c r="P160" s="172" t="e">
        <f t="shared" si="99"/>
        <v>#DIV/0!</v>
      </c>
    </row>
    <row r="161" spans="1:16" hidden="1" x14ac:dyDescent="0.25">
      <c r="A161" s="421">
        <f t="shared" si="100"/>
        <v>26</v>
      </c>
      <c r="B161" s="155" t="s">
        <v>381</v>
      </c>
      <c r="C161" s="202">
        <v>8.1000000000000003E-2</v>
      </c>
      <c r="D161" s="78"/>
      <c r="E161" s="78"/>
      <c r="G161" s="172">
        <f t="shared" si="97"/>
        <v>3.0813000000000001</v>
      </c>
      <c r="H161" s="172"/>
      <c r="I161" s="172"/>
      <c r="J161" s="172">
        <f t="shared" si="98"/>
        <v>2.4689999999999999</v>
      </c>
      <c r="K161" s="172">
        <f t="shared" si="98"/>
        <v>3.0813000000000001</v>
      </c>
      <c r="L161" s="67" t="e">
        <f t="shared" si="98"/>
        <v>#DIV/0!</v>
      </c>
      <c r="M161" s="67" t="e">
        <f t="shared" si="98"/>
        <v>#DIV/0!</v>
      </c>
      <c r="N161" s="172" t="e">
        <f t="shared" si="98"/>
        <v>#DIV/0!</v>
      </c>
      <c r="O161" s="335"/>
      <c r="P161" s="172" t="e">
        <f t="shared" si="99"/>
        <v>#DIV/0!</v>
      </c>
    </row>
    <row r="162" spans="1:16" hidden="1" x14ac:dyDescent="0.25">
      <c r="A162" s="421">
        <f t="shared" si="100"/>
        <v>27</v>
      </c>
      <c r="B162" s="155" t="s">
        <v>451</v>
      </c>
      <c r="C162" s="202">
        <f>11.44/150</f>
        <v>7.6266666666666663E-2</v>
      </c>
      <c r="D162" s="78"/>
      <c r="E162" s="78"/>
      <c r="G162" s="172">
        <f t="shared" si="97"/>
        <v>3.0813000000000001</v>
      </c>
      <c r="H162" s="172"/>
      <c r="I162" s="172"/>
      <c r="J162" s="172">
        <f t="shared" si="98"/>
        <v>2.4689999999999999</v>
      </c>
      <c r="K162" s="172">
        <f t="shared" si="98"/>
        <v>3.0813000000000001</v>
      </c>
      <c r="L162" s="67" t="e">
        <f t="shared" si="98"/>
        <v>#DIV/0!</v>
      </c>
      <c r="M162" s="67" t="e">
        <f t="shared" si="98"/>
        <v>#DIV/0!</v>
      </c>
      <c r="N162" s="172" t="e">
        <f t="shared" si="98"/>
        <v>#DIV/0!</v>
      </c>
      <c r="O162" s="335"/>
      <c r="P162" s="172" t="e">
        <f t="shared" si="99"/>
        <v>#DIV/0!</v>
      </c>
    </row>
    <row r="163" spans="1:16" hidden="1" x14ac:dyDescent="0.25">
      <c r="A163" s="421">
        <f t="shared" si="100"/>
        <v>28</v>
      </c>
      <c r="B163" s="196" t="s">
        <v>348</v>
      </c>
      <c r="C163" s="202">
        <v>0.155</v>
      </c>
      <c r="D163" s="78"/>
      <c r="E163" s="78"/>
      <c r="G163" s="172">
        <f t="shared" si="97"/>
        <v>3.0813000000000001</v>
      </c>
      <c r="H163" s="172"/>
      <c r="I163" s="172"/>
      <c r="J163" s="172">
        <f t="shared" si="98"/>
        <v>2.4689999999999999</v>
      </c>
      <c r="K163" s="172">
        <f t="shared" si="98"/>
        <v>3.0813000000000001</v>
      </c>
      <c r="L163" s="67" t="e">
        <f t="shared" si="98"/>
        <v>#DIV/0!</v>
      </c>
      <c r="M163" s="67" t="e">
        <f t="shared" si="98"/>
        <v>#DIV/0!</v>
      </c>
      <c r="N163" s="172" t="e">
        <f t="shared" si="98"/>
        <v>#DIV/0!</v>
      </c>
      <c r="O163" s="335"/>
      <c r="P163" s="172" t="e">
        <f t="shared" si="99"/>
        <v>#DIV/0!</v>
      </c>
    </row>
    <row r="164" spans="1:16" hidden="1" x14ac:dyDescent="0.25">
      <c r="A164" s="421">
        <f t="shared" si="100"/>
        <v>29</v>
      </c>
      <c r="B164" s="155" t="s">
        <v>204</v>
      </c>
      <c r="C164" s="202">
        <v>0.17100000000000001</v>
      </c>
      <c r="D164" s="78"/>
      <c r="E164" s="78"/>
      <c r="G164" s="172">
        <f t="shared" si="97"/>
        <v>3.0813000000000001</v>
      </c>
      <c r="H164" s="172"/>
      <c r="I164" s="172"/>
      <c r="J164" s="172">
        <f t="shared" si="98"/>
        <v>2.4689999999999999</v>
      </c>
      <c r="K164" s="172">
        <f t="shared" si="98"/>
        <v>3.0813000000000001</v>
      </c>
      <c r="L164" s="67" t="e">
        <f t="shared" si="98"/>
        <v>#DIV/0!</v>
      </c>
      <c r="M164" s="67" t="e">
        <f t="shared" si="98"/>
        <v>#DIV/0!</v>
      </c>
      <c r="N164" s="172" t="e">
        <f t="shared" si="98"/>
        <v>#DIV/0!</v>
      </c>
      <c r="O164" s="335"/>
      <c r="P164" s="172" t="e">
        <f t="shared" si="99"/>
        <v>#DIV/0!</v>
      </c>
    </row>
    <row r="165" spans="1:16" hidden="1" x14ac:dyDescent="0.25">
      <c r="A165" s="421">
        <f t="shared" si="100"/>
        <v>30</v>
      </c>
      <c r="B165" s="155" t="s">
        <v>62</v>
      </c>
      <c r="C165" s="202"/>
      <c r="D165" s="78"/>
      <c r="E165" s="78"/>
      <c r="G165" s="172">
        <f t="shared" si="97"/>
        <v>3.0813000000000001</v>
      </c>
      <c r="H165" s="172"/>
      <c r="I165" s="172"/>
      <c r="J165" s="172">
        <f t="shared" si="98"/>
        <v>2.4689999999999999</v>
      </c>
      <c r="K165" s="172">
        <f t="shared" si="98"/>
        <v>3.0813000000000001</v>
      </c>
      <c r="L165" s="67" t="e">
        <f t="shared" si="98"/>
        <v>#DIV/0!</v>
      </c>
      <c r="M165" s="67" t="e">
        <f t="shared" si="98"/>
        <v>#DIV/0!</v>
      </c>
      <c r="N165" s="172" t="e">
        <f t="shared" si="98"/>
        <v>#DIV/0!</v>
      </c>
      <c r="O165" s="335"/>
      <c r="P165" s="172" t="e">
        <f t="shared" si="99"/>
        <v>#DIV/0!</v>
      </c>
    </row>
    <row r="166" spans="1:16" hidden="1" x14ac:dyDescent="0.25">
      <c r="A166" s="421">
        <f t="shared" si="100"/>
        <v>31</v>
      </c>
      <c r="B166" s="155" t="s">
        <v>213</v>
      </c>
      <c r="C166" s="202">
        <v>0.13300000000000001</v>
      </c>
      <c r="D166" s="78"/>
      <c r="E166" s="78"/>
      <c r="G166" s="172">
        <f t="shared" si="97"/>
        <v>3.0813000000000001</v>
      </c>
      <c r="H166" s="172"/>
      <c r="I166" s="172"/>
      <c r="J166" s="172">
        <f t="shared" ref="J166:N181" si="101">J165</f>
        <v>2.4689999999999999</v>
      </c>
      <c r="K166" s="172">
        <f t="shared" si="101"/>
        <v>3.0813000000000001</v>
      </c>
      <c r="L166" s="67" t="e">
        <f t="shared" si="101"/>
        <v>#DIV/0!</v>
      </c>
      <c r="M166" s="67" t="e">
        <f t="shared" si="101"/>
        <v>#DIV/0!</v>
      </c>
      <c r="N166" s="172" t="e">
        <f t="shared" si="101"/>
        <v>#DIV/0!</v>
      </c>
      <c r="O166" s="335"/>
      <c r="P166" s="172" t="e">
        <f t="shared" si="99"/>
        <v>#DIV/0!</v>
      </c>
    </row>
    <row r="167" spans="1:16" hidden="1" x14ac:dyDescent="0.25">
      <c r="A167" s="421">
        <f t="shared" si="100"/>
        <v>32</v>
      </c>
      <c r="B167" s="155" t="s">
        <v>379</v>
      </c>
      <c r="C167" s="202">
        <f>12.53/100</f>
        <v>0.12529999999999999</v>
      </c>
      <c r="D167" s="78"/>
      <c r="E167" s="78"/>
      <c r="G167" s="172">
        <f t="shared" si="97"/>
        <v>3.0813000000000001</v>
      </c>
      <c r="H167" s="172"/>
      <c r="I167" s="172"/>
      <c r="J167" s="172">
        <f t="shared" si="101"/>
        <v>2.4689999999999999</v>
      </c>
      <c r="K167" s="172">
        <f t="shared" si="101"/>
        <v>3.0813000000000001</v>
      </c>
      <c r="L167" s="67" t="e">
        <f t="shared" si="101"/>
        <v>#DIV/0!</v>
      </c>
      <c r="M167" s="67" t="e">
        <f t="shared" si="101"/>
        <v>#DIV/0!</v>
      </c>
      <c r="N167" s="172" t="e">
        <f t="shared" si="101"/>
        <v>#DIV/0!</v>
      </c>
      <c r="O167" s="335"/>
      <c r="P167" s="172" t="e">
        <f t="shared" si="99"/>
        <v>#DIV/0!</v>
      </c>
    </row>
    <row r="168" spans="1:16" hidden="1" x14ac:dyDescent="0.25">
      <c r="A168" s="421">
        <f t="shared" si="100"/>
        <v>33</v>
      </c>
      <c r="B168" s="155" t="s">
        <v>109</v>
      </c>
      <c r="C168" s="202">
        <v>0.39300000000000002</v>
      </c>
      <c r="D168" s="78"/>
      <c r="E168" s="78"/>
      <c r="G168" s="172">
        <f t="shared" si="97"/>
        <v>3.0813000000000001</v>
      </c>
      <c r="H168" s="172"/>
      <c r="I168" s="172"/>
      <c r="J168" s="172">
        <f t="shared" si="101"/>
        <v>2.4689999999999999</v>
      </c>
      <c r="K168" s="172">
        <f t="shared" si="101"/>
        <v>3.0813000000000001</v>
      </c>
      <c r="L168" s="67" t="e">
        <f t="shared" si="101"/>
        <v>#DIV/0!</v>
      </c>
      <c r="M168" s="67" t="e">
        <f t="shared" si="101"/>
        <v>#DIV/0!</v>
      </c>
      <c r="N168" s="172" t="e">
        <f t="shared" si="101"/>
        <v>#DIV/0!</v>
      </c>
      <c r="O168" s="335"/>
      <c r="P168" s="172" t="e">
        <f t="shared" si="99"/>
        <v>#DIV/0!</v>
      </c>
    </row>
    <row r="169" spans="1:16" hidden="1" x14ac:dyDescent="0.25">
      <c r="A169" s="421">
        <f t="shared" si="100"/>
        <v>34</v>
      </c>
      <c r="B169" s="155" t="s">
        <v>342</v>
      </c>
      <c r="C169" s="202"/>
      <c r="D169" s="78"/>
      <c r="E169" s="78"/>
      <c r="G169" s="172">
        <f t="shared" si="97"/>
        <v>3.0813000000000001</v>
      </c>
      <c r="H169" s="172"/>
      <c r="I169" s="172"/>
      <c r="J169" s="172">
        <f t="shared" si="101"/>
        <v>2.4689999999999999</v>
      </c>
      <c r="K169" s="172">
        <f t="shared" si="101"/>
        <v>3.0813000000000001</v>
      </c>
      <c r="L169" s="67" t="e">
        <f t="shared" si="101"/>
        <v>#DIV/0!</v>
      </c>
      <c r="M169" s="67" t="e">
        <f t="shared" si="101"/>
        <v>#DIV/0!</v>
      </c>
      <c r="N169" s="172" t="e">
        <f t="shared" si="101"/>
        <v>#DIV/0!</v>
      </c>
      <c r="O169" s="335"/>
      <c r="P169" s="172" t="e">
        <f t="shared" si="99"/>
        <v>#DIV/0!</v>
      </c>
    </row>
    <row r="170" spans="1:16" hidden="1" x14ac:dyDescent="0.25">
      <c r="A170" s="421">
        <f t="shared" si="100"/>
        <v>35</v>
      </c>
      <c r="B170" s="155" t="s">
        <v>343</v>
      </c>
      <c r="C170" s="202"/>
      <c r="D170" s="78"/>
      <c r="E170" s="78"/>
      <c r="G170" s="172">
        <f t="shared" si="97"/>
        <v>3.0813000000000001</v>
      </c>
      <c r="H170" s="172"/>
      <c r="I170" s="172"/>
      <c r="J170" s="172">
        <f t="shared" si="101"/>
        <v>2.4689999999999999</v>
      </c>
      <c r="K170" s="172">
        <f t="shared" si="101"/>
        <v>3.0813000000000001</v>
      </c>
      <c r="L170" s="67" t="e">
        <f t="shared" si="101"/>
        <v>#DIV/0!</v>
      </c>
      <c r="M170" s="67" t="e">
        <f t="shared" si="101"/>
        <v>#DIV/0!</v>
      </c>
      <c r="N170" s="172" t="e">
        <f t="shared" si="101"/>
        <v>#DIV/0!</v>
      </c>
      <c r="O170" s="335"/>
      <c r="P170" s="172" t="e">
        <f t="shared" si="99"/>
        <v>#DIV/0!</v>
      </c>
    </row>
    <row r="171" spans="1:16" hidden="1" x14ac:dyDescent="0.25">
      <c r="A171" s="421">
        <f t="shared" si="100"/>
        <v>36</v>
      </c>
      <c r="B171" s="155" t="s">
        <v>377</v>
      </c>
      <c r="C171" s="202"/>
      <c r="D171" s="78"/>
      <c r="E171" s="78"/>
      <c r="G171" s="172">
        <f t="shared" si="97"/>
        <v>3.0813000000000001</v>
      </c>
      <c r="H171" s="172"/>
      <c r="I171" s="172"/>
      <c r="J171" s="172">
        <f t="shared" si="101"/>
        <v>2.4689999999999999</v>
      </c>
      <c r="K171" s="172">
        <f t="shared" si="101"/>
        <v>3.0813000000000001</v>
      </c>
      <c r="L171" s="67" t="e">
        <f t="shared" si="101"/>
        <v>#DIV/0!</v>
      </c>
      <c r="M171" s="67" t="e">
        <f t="shared" si="101"/>
        <v>#DIV/0!</v>
      </c>
      <c r="N171" s="172" t="e">
        <f t="shared" si="101"/>
        <v>#DIV/0!</v>
      </c>
      <c r="O171" s="335"/>
      <c r="P171" s="172" t="e">
        <f t="shared" si="99"/>
        <v>#DIV/0!</v>
      </c>
    </row>
    <row r="172" spans="1:16" hidden="1" x14ac:dyDescent="0.25">
      <c r="A172" s="421">
        <f t="shared" si="100"/>
        <v>37</v>
      </c>
      <c r="B172" s="155" t="s">
        <v>211</v>
      </c>
      <c r="C172" s="202">
        <v>0.39300000000000002</v>
      </c>
      <c r="D172" s="78"/>
      <c r="E172" s="78"/>
      <c r="G172" s="172">
        <f t="shared" si="97"/>
        <v>3.0813000000000001</v>
      </c>
      <c r="H172" s="172"/>
      <c r="I172" s="172"/>
      <c r="J172" s="172">
        <f t="shared" si="101"/>
        <v>2.4689999999999999</v>
      </c>
      <c r="K172" s="172">
        <f t="shared" si="101"/>
        <v>3.0813000000000001</v>
      </c>
      <c r="L172" s="67" t="e">
        <f t="shared" si="101"/>
        <v>#DIV/0!</v>
      </c>
      <c r="M172" s="67" t="e">
        <f t="shared" si="101"/>
        <v>#DIV/0!</v>
      </c>
      <c r="N172" s="172" t="e">
        <f t="shared" si="101"/>
        <v>#DIV/0!</v>
      </c>
      <c r="O172" s="335"/>
      <c r="P172" s="172" t="e">
        <f t="shared" si="99"/>
        <v>#DIV/0!</v>
      </c>
    </row>
    <row r="173" spans="1:16" hidden="1" x14ac:dyDescent="0.25">
      <c r="A173" s="421">
        <f t="shared" si="100"/>
        <v>38</v>
      </c>
      <c r="B173" s="155" t="s">
        <v>248</v>
      </c>
      <c r="C173" s="202">
        <v>0.40400000000000003</v>
      </c>
      <c r="D173" s="78"/>
      <c r="E173" s="78"/>
      <c r="G173" s="172">
        <f t="shared" si="97"/>
        <v>3.0813000000000001</v>
      </c>
      <c r="H173" s="172"/>
      <c r="I173" s="172"/>
      <c r="J173" s="172">
        <f t="shared" si="101"/>
        <v>2.4689999999999999</v>
      </c>
      <c r="K173" s="172">
        <f t="shared" si="101"/>
        <v>3.0813000000000001</v>
      </c>
      <c r="L173" s="67" t="e">
        <f t="shared" si="101"/>
        <v>#DIV/0!</v>
      </c>
      <c r="M173" s="67" t="e">
        <f t="shared" si="101"/>
        <v>#DIV/0!</v>
      </c>
      <c r="N173" s="172" t="e">
        <f t="shared" si="101"/>
        <v>#DIV/0!</v>
      </c>
      <c r="O173" s="335"/>
      <c r="P173" s="172" t="e">
        <f t="shared" si="99"/>
        <v>#DIV/0!</v>
      </c>
    </row>
    <row r="174" spans="1:16" hidden="1" x14ac:dyDescent="0.25">
      <c r="A174" s="421">
        <f t="shared" si="100"/>
        <v>39</v>
      </c>
      <c r="B174" s="155"/>
      <c r="C174" s="202"/>
      <c r="D174" s="78"/>
      <c r="E174" s="78"/>
      <c r="G174" s="172">
        <f t="shared" si="97"/>
        <v>3.0813000000000001</v>
      </c>
      <c r="H174" s="172"/>
      <c r="I174" s="172"/>
      <c r="J174" s="172">
        <f t="shared" si="101"/>
        <v>2.4689999999999999</v>
      </c>
      <c r="K174" s="172">
        <f t="shared" si="101"/>
        <v>3.0813000000000001</v>
      </c>
      <c r="L174" s="67" t="e">
        <f t="shared" si="101"/>
        <v>#DIV/0!</v>
      </c>
      <c r="M174" s="67" t="e">
        <f t="shared" si="101"/>
        <v>#DIV/0!</v>
      </c>
      <c r="N174" s="172" t="e">
        <f t="shared" si="101"/>
        <v>#DIV/0!</v>
      </c>
      <c r="O174" s="335"/>
      <c r="P174" s="172" t="e">
        <f t="shared" si="99"/>
        <v>#DIV/0!</v>
      </c>
    </row>
    <row r="175" spans="1:16" hidden="1" x14ac:dyDescent="0.25">
      <c r="A175" s="421">
        <f t="shared" si="100"/>
        <v>40</v>
      </c>
      <c r="B175" s="155" t="s">
        <v>83</v>
      </c>
      <c r="C175" s="202"/>
      <c r="D175" s="78"/>
      <c r="E175" s="78"/>
      <c r="G175" s="172">
        <f t="shared" si="97"/>
        <v>3.0813000000000001</v>
      </c>
      <c r="H175" s="172"/>
      <c r="I175" s="172"/>
      <c r="J175" s="172">
        <f t="shared" si="101"/>
        <v>2.4689999999999999</v>
      </c>
      <c r="K175" s="172">
        <f t="shared" si="101"/>
        <v>3.0813000000000001</v>
      </c>
      <c r="L175" s="67" t="e">
        <f t="shared" si="101"/>
        <v>#DIV/0!</v>
      </c>
      <c r="M175" s="67" t="e">
        <f t="shared" si="101"/>
        <v>#DIV/0!</v>
      </c>
      <c r="N175" s="172" t="e">
        <f t="shared" si="101"/>
        <v>#DIV/0!</v>
      </c>
      <c r="O175" s="335"/>
      <c r="P175" s="172" t="e">
        <f t="shared" si="99"/>
        <v>#DIV/0!</v>
      </c>
    </row>
    <row r="176" spans="1:16" hidden="1" x14ac:dyDescent="0.25">
      <c r="A176" s="421">
        <f t="shared" si="100"/>
        <v>41</v>
      </c>
      <c r="B176" s="155" t="s">
        <v>167</v>
      </c>
      <c r="C176" s="202"/>
      <c r="D176" s="78"/>
      <c r="E176" s="78"/>
      <c r="G176" s="172">
        <f t="shared" si="97"/>
        <v>3.0813000000000001</v>
      </c>
      <c r="H176" s="172"/>
      <c r="I176" s="172"/>
      <c r="J176" s="172">
        <f t="shared" si="101"/>
        <v>2.4689999999999999</v>
      </c>
      <c r="K176" s="172">
        <f t="shared" si="101"/>
        <v>3.0813000000000001</v>
      </c>
      <c r="L176" s="67" t="e">
        <f t="shared" si="101"/>
        <v>#DIV/0!</v>
      </c>
      <c r="M176" s="67" t="e">
        <f t="shared" si="101"/>
        <v>#DIV/0!</v>
      </c>
      <c r="N176" s="172" t="e">
        <f t="shared" si="101"/>
        <v>#DIV/0!</v>
      </c>
      <c r="O176" s="335"/>
      <c r="P176" s="172" t="e">
        <f t="shared" si="99"/>
        <v>#DIV/0!</v>
      </c>
    </row>
    <row r="177" spans="1:16" hidden="1" x14ac:dyDescent="0.25">
      <c r="A177" s="421">
        <f t="shared" si="100"/>
        <v>42</v>
      </c>
      <c r="B177" s="155" t="s">
        <v>114</v>
      </c>
      <c r="C177" s="202"/>
      <c r="D177" s="78"/>
      <c r="E177" s="78"/>
      <c r="G177" s="172">
        <f t="shared" si="97"/>
        <v>3.0813000000000001</v>
      </c>
      <c r="H177" s="172"/>
      <c r="I177" s="172"/>
      <c r="J177" s="172">
        <f t="shared" si="101"/>
        <v>2.4689999999999999</v>
      </c>
      <c r="K177" s="172">
        <f t="shared" si="101"/>
        <v>3.0813000000000001</v>
      </c>
      <c r="L177" s="67" t="e">
        <f t="shared" si="101"/>
        <v>#DIV/0!</v>
      </c>
      <c r="M177" s="67" t="e">
        <f t="shared" si="101"/>
        <v>#DIV/0!</v>
      </c>
      <c r="N177" s="172" t="e">
        <f t="shared" si="101"/>
        <v>#DIV/0!</v>
      </c>
      <c r="O177" s="335"/>
      <c r="P177" s="172" t="e">
        <f t="shared" si="99"/>
        <v>#DIV/0!</v>
      </c>
    </row>
    <row r="178" spans="1:16" hidden="1" x14ac:dyDescent="0.25">
      <c r="A178" s="421">
        <f t="shared" si="100"/>
        <v>43</v>
      </c>
      <c r="B178" s="155" t="s">
        <v>210</v>
      </c>
      <c r="C178" s="202">
        <v>0.23200000000000001</v>
      </c>
      <c r="D178" s="78"/>
      <c r="E178" s="78"/>
      <c r="G178" s="172">
        <f t="shared" si="97"/>
        <v>3.0813000000000001</v>
      </c>
      <c r="H178" s="172"/>
      <c r="I178" s="172"/>
      <c r="J178" s="172">
        <f t="shared" si="101"/>
        <v>2.4689999999999999</v>
      </c>
      <c r="K178" s="172">
        <f t="shared" si="101"/>
        <v>3.0813000000000001</v>
      </c>
      <c r="L178" s="67" t="e">
        <f t="shared" si="101"/>
        <v>#DIV/0!</v>
      </c>
      <c r="M178" s="67" t="e">
        <f t="shared" si="101"/>
        <v>#DIV/0!</v>
      </c>
      <c r="N178" s="172" t="e">
        <f t="shared" si="101"/>
        <v>#DIV/0!</v>
      </c>
      <c r="O178" s="335"/>
      <c r="P178" s="172" t="e">
        <f t="shared" si="99"/>
        <v>#DIV/0!</v>
      </c>
    </row>
    <row r="179" spans="1:16" hidden="1" x14ac:dyDescent="0.25">
      <c r="A179" s="421">
        <f t="shared" si="100"/>
        <v>44</v>
      </c>
      <c r="B179" s="155" t="s">
        <v>339</v>
      </c>
      <c r="C179" s="202">
        <v>0.16700000000000001</v>
      </c>
      <c r="D179" s="78"/>
      <c r="E179" s="78"/>
      <c r="G179" s="172">
        <f t="shared" si="97"/>
        <v>3.0813000000000001</v>
      </c>
      <c r="H179" s="172"/>
      <c r="I179" s="172"/>
      <c r="J179" s="172">
        <f t="shared" si="101"/>
        <v>2.4689999999999999</v>
      </c>
      <c r="K179" s="172">
        <f t="shared" si="101"/>
        <v>3.0813000000000001</v>
      </c>
      <c r="L179" s="67" t="e">
        <f t="shared" si="101"/>
        <v>#DIV/0!</v>
      </c>
      <c r="M179" s="67" t="e">
        <f t="shared" si="101"/>
        <v>#DIV/0!</v>
      </c>
      <c r="N179" s="172" t="e">
        <f t="shared" si="101"/>
        <v>#DIV/0!</v>
      </c>
      <c r="O179" s="335"/>
      <c r="P179" s="172" t="e">
        <f t="shared" si="99"/>
        <v>#DIV/0!</v>
      </c>
    </row>
    <row r="180" spans="1:16" hidden="1" x14ac:dyDescent="0.25">
      <c r="A180" s="421">
        <f t="shared" si="100"/>
        <v>45</v>
      </c>
      <c r="B180" s="155" t="s">
        <v>443</v>
      </c>
      <c r="C180" s="202">
        <f>13.67/90</f>
        <v>0.15188888888888888</v>
      </c>
      <c r="D180" s="78"/>
      <c r="E180" s="78"/>
      <c r="G180" s="172">
        <f t="shared" si="97"/>
        <v>3.0813000000000001</v>
      </c>
      <c r="H180" s="172"/>
      <c r="I180" s="172"/>
      <c r="J180" s="172">
        <f t="shared" si="101"/>
        <v>2.4689999999999999</v>
      </c>
      <c r="K180" s="172">
        <f t="shared" si="101"/>
        <v>3.0813000000000001</v>
      </c>
      <c r="L180" s="67" t="e">
        <f t="shared" si="101"/>
        <v>#DIV/0!</v>
      </c>
      <c r="M180" s="67" t="e">
        <f t="shared" si="101"/>
        <v>#DIV/0!</v>
      </c>
      <c r="N180" s="172" t="e">
        <f t="shared" si="101"/>
        <v>#DIV/0!</v>
      </c>
      <c r="O180" s="335"/>
      <c r="P180" s="172" t="e">
        <f t="shared" si="99"/>
        <v>#DIV/0!</v>
      </c>
    </row>
    <row r="181" spans="1:16" hidden="1" x14ac:dyDescent="0.25">
      <c r="A181" s="421">
        <f t="shared" si="100"/>
        <v>46</v>
      </c>
      <c r="B181" s="155" t="s">
        <v>376</v>
      </c>
      <c r="C181" s="202">
        <v>0.187</v>
      </c>
      <c r="D181" s="78"/>
      <c r="E181" s="78"/>
      <c r="G181" s="172">
        <f t="shared" si="97"/>
        <v>3.0813000000000001</v>
      </c>
      <c r="H181" s="172"/>
      <c r="I181" s="172"/>
      <c r="J181" s="172">
        <f t="shared" si="101"/>
        <v>2.4689999999999999</v>
      </c>
      <c r="K181" s="172">
        <f t="shared" si="101"/>
        <v>3.0813000000000001</v>
      </c>
      <c r="L181" s="67" t="e">
        <f t="shared" si="101"/>
        <v>#DIV/0!</v>
      </c>
      <c r="M181" s="67" t="e">
        <f t="shared" si="101"/>
        <v>#DIV/0!</v>
      </c>
      <c r="N181" s="172" t="e">
        <f t="shared" si="101"/>
        <v>#DIV/0!</v>
      </c>
      <c r="O181" s="335"/>
      <c r="P181" s="172" t="e">
        <f t="shared" si="99"/>
        <v>#DIV/0!</v>
      </c>
    </row>
    <row r="182" spans="1:16" hidden="1" x14ac:dyDescent="0.25">
      <c r="A182" s="421">
        <f t="shared" si="100"/>
        <v>47</v>
      </c>
      <c r="B182" s="155" t="s">
        <v>361</v>
      </c>
      <c r="C182" s="202">
        <v>0.2</v>
      </c>
      <c r="D182" s="78"/>
      <c r="E182" s="78"/>
      <c r="G182" s="172">
        <f t="shared" si="97"/>
        <v>3.0813000000000001</v>
      </c>
      <c r="H182" s="172"/>
      <c r="I182" s="172"/>
      <c r="J182" s="172">
        <f t="shared" ref="J182:N197" si="102">J181</f>
        <v>2.4689999999999999</v>
      </c>
      <c r="K182" s="172">
        <f t="shared" si="102"/>
        <v>3.0813000000000001</v>
      </c>
      <c r="L182" s="67" t="e">
        <f t="shared" si="102"/>
        <v>#DIV/0!</v>
      </c>
      <c r="M182" s="67" t="e">
        <f t="shared" si="102"/>
        <v>#DIV/0!</v>
      </c>
      <c r="N182" s="172" t="e">
        <f t="shared" si="102"/>
        <v>#DIV/0!</v>
      </c>
      <c r="O182" s="335"/>
      <c r="P182" s="172" t="e">
        <f t="shared" si="99"/>
        <v>#DIV/0!</v>
      </c>
    </row>
    <row r="183" spans="1:16" hidden="1" x14ac:dyDescent="0.25">
      <c r="A183" s="421"/>
      <c r="B183" s="155" t="s">
        <v>461</v>
      </c>
      <c r="C183" s="202"/>
      <c r="D183" s="78"/>
      <c r="E183" s="78"/>
      <c r="G183" s="172">
        <f t="shared" si="97"/>
        <v>3.0813000000000001</v>
      </c>
      <c r="H183" s="172"/>
      <c r="I183" s="172"/>
      <c r="J183" s="172">
        <f t="shared" si="102"/>
        <v>2.4689999999999999</v>
      </c>
      <c r="K183" s="172">
        <f t="shared" si="102"/>
        <v>3.0813000000000001</v>
      </c>
      <c r="L183" s="67" t="e">
        <f t="shared" si="102"/>
        <v>#DIV/0!</v>
      </c>
      <c r="M183" s="67" t="e">
        <f t="shared" si="102"/>
        <v>#DIV/0!</v>
      </c>
      <c r="N183" s="172" t="e">
        <f t="shared" si="102"/>
        <v>#DIV/0!</v>
      </c>
      <c r="O183" s="335"/>
      <c r="P183" s="172" t="e">
        <f t="shared" si="99"/>
        <v>#DIV/0!</v>
      </c>
    </row>
    <row r="184" spans="1:16" hidden="1" x14ac:dyDescent="0.25">
      <c r="A184" s="421">
        <f>A182+1</f>
        <v>48</v>
      </c>
      <c r="B184" s="155" t="s">
        <v>395</v>
      </c>
      <c r="C184" s="202">
        <f>7.14/36</f>
        <v>0.19833333333333333</v>
      </c>
      <c r="D184" s="78"/>
      <c r="E184" s="78"/>
      <c r="G184" s="172">
        <f t="shared" si="97"/>
        <v>3.0813000000000001</v>
      </c>
      <c r="H184" s="172"/>
      <c r="I184" s="172"/>
      <c r="J184" s="172">
        <f t="shared" si="102"/>
        <v>2.4689999999999999</v>
      </c>
      <c r="K184" s="172">
        <f t="shared" si="102"/>
        <v>3.0813000000000001</v>
      </c>
      <c r="L184" s="67" t="e">
        <f t="shared" si="102"/>
        <v>#DIV/0!</v>
      </c>
      <c r="M184" s="67" t="e">
        <f t="shared" si="102"/>
        <v>#DIV/0!</v>
      </c>
      <c r="N184" s="172" t="e">
        <f t="shared" si="102"/>
        <v>#DIV/0!</v>
      </c>
      <c r="O184" s="335"/>
      <c r="P184" s="172" t="e">
        <f t="shared" si="99"/>
        <v>#DIV/0!</v>
      </c>
    </row>
    <row r="185" spans="1:16" hidden="1" x14ac:dyDescent="0.25">
      <c r="A185" s="421"/>
      <c r="B185" s="196" t="s">
        <v>493</v>
      </c>
      <c r="C185" s="202"/>
      <c r="D185" s="78"/>
      <c r="E185" s="78"/>
      <c r="G185" s="172">
        <f t="shared" si="97"/>
        <v>3.0813000000000001</v>
      </c>
      <c r="H185" s="172"/>
      <c r="I185" s="172"/>
      <c r="J185" s="172">
        <f t="shared" si="102"/>
        <v>2.4689999999999999</v>
      </c>
      <c r="K185" s="172">
        <f t="shared" si="102"/>
        <v>3.0813000000000001</v>
      </c>
      <c r="L185" s="67" t="e">
        <f t="shared" si="102"/>
        <v>#DIV/0!</v>
      </c>
      <c r="M185" s="67" t="e">
        <f t="shared" si="102"/>
        <v>#DIV/0!</v>
      </c>
      <c r="N185" s="172" t="e">
        <f t="shared" si="102"/>
        <v>#DIV/0!</v>
      </c>
      <c r="O185" s="335"/>
      <c r="P185" s="172" t="e">
        <f t="shared" si="99"/>
        <v>#DIV/0!</v>
      </c>
    </row>
    <row r="186" spans="1:16" hidden="1" x14ac:dyDescent="0.25">
      <c r="A186" s="421">
        <f>A184+1</f>
        <v>49</v>
      </c>
      <c r="B186" s="155" t="s">
        <v>362</v>
      </c>
      <c r="C186" s="202">
        <v>0.22600000000000001</v>
      </c>
      <c r="D186" s="78"/>
      <c r="E186" s="78"/>
      <c r="G186" s="172">
        <f t="shared" si="97"/>
        <v>3.0813000000000001</v>
      </c>
      <c r="H186" s="172"/>
      <c r="I186" s="172"/>
      <c r="J186" s="172">
        <f t="shared" si="102"/>
        <v>2.4689999999999999</v>
      </c>
      <c r="K186" s="172">
        <f t="shared" si="102"/>
        <v>3.0813000000000001</v>
      </c>
      <c r="L186" s="67" t="e">
        <f t="shared" si="102"/>
        <v>#DIV/0!</v>
      </c>
      <c r="M186" s="67" t="e">
        <f t="shared" si="102"/>
        <v>#DIV/0!</v>
      </c>
      <c r="N186" s="172" t="e">
        <f t="shared" si="102"/>
        <v>#DIV/0!</v>
      </c>
      <c r="O186" s="335"/>
      <c r="P186" s="172" t="e">
        <f t="shared" si="99"/>
        <v>#DIV/0!</v>
      </c>
    </row>
    <row r="187" spans="1:16" hidden="1" x14ac:dyDescent="0.25">
      <c r="A187" s="421"/>
      <c r="B187" s="155" t="s">
        <v>473</v>
      </c>
      <c r="C187" s="202"/>
      <c r="D187" s="78"/>
      <c r="E187" s="78"/>
      <c r="G187" s="172">
        <f t="shared" si="97"/>
        <v>3.0813000000000001</v>
      </c>
      <c r="H187" s="172"/>
      <c r="I187" s="172"/>
      <c r="J187" s="172">
        <f t="shared" si="102"/>
        <v>2.4689999999999999</v>
      </c>
      <c r="K187" s="172">
        <f t="shared" si="102"/>
        <v>3.0813000000000001</v>
      </c>
      <c r="L187" s="67" t="e">
        <f t="shared" si="102"/>
        <v>#DIV/0!</v>
      </c>
      <c r="M187" s="67" t="e">
        <f t="shared" si="102"/>
        <v>#DIV/0!</v>
      </c>
      <c r="N187" s="172" t="e">
        <f t="shared" si="102"/>
        <v>#DIV/0!</v>
      </c>
      <c r="O187" s="335"/>
      <c r="P187" s="172" t="e">
        <f t="shared" si="99"/>
        <v>#DIV/0!</v>
      </c>
    </row>
    <row r="188" spans="1:16" hidden="1" x14ac:dyDescent="0.25">
      <c r="A188" s="421">
        <f>A186+1</f>
        <v>50</v>
      </c>
      <c r="B188" s="155" t="s">
        <v>363</v>
      </c>
      <c r="C188" s="202">
        <v>0.23200000000000001</v>
      </c>
      <c r="D188" s="78"/>
      <c r="E188" s="78"/>
      <c r="G188" s="172">
        <f t="shared" si="97"/>
        <v>3.0813000000000001</v>
      </c>
      <c r="H188" s="172"/>
      <c r="I188" s="172"/>
      <c r="J188" s="172">
        <f t="shared" si="102"/>
        <v>2.4689999999999999</v>
      </c>
      <c r="K188" s="172">
        <f t="shared" si="102"/>
        <v>3.0813000000000001</v>
      </c>
      <c r="L188" s="67" t="e">
        <f t="shared" si="102"/>
        <v>#DIV/0!</v>
      </c>
      <c r="M188" s="67" t="e">
        <f t="shared" si="102"/>
        <v>#DIV/0!</v>
      </c>
      <c r="N188" s="172" t="e">
        <f t="shared" si="102"/>
        <v>#DIV/0!</v>
      </c>
      <c r="O188" s="335"/>
      <c r="P188" s="172" t="e">
        <f t="shared" si="99"/>
        <v>#DIV/0!</v>
      </c>
    </row>
    <row r="189" spans="1:16" hidden="1" x14ac:dyDescent="0.25">
      <c r="A189" s="421">
        <f t="shared" ref="A189:A198" si="103">A188+1</f>
        <v>51</v>
      </c>
      <c r="B189" s="196" t="s">
        <v>396</v>
      </c>
      <c r="C189" s="202">
        <f>14.533/72</f>
        <v>0.20184722222222221</v>
      </c>
      <c r="D189" s="78"/>
      <c r="E189" s="78"/>
      <c r="G189" s="172">
        <f t="shared" si="97"/>
        <v>3.0813000000000001</v>
      </c>
      <c r="H189" s="172"/>
      <c r="I189" s="172"/>
      <c r="J189" s="172">
        <f t="shared" si="102"/>
        <v>2.4689999999999999</v>
      </c>
      <c r="K189" s="172">
        <f t="shared" si="102"/>
        <v>3.0813000000000001</v>
      </c>
      <c r="L189" s="67" t="e">
        <f t="shared" si="102"/>
        <v>#DIV/0!</v>
      </c>
      <c r="M189" s="67" t="e">
        <f t="shared" si="102"/>
        <v>#DIV/0!</v>
      </c>
      <c r="N189" s="172" t="e">
        <f t="shared" si="102"/>
        <v>#DIV/0!</v>
      </c>
      <c r="O189" s="335"/>
      <c r="P189" s="172" t="e">
        <f t="shared" si="99"/>
        <v>#DIV/0!</v>
      </c>
    </row>
    <row r="190" spans="1:16" hidden="1" x14ac:dyDescent="0.25">
      <c r="A190" s="421">
        <f t="shared" si="103"/>
        <v>52</v>
      </c>
      <c r="B190" s="155" t="s">
        <v>330</v>
      </c>
      <c r="C190" s="202">
        <v>0.23200000000000001</v>
      </c>
      <c r="D190" s="78"/>
      <c r="E190" s="78"/>
      <c r="G190" s="172">
        <f t="shared" si="97"/>
        <v>3.0813000000000001</v>
      </c>
      <c r="H190" s="172"/>
      <c r="I190" s="172"/>
      <c r="J190" s="172">
        <f t="shared" si="102"/>
        <v>2.4689999999999999</v>
      </c>
      <c r="K190" s="172">
        <f t="shared" si="102"/>
        <v>3.0813000000000001</v>
      </c>
      <c r="L190" s="67" t="e">
        <f t="shared" si="102"/>
        <v>#DIV/0!</v>
      </c>
      <c r="M190" s="67" t="e">
        <f t="shared" si="102"/>
        <v>#DIV/0!</v>
      </c>
      <c r="N190" s="172" t="e">
        <f t="shared" si="102"/>
        <v>#DIV/0!</v>
      </c>
      <c r="O190" s="335"/>
      <c r="P190" s="172" t="e">
        <f t="shared" si="99"/>
        <v>#DIV/0!</v>
      </c>
    </row>
    <row r="191" spans="1:16" hidden="1" x14ac:dyDescent="0.25">
      <c r="A191" s="421">
        <f t="shared" si="103"/>
        <v>53</v>
      </c>
      <c r="B191" s="155" t="s">
        <v>408</v>
      </c>
      <c r="C191" s="202">
        <f>11.87/72</f>
        <v>0.1648611111111111</v>
      </c>
      <c r="D191" s="78"/>
      <c r="E191" s="78"/>
      <c r="G191" s="172">
        <f t="shared" si="97"/>
        <v>3.0813000000000001</v>
      </c>
      <c r="H191" s="172"/>
      <c r="I191" s="172"/>
      <c r="J191" s="172">
        <f t="shared" si="102"/>
        <v>2.4689999999999999</v>
      </c>
      <c r="K191" s="172">
        <f t="shared" si="102"/>
        <v>3.0813000000000001</v>
      </c>
      <c r="L191" s="67" t="e">
        <f t="shared" si="102"/>
        <v>#DIV/0!</v>
      </c>
      <c r="M191" s="67" t="e">
        <f t="shared" si="102"/>
        <v>#DIV/0!</v>
      </c>
      <c r="N191" s="172" t="e">
        <f t="shared" si="102"/>
        <v>#DIV/0!</v>
      </c>
      <c r="O191" s="335"/>
      <c r="P191" s="172" t="e">
        <f t="shared" si="99"/>
        <v>#DIV/0!</v>
      </c>
    </row>
    <row r="192" spans="1:16" hidden="1" x14ac:dyDescent="0.25">
      <c r="A192" s="421">
        <f t="shared" si="103"/>
        <v>54</v>
      </c>
      <c r="B192" s="155" t="s">
        <v>73</v>
      </c>
      <c r="C192" s="202"/>
      <c r="D192" s="78"/>
      <c r="E192" s="78"/>
      <c r="G192" s="172">
        <f t="shared" si="97"/>
        <v>3.0813000000000001</v>
      </c>
      <c r="H192" s="172"/>
      <c r="I192" s="172"/>
      <c r="J192" s="172">
        <f t="shared" si="102"/>
        <v>2.4689999999999999</v>
      </c>
      <c r="K192" s="172">
        <f t="shared" si="102"/>
        <v>3.0813000000000001</v>
      </c>
      <c r="L192" s="67" t="e">
        <f t="shared" si="102"/>
        <v>#DIV/0!</v>
      </c>
      <c r="M192" s="67" t="e">
        <f t="shared" si="102"/>
        <v>#DIV/0!</v>
      </c>
      <c r="N192" s="172" t="e">
        <f t="shared" si="102"/>
        <v>#DIV/0!</v>
      </c>
      <c r="O192" s="335"/>
      <c r="P192" s="172" t="e">
        <f t="shared" si="99"/>
        <v>#DIV/0!</v>
      </c>
    </row>
    <row r="193" spans="1:16" hidden="1" x14ac:dyDescent="0.25">
      <c r="A193" s="421">
        <f t="shared" si="103"/>
        <v>55</v>
      </c>
      <c r="B193" s="155" t="s">
        <v>409</v>
      </c>
      <c r="C193" s="202">
        <f>5.684/30</f>
        <v>0.18946666666666667</v>
      </c>
      <c r="D193" s="78"/>
      <c r="E193" s="78"/>
      <c r="G193" s="172">
        <f t="shared" si="97"/>
        <v>3.0813000000000001</v>
      </c>
      <c r="H193" s="172"/>
      <c r="I193" s="172"/>
      <c r="J193" s="172">
        <f t="shared" si="102"/>
        <v>2.4689999999999999</v>
      </c>
      <c r="K193" s="172">
        <f t="shared" si="102"/>
        <v>3.0813000000000001</v>
      </c>
      <c r="L193" s="67" t="e">
        <f t="shared" si="102"/>
        <v>#DIV/0!</v>
      </c>
      <c r="M193" s="67" t="e">
        <f t="shared" si="102"/>
        <v>#DIV/0!</v>
      </c>
      <c r="N193" s="172" t="e">
        <f t="shared" si="102"/>
        <v>#DIV/0!</v>
      </c>
      <c r="O193" s="335"/>
      <c r="P193" s="172" t="e">
        <f t="shared" si="99"/>
        <v>#DIV/0!</v>
      </c>
    </row>
    <row r="194" spans="1:16" hidden="1" x14ac:dyDescent="0.25">
      <c r="A194" s="421">
        <f t="shared" si="103"/>
        <v>56</v>
      </c>
      <c r="B194" s="155" t="s">
        <v>161</v>
      </c>
      <c r="C194" s="202"/>
      <c r="D194" s="78"/>
      <c r="E194" s="78"/>
      <c r="G194" s="172">
        <f t="shared" si="97"/>
        <v>3.0813000000000001</v>
      </c>
      <c r="H194" s="172"/>
      <c r="I194" s="172"/>
      <c r="J194" s="172">
        <f t="shared" si="102"/>
        <v>2.4689999999999999</v>
      </c>
      <c r="K194" s="172">
        <f t="shared" si="102"/>
        <v>3.0813000000000001</v>
      </c>
      <c r="L194" s="67" t="e">
        <f t="shared" si="102"/>
        <v>#DIV/0!</v>
      </c>
      <c r="M194" s="67" t="e">
        <f t="shared" si="102"/>
        <v>#DIV/0!</v>
      </c>
      <c r="N194" s="172" t="e">
        <f t="shared" si="102"/>
        <v>#DIV/0!</v>
      </c>
      <c r="O194" s="335"/>
      <c r="P194" s="172" t="e">
        <f t="shared" si="99"/>
        <v>#DIV/0!</v>
      </c>
    </row>
    <row r="195" spans="1:16" hidden="1" x14ac:dyDescent="0.25">
      <c r="A195" s="421">
        <f t="shared" si="103"/>
        <v>57</v>
      </c>
      <c r="B195" s="155" t="s">
        <v>283</v>
      </c>
      <c r="C195" s="202">
        <f>7.005/30</f>
        <v>0.23349999999999999</v>
      </c>
      <c r="D195" s="78"/>
      <c r="E195" s="78"/>
      <c r="G195" s="172">
        <f t="shared" si="97"/>
        <v>3.0813000000000001</v>
      </c>
      <c r="H195" s="172"/>
      <c r="I195" s="172"/>
      <c r="J195" s="172">
        <f t="shared" si="102"/>
        <v>2.4689999999999999</v>
      </c>
      <c r="K195" s="172">
        <f t="shared" si="102"/>
        <v>3.0813000000000001</v>
      </c>
      <c r="L195" s="67" t="e">
        <f t="shared" si="102"/>
        <v>#DIV/0!</v>
      </c>
      <c r="M195" s="67" t="e">
        <f t="shared" si="102"/>
        <v>#DIV/0!</v>
      </c>
      <c r="N195" s="172" t="e">
        <f t="shared" si="102"/>
        <v>#DIV/0!</v>
      </c>
      <c r="O195" s="335"/>
      <c r="P195" s="172" t="e">
        <f t="shared" si="99"/>
        <v>#DIV/0!</v>
      </c>
    </row>
    <row r="196" spans="1:16" hidden="1" x14ac:dyDescent="0.25">
      <c r="A196" s="421">
        <f t="shared" si="103"/>
        <v>58</v>
      </c>
      <c r="B196" s="155" t="s">
        <v>394</v>
      </c>
      <c r="C196" s="202">
        <f>7.02/30</f>
        <v>0.23399999999999999</v>
      </c>
      <c r="D196" s="78"/>
      <c r="E196" s="78"/>
      <c r="G196" s="172">
        <f t="shared" si="97"/>
        <v>3.0813000000000001</v>
      </c>
      <c r="H196" s="172"/>
      <c r="I196" s="172"/>
      <c r="J196" s="172">
        <f t="shared" si="102"/>
        <v>2.4689999999999999</v>
      </c>
      <c r="K196" s="172">
        <f t="shared" si="102"/>
        <v>3.0813000000000001</v>
      </c>
      <c r="L196" s="67" t="e">
        <f t="shared" si="102"/>
        <v>#DIV/0!</v>
      </c>
      <c r="M196" s="67" t="e">
        <f t="shared" si="102"/>
        <v>#DIV/0!</v>
      </c>
      <c r="N196" s="172" t="e">
        <f t="shared" si="102"/>
        <v>#DIV/0!</v>
      </c>
      <c r="O196" s="335"/>
      <c r="P196" s="172" t="e">
        <f t="shared" si="99"/>
        <v>#DIV/0!</v>
      </c>
    </row>
    <row r="197" spans="1:16" hidden="1" x14ac:dyDescent="0.25">
      <c r="A197" s="421">
        <f t="shared" si="103"/>
        <v>59</v>
      </c>
      <c r="B197" s="155" t="s">
        <v>89</v>
      </c>
      <c r="C197" s="127"/>
      <c r="D197" s="78"/>
      <c r="E197" s="78"/>
      <c r="G197" s="172">
        <f t="shared" si="97"/>
        <v>3.0813000000000001</v>
      </c>
      <c r="H197" s="172"/>
      <c r="I197" s="172"/>
      <c r="J197" s="172">
        <f t="shared" si="102"/>
        <v>2.4689999999999999</v>
      </c>
      <c r="K197" s="172">
        <f t="shared" si="102"/>
        <v>3.0813000000000001</v>
      </c>
      <c r="L197" s="67" t="e">
        <f t="shared" si="102"/>
        <v>#DIV/0!</v>
      </c>
      <c r="M197" s="67" t="e">
        <f t="shared" si="102"/>
        <v>#DIV/0!</v>
      </c>
      <c r="N197" s="172" t="e">
        <f t="shared" si="102"/>
        <v>#DIV/0!</v>
      </c>
      <c r="O197" s="335"/>
      <c r="P197" s="172" t="e">
        <f t="shared" si="99"/>
        <v>#DIV/0!</v>
      </c>
    </row>
    <row r="198" spans="1:16" hidden="1" x14ac:dyDescent="0.25">
      <c r="A198" s="421">
        <f t="shared" si="103"/>
        <v>60</v>
      </c>
      <c r="B198" s="55" t="s">
        <v>398</v>
      </c>
      <c r="C198" s="127">
        <v>0.246</v>
      </c>
      <c r="D198" s="78"/>
      <c r="E198" s="78"/>
      <c r="G198" s="172">
        <f t="shared" si="97"/>
        <v>3.0813000000000001</v>
      </c>
      <c r="H198" s="172"/>
      <c r="I198" s="172"/>
      <c r="J198" s="172">
        <f t="shared" ref="J198:N213" si="104">J197</f>
        <v>2.4689999999999999</v>
      </c>
      <c r="K198" s="172">
        <f t="shared" si="104"/>
        <v>3.0813000000000001</v>
      </c>
      <c r="L198" s="67" t="e">
        <f t="shared" si="104"/>
        <v>#DIV/0!</v>
      </c>
      <c r="M198" s="67" t="e">
        <f t="shared" si="104"/>
        <v>#DIV/0!</v>
      </c>
      <c r="N198" s="172" t="e">
        <f t="shared" si="104"/>
        <v>#DIV/0!</v>
      </c>
      <c r="O198" s="335"/>
      <c r="P198" s="172" t="e">
        <f t="shared" si="99"/>
        <v>#DIV/0!</v>
      </c>
    </row>
    <row r="199" spans="1:16" hidden="1" x14ac:dyDescent="0.25">
      <c r="A199" s="421"/>
      <c r="B199" s="196" t="s">
        <v>482</v>
      </c>
      <c r="C199" s="127"/>
      <c r="D199" s="78"/>
      <c r="E199" s="78"/>
      <c r="G199" s="172">
        <f t="shared" si="97"/>
        <v>3.0813000000000001</v>
      </c>
      <c r="H199" s="172"/>
      <c r="I199" s="172"/>
      <c r="J199" s="172">
        <f t="shared" si="104"/>
        <v>2.4689999999999999</v>
      </c>
      <c r="K199" s="172">
        <f t="shared" si="104"/>
        <v>3.0813000000000001</v>
      </c>
      <c r="L199" s="67" t="e">
        <f t="shared" si="104"/>
        <v>#DIV/0!</v>
      </c>
      <c r="M199" s="67" t="e">
        <f t="shared" si="104"/>
        <v>#DIV/0!</v>
      </c>
      <c r="N199" s="172" t="e">
        <f t="shared" si="104"/>
        <v>#DIV/0!</v>
      </c>
      <c r="O199" s="335"/>
      <c r="P199" s="172" t="e">
        <f t="shared" si="99"/>
        <v>#DIV/0!</v>
      </c>
    </row>
    <row r="200" spans="1:16" hidden="1" x14ac:dyDescent="0.25">
      <c r="A200" s="421">
        <f>A198+1</f>
        <v>61</v>
      </c>
      <c r="B200" s="55" t="s">
        <v>453</v>
      </c>
      <c r="C200" s="127">
        <f>8.88/30</f>
        <v>0.29600000000000004</v>
      </c>
      <c r="D200" s="78"/>
      <c r="E200" s="78"/>
      <c r="G200" s="172">
        <f t="shared" si="97"/>
        <v>3.0813000000000001</v>
      </c>
      <c r="H200" s="172"/>
      <c r="I200" s="172"/>
      <c r="J200" s="172">
        <f t="shared" si="104"/>
        <v>2.4689999999999999</v>
      </c>
      <c r="K200" s="172">
        <f t="shared" si="104"/>
        <v>3.0813000000000001</v>
      </c>
      <c r="L200" s="67" t="e">
        <f t="shared" si="104"/>
        <v>#DIV/0!</v>
      </c>
      <c r="M200" s="67" t="e">
        <f t="shared" si="104"/>
        <v>#DIV/0!</v>
      </c>
      <c r="N200" s="172" t="e">
        <f t="shared" si="104"/>
        <v>#DIV/0!</v>
      </c>
      <c r="O200" s="335"/>
      <c r="P200" s="172" t="e">
        <f t="shared" si="99"/>
        <v>#DIV/0!</v>
      </c>
    </row>
    <row r="201" spans="1:16" hidden="1" x14ac:dyDescent="0.25">
      <c r="A201" s="421"/>
      <c r="B201" s="55" t="s">
        <v>462</v>
      </c>
      <c r="C201" s="127"/>
      <c r="D201" s="78"/>
      <c r="E201" s="78"/>
      <c r="G201" s="172">
        <f t="shared" si="97"/>
        <v>3.0813000000000001</v>
      </c>
      <c r="H201" s="172"/>
      <c r="I201" s="172"/>
      <c r="J201" s="172">
        <f t="shared" si="104"/>
        <v>2.4689999999999999</v>
      </c>
      <c r="K201" s="172">
        <f t="shared" si="104"/>
        <v>3.0813000000000001</v>
      </c>
      <c r="L201" s="67" t="e">
        <f t="shared" si="104"/>
        <v>#DIV/0!</v>
      </c>
      <c r="M201" s="67" t="e">
        <f t="shared" si="104"/>
        <v>#DIV/0!</v>
      </c>
      <c r="N201" s="172" t="e">
        <f t="shared" si="104"/>
        <v>#DIV/0!</v>
      </c>
      <c r="O201" s="335"/>
      <c r="P201" s="172" t="e">
        <f t="shared" si="99"/>
        <v>#DIV/0!</v>
      </c>
    </row>
    <row r="202" spans="1:16" hidden="1" x14ac:dyDescent="0.25">
      <c r="A202" s="421">
        <f>A198+1</f>
        <v>61</v>
      </c>
      <c r="B202" s="55" t="s">
        <v>119</v>
      </c>
      <c r="C202" s="127"/>
      <c r="D202" s="78"/>
      <c r="E202" s="78"/>
      <c r="G202" s="172">
        <f t="shared" si="97"/>
        <v>3.0813000000000001</v>
      </c>
      <c r="H202" s="172"/>
      <c r="I202" s="172"/>
      <c r="J202" s="172">
        <f t="shared" si="104"/>
        <v>2.4689999999999999</v>
      </c>
      <c r="K202" s="172">
        <f t="shared" si="104"/>
        <v>3.0813000000000001</v>
      </c>
      <c r="L202" s="67" t="e">
        <f t="shared" si="104"/>
        <v>#DIV/0!</v>
      </c>
      <c r="M202" s="67" t="e">
        <f t="shared" si="104"/>
        <v>#DIV/0!</v>
      </c>
      <c r="N202" s="172" t="e">
        <f t="shared" si="104"/>
        <v>#DIV/0!</v>
      </c>
      <c r="O202" s="335"/>
      <c r="P202" s="172" t="e">
        <f t="shared" si="99"/>
        <v>#DIV/0!</v>
      </c>
    </row>
    <row r="203" spans="1:16" hidden="1" x14ac:dyDescent="0.25">
      <c r="A203" s="421">
        <f>A202+1</f>
        <v>62</v>
      </c>
      <c r="B203" s="55" t="s">
        <v>121</v>
      </c>
      <c r="C203" s="127"/>
      <c r="D203" s="78"/>
      <c r="E203" s="78"/>
      <c r="G203" s="172">
        <f t="shared" si="97"/>
        <v>3.0813000000000001</v>
      </c>
      <c r="H203" s="172"/>
      <c r="I203" s="172"/>
      <c r="J203" s="172">
        <f t="shared" si="104"/>
        <v>2.4689999999999999</v>
      </c>
      <c r="K203" s="172">
        <f t="shared" si="104"/>
        <v>3.0813000000000001</v>
      </c>
      <c r="L203" s="67" t="e">
        <f t="shared" si="104"/>
        <v>#DIV/0!</v>
      </c>
      <c r="M203" s="67" t="e">
        <f t="shared" si="104"/>
        <v>#DIV/0!</v>
      </c>
      <c r="N203" s="172" t="e">
        <f t="shared" si="104"/>
        <v>#DIV/0!</v>
      </c>
      <c r="O203" s="335"/>
      <c r="P203" s="172" t="e">
        <f t="shared" si="99"/>
        <v>#DIV/0!</v>
      </c>
    </row>
    <row r="204" spans="1:16" hidden="1" x14ac:dyDescent="0.25">
      <c r="A204" s="421">
        <f>A203+1</f>
        <v>63</v>
      </c>
      <c r="B204" s="55" t="s">
        <v>134</v>
      </c>
      <c r="C204" s="127"/>
      <c r="D204" s="78"/>
      <c r="E204" s="78"/>
      <c r="G204" s="172">
        <f t="shared" si="97"/>
        <v>3.0813000000000001</v>
      </c>
      <c r="H204" s="172"/>
      <c r="I204" s="172"/>
      <c r="J204" s="172">
        <f t="shared" si="104"/>
        <v>2.4689999999999999</v>
      </c>
      <c r="K204" s="172">
        <f t="shared" si="104"/>
        <v>3.0813000000000001</v>
      </c>
      <c r="L204" s="67" t="e">
        <f t="shared" si="104"/>
        <v>#DIV/0!</v>
      </c>
      <c r="M204" s="67" t="e">
        <f t="shared" si="104"/>
        <v>#DIV/0!</v>
      </c>
      <c r="N204" s="172" t="e">
        <f t="shared" si="104"/>
        <v>#DIV/0!</v>
      </c>
      <c r="O204" s="335"/>
      <c r="P204" s="172" t="e">
        <f t="shared" si="99"/>
        <v>#DIV/0!</v>
      </c>
    </row>
    <row r="205" spans="1:16" hidden="1" x14ac:dyDescent="0.25">
      <c r="A205" s="421">
        <f>A204+1</f>
        <v>64</v>
      </c>
      <c r="B205" s="55" t="s">
        <v>136</v>
      </c>
      <c r="C205" s="127"/>
      <c r="D205" s="78"/>
      <c r="E205" s="78"/>
      <c r="G205" s="172">
        <f t="shared" si="97"/>
        <v>3.0813000000000001</v>
      </c>
      <c r="H205" s="172"/>
      <c r="I205" s="172"/>
      <c r="J205" s="172">
        <f t="shared" si="104"/>
        <v>2.4689999999999999</v>
      </c>
      <c r="K205" s="172">
        <f t="shared" si="104"/>
        <v>3.0813000000000001</v>
      </c>
      <c r="L205" s="67" t="e">
        <f t="shared" si="104"/>
        <v>#DIV/0!</v>
      </c>
      <c r="M205" s="67" t="e">
        <f t="shared" si="104"/>
        <v>#DIV/0!</v>
      </c>
      <c r="N205" s="172" t="e">
        <f t="shared" si="104"/>
        <v>#DIV/0!</v>
      </c>
      <c r="O205" s="335"/>
      <c r="P205" s="172" t="e">
        <f t="shared" si="99"/>
        <v>#DIV/0!</v>
      </c>
    </row>
    <row r="206" spans="1:16" hidden="1" x14ac:dyDescent="0.25">
      <c r="A206" s="421">
        <f>A205+1</f>
        <v>65</v>
      </c>
      <c r="B206" s="55" t="s">
        <v>153</v>
      </c>
      <c r="C206" s="127">
        <v>0.20899999999999999</v>
      </c>
      <c r="D206" s="78"/>
      <c r="E206" s="78"/>
      <c r="G206" s="172">
        <f t="shared" si="97"/>
        <v>3.0813000000000001</v>
      </c>
      <c r="H206" s="172"/>
      <c r="I206" s="172"/>
      <c r="J206" s="172">
        <f t="shared" si="104"/>
        <v>2.4689999999999999</v>
      </c>
      <c r="K206" s="172">
        <f t="shared" si="104"/>
        <v>3.0813000000000001</v>
      </c>
      <c r="L206" s="67" t="e">
        <f t="shared" si="104"/>
        <v>#DIV/0!</v>
      </c>
      <c r="M206" s="67" t="e">
        <f t="shared" si="104"/>
        <v>#DIV/0!</v>
      </c>
      <c r="N206" s="172" t="e">
        <f t="shared" si="104"/>
        <v>#DIV/0!</v>
      </c>
      <c r="O206" s="335"/>
      <c r="P206" s="172" t="e">
        <f t="shared" si="99"/>
        <v>#DIV/0!</v>
      </c>
    </row>
    <row r="207" spans="1:16" hidden="1" x14ac:dyDescent="0.25">
      <c r="A207" s="421">
        <f>A206+1</f>
        <v>66</v>
      </c>
      <c r="B207" s="55" t="s">
        <v>162</v>
      </c>
      <c r="C207" s="127">
        <v>0.20899999999999999</v>
      </c>
      <c r="D207" s="78"/>
      <c r="E207" s="78"/>
      <c r="G207" s="172">
        <f t="shared" si="97"/>
        <v>3.0813000000000001</v>
      </c>
      <c r="H207" s="172"/>
      <c r="I207" s="172"/>
      <c r="J207" s="172">
        <f t="shared" si="104"/>
        <v>2.4689999999999999</v>
      </c>
      <c r="K207" s="172">
        <f t="shared" si="104"/>
        <v>3.0813000000000001</v>
      </c>
      <c r="L207" s="67" t="e">
        <f t="shared" si="104"/>
        <v>#DIV/0!</v>
      </c>
      <c r="M207" s="67" t="e">
        <f t="shared" si="104"/>
        <v>#DIV/0!</v>
      </c>
      <c r="N207" s="172" t="e">
        <f t="shared" si="104"/>
        <v>#DIV/0!</v>
      </c>
      <c r="O207" s="335"/>
      <c r="P207" s="172" t="e">
        <f t="shared" si="99"/>
        <v>#DIV/0!</v>
      </c>
    </row>
    <row r="208" spans="1:16" hidden="1" x14ac:dyDescent="0.25">
      <c r="A208" s="421"/>
      <c r="B208" s="55"/>
      <c r="C208" s="127"/>
      <c r="D208" s="78"/>
      <c r="E208" s="78"/>
      <c r="G208" s="172">
        <f t="shared" si="97"/>
        <v>3.0813000000000001</v>
      </c>
      <c r="H208" s="172"/>
      <c r="I208" s="172"/>
      <c r="J208" s="172">
        <f t="shared" si="104"/>
        <v>2.4689999999999999</v>
      </c>
      <c r="K208" s="172">
        <f t="shared" si="104"/>
        <v>3.0813000000000001</v>
      </c>
      <c r="L208" s="67" t="e">
        <f t="shared" si="104"/>
        <v>#DIV/0!</v>
      </c>
      <c r="M208" s="67" t="e">
        <f t="shared" si="104"/>
        <v>#DIV/0!</v>
      </c>
      <c r="N208" s="172" t="e">
        <f t="shared" si="104"/>
        <v>#DIV/0!</v>
      </c>
      <c r="O208" s="335"/>
      <c r="P208" s="172" t="e">
        <f t="shared" si="99"/>
        <v>#DIV/0!</v>
      </c>
    </row>
    <row r="209" spans="1:16" hidden="1" x14ac:dyDescent="0.25">
      <c r="A209" s="86"/>
      <c r="B209" s="418" t="s">
        <v>439</v>
      </c>
      <c r="C209" s="127"/>
      <c r="D209" s="78"/>
      <c r="E209" s="78"/>
      <c r="G209" s="172">
        <f t="shared" si="97"/>
        <v>3.0813000000000001</v>
      </c>
      <c r="H209" s="172"/>
      <c r="I209" s="172"/>
      <c r="J209" s="172">
        <f t="shared" si="104"/>
        <v>2.4689999999999999</v>
      </c>
      <c r="K209" s="172">
        <f t="shared" si="104"/>
        <v>3.0813000000000001</v>
      </c>
      <c r="L209" s="67" t="e">
        <f t="shared" si="104"/>
        <v>#DIV/0!</v>
      </c>
      <c r="M209" s="67" t="e">
        <f t="shared" si="104"/>
        <v>#DIV/0!</v>
      </c>
      <c r="N209" s="172" t="e">
        <f t="shared" si="104"/>
        <v>#DIV/0!</v>
      </c>
      <c r="O209" s="335"/>
      <c r="P209" s="172" t="e">
        <f t="shared" si="99"/>
        <v>#DIV/0!</v>
      </c>
    </row>
    <row r="210" spans="1:16" hidden="1" x14ac:dyDescent="0.25">
      <c r="A210" s="86"/>
      <c r="B210" s="55" t="s">
        <v>440</v>
      </c>
      <c r="C210" s="127"/>
      <c r="D210" s="78"/>
      <c r="E210" s="78"/>
      <c r="G210" s="172">
        <f t="shared" si="97"/>
        <v>3.0813000000000001</v>
      </c>
      <c r="H210" s="172"/>
      <c r="I210" s="172"/>
      <c r="J210" s="172">
        <f t="shared" si="104"/>
        <v>2.4689999999999999</v>
      </c>
      <c r="K210" s="172">
        <f t="shared" si="104"/>
        <v>3.0813000000000001</v>
      </c>
      <c r="L210" s="67" t="e">
        <f t="shared" si="104"/>
        <v>#DIV/0!</v>
      </c>
      <c r="M210" s="67" t="e">
        <f t="shared" si="104"/>
        <v>#DIV/0!</v>
      </c>
      <c r="N210" s="172" t="e">
        <f t="shared" si="104"/>
        <v>#DIV/0!</v>
      </c>
      <c r="O210" s="335"/>
      <c r="P210" s="172" t="e">
        <f t="shared" si="99"/>
        <v>#DIV/0!</v>
      </c>
    </row>
    <row r="211" spans="1:16" hidden="1" x14ac:dyDescent="0.25">
      <c r="A211" s="86"/>
      <c r="B211" s="55"/>
      <c r="C211" s="127"/>
      <c r="D211" s="78"/>
      <c r="E211" s="78"/>
      <c r="G211" s="172">
        <f t="shared" si="97"/>
        <v>3.0813000000000001</v>
      </c>
      <c r="H211" s="172"/>
      <c r="I211" s="172"/>
      <c r="J211" s="172">
        <f t="shared" si="104"/>
        <v>2.4689999999999999</v>
      </c>
      <c r="K211" s="172">
        <f t="shared" si="104"/>
        <v>3.0813000000000001</v>
      </c>
      <c r="L211" s="67" t="e">
        <f t="shared" si="104"/>
        <v>#DIV/0!</v>
      </c>
      <c r="M211" s="67" t="e">
        <f t="shared" si="104"/>
        <v>#DIV/0!</v>
      </c>
      <c r="N211" s="172" t="e">
        <f t="shared" si="104"/>
        <v>#DIV/0!</v>
      </c>
      <c r="O211" s="335"/>
      <c r="P211" s="172" t="e">
        <f t="shared" si="99"/>
        <v>#DIV/0!</v>
      </c>
    </row>
    <row r="212" spans="1:16" hidden="1" x14ac:dyDescent="0.25">
      <c r="A212" s="86"/>
      <c r="B212" s="55"/>
      <c r="C212" s="127"/>
      <c r="D212" s="78"/>
      <c r="E212" s="78"/>
      <c r="G212" s="172">
        <f t="shared" si="97"/>
        <v>3.0813000000000001</v>
      </c>
      <c r="H212" s="172"/>
      <c r="I212" s="172"/>
      <c r="J212" s="172">
        <f t="shared" si="104"/>
        <v>2.4689999999999999</v>
      </c>
      <c r="K212" s="172">
        <f t="shared" si="104"/>
        <v>3.0813000000000001</v>
      </c>
      <c r="L212" s="67" t="e">
        <f t="shared" si="104"/>
        <v>#DIV/0!</v>
      </c>
      <c r="M212" s="67" t="e">
        <f t="shared" si="104"/>
        <v>#DIV/0!</v>
      </c>
      <c r="N212" s="172" t="e">
        <f t="shared" si="104"/>
        <v>#DIV/0!</v>
      </c>
      <c r="O212" s="335"/>
      <c r="P212" s="172" t="e">
        <f t="shared" si="99"/>
        <v>#DIV/0!</v>
      </c>
    </row>
    <row r="213" spans="1:16" hidden="1" x14ac:dyDescent="0.25">
      <c r="A213" s="86"/>
      <c r="B213" s="418" t="s">
        <v>25</v>
      </c>
      <c r="C213" s="127"/>
      <c r="D213" s="78"/>
      <c r="E213" s="78"/>
      <c r="G213" s="172">
        <f t="shared" si="97"/>
        <v>3.0813000000000001</v>
      </c>
      <c r="H213" s="172"/>
      <c r="I213" s="172"/>
      <c r="J213" s="172">
        <f t="shared" si="104"/>
        <v>2.4689999999999999</v>
      </c>
      <c r="K213" s="172">
        <f t="shared" si="104"/>
        <v>3.0813000000000001</v>
      </c>
      <c r="L213" s="67" t="e">
        <f t="shared" si="104"/>
        <v>#DIV/0!</v>
      </c>
      <c r="M213" s="67" t="e">
        <f t="shared" si="104"/>
        <v>#DIV/0!</v>
      </c>
      <c r="N213" s="172" t="e">
        <f t="shared" si="104"/>
        <v>#DIV/0!</v>
      </c>
      <c r="O213" s="335"/>
      <c r="P213" s="172" t="e">
        <f t="shared" si="99"/>
        <v>#DIV/0!</v>
      </c>
    </row>
    <row r="214" spans="1:16" hidden="1" x14ac:dyDescent="0.25">
      <c r="A214" s="421">
        <f>A213+1</f>
        <v>1</v>
      </c>
      <c r="B214" s="55" t="s">
        <v>129</v>
      </c>
      <c r="C214" s="127">
        <v>0.20599999999999999</v>
      </c>
      <c r="D214" s="78"/>
      <c r="E214" s="78"/>
      <c r="G214" s="172">
        <f t="shared" ref="G214:G277" si="105">G213</f>
        <v>3.0813000000000001</v>
      </c>
      <c r="H214" s="172"/>
      <c r="I214" s="172"/>
      <c r="J214" s="172">
        <f t="shared" ref="J214:N229" si="106">J213</f>
        <v>2.4689999999999999</v>
      </c>
      <c r="K214" s="172">
        <f t="shared" si="106"/>
        <v>3.0813000000000001</v>
      </c>
      <c r="L214" s="67" t="e">
        <f t="shared" si="106"/>
        <v>#DIV/0!</v>
      </c>
      <c r="M214" s="67" t="e">
        <f t="shared" si="106"/>
        <v>#DIV/0!</v>
      </c>
      <c r="N214" s="172" t="e">
        <f t="shared" si="106"/>
        <v>#DIV/0!</v>
      </c>
      <c r="O214" s="335"/>
      <c r="P214" s="172" t="e">
        <f t="shared" ref="P214:P277" si="107">P213</f>
        <v>#DIV/0!</v>
      </c>
    </row>
    <row r="215" spans="1:16" hidden="1" x14ac:dyDescent="0.25">
      <c r="A215" s="421">
        <f>A214+1</f>
        <v>2</v>
      </c>
      <c r="B215" s="55" t="s">
        <v>186</v>
      </c>
      <c r="C215" s="127">
        <v>0.19700000000000001</v>
      </c>
      <c r="D215" s="78"/>
      <c r="E215" s="78"/>
      <c r="G215" s="172">
        <f t="shared" si="105"/>
        <v>3.0813000000000001</v>
      </c>
      <c r="H215" s="172"/>
      <c r="I215" s="172"/>
      <c r="J215" s="172">
        <f t="shared" si="106"/>
        <v>2.4689999999999999</v>
      </c>
      <c r="K215" s="172">
        <f t="shared" si="106"/>
        <v>3.0813000000000001</v>
      </c>
      <c r="L215" s="67" t="e">
        <f t="shared" si="106"/>
        <v>#DIV/0!</v>
      </c>
      <c r="M215" s="67" t="e">
        <f t="shared" si="106"/>
        <v>#DIV/0!</v>
      </c>
      <c r="N215" s="172" t="e">
        <f t="shared" si="106"/>
        <v>#DIV/0!</v>
      </c>
      <c r="O215" s="335"/>
      <c r="P215" s="172" t="e">
        <f t="shared" si="107"/>
        <v>#DIV/0!</v>
      </c>
    </row>
    <row r="216" spans="1:16" hidden="1" x14ac:dyDescent="0.25">
      <c r="A216" s="421">
        <f>A215+1</f>
        <v>3</v>
      </c>
      <c r="B216" s="55" t="s">
        <v>151</v>
      </c>
      <c r="C216" s="127">
        <v>0.19700000000000001</v>
      </c>
      <c r="D216" s="78"/>
      <c r="E216" s="78"/>
      <c r="G216" s="172">
        <f t="shared" si="105"/>
        <v>3.0813000000000001</v>
      </c>
      <c r="H216" s="172"/>
      <c r="I216" s="172"/>
      <c r="J216" s="172">
        <f t="shared" si="106"/>
        <v>2.4689999999999999</v>
      </c>
      <c r="K216" s="172">
        <f t="shared" si="106"/>
        <v>3.0813000000000001</v>
      </c>
      <c r="L216" s="67" t="e">
        <f t="shared" si="106"/>
        <v>#DIV/0!</v>
      </c>
      <c r="M216" s="67" t="e">
        <f t="shared" si="106"/>
        <v>#DIV/0!</v>
      </c>
      <c r="N216" s="172" t="e">
        <f t="shared" si="106"/>
        <v>#DIV/0!</v>
      </c>
      <c r="O216" s="335"/>
      <c r="P216" s="172" t="e">
        <f t="shared" si="107"/>
        <v>#DIV/0!</v>
      </c>
    </row>
    <row r="217" spans="1:16" hidden="1" x14ac:dyDescent="0.25">
      <c r="A217" s="86">
        <v>4</v>
      </c>
      <c r="B217" s="55"/>
      <c r="C217" s="127"/>
      <c r="D217" s="78"/>
      <c r="E217" s="78"/>
      <c r="G217" s="172">
        <f t="shared" si="105"/>
        <v>3.0813000000000001</v>
      </c>
      <c r="H217" s="172"/>
      <c r="I217" s="172"/>
      <c r="J217" s="172">
        <f t="shared" si="106"/>
        <v>2.4689999999999999</v>
      </c>
      <c r="K217" s="172">
        <f t="shared" si="106"/>
        <v>3.0813000000000001</v>
      </c>
      <c r="L217" s="67" t="e">
        <f t="shared" si="106"/>
        <v>#DIV/0!</v>
      </c>
      <c r="M217" s="67" t="e">
        <f t="shared" si="106"/>
        <v>#DIV/0!</v>
      </c>
      <c r="N217" s="172" t="e">
        <f t="shared" si="106"/>
        <v>#DIV/0!</v>
      </c>
      <c r="O217" s="335"/>
      <c r="P217" s="172" t="e">
        <f t="shared" si="107"/>
        <v>#DIV/0!</v>
      </c>
    </row>
    <row r="218" spans="1:16" hidden="1" x14ac:dyDescent="0.25">
      <c r="A218" s="86"/>
      <c r="B218" s="55"/>
      <c r="C218" s="127"/>
      <c r="D218" s="78"/>
      <c r="E218" s="78"/>
      <c r="G218" s="172">
        <f t="shared" si="105"/>
        <v>3.0813000000000001</v>
      </c>
      <c r="H218" s="172"/>
      <c r="I218" s="172"/>
      <c r="J218" s="172">
        <f t="shared" si="106"/>
        <v>2.4689999999999999</v>
      </c>
      <c r="K218" s="172">
        <f t="shared" si="106"/>
        <v>3.0813000000000001</v>
      </c>
      <c r="L218" s="67" t="e">
        <f t="shared" si="106"/>
        <v>#DIV/0!</v>
      </c>
      <c r="M218" s="67" t="e">
        <f t="shared" si="106"/>
        <v>#DIV/0!</v>
      </c>
      <c r="N218" s="172" t="e">
        <f t="shared" si="106"/>
        <v>#DIV/0!</v>
      </c>
      <c r="O218" s="335"/>
      <c r="P218" s="172" t="e">
        <f t="shared" si="107"/>
        <v>#DIV/0!</v>
      </c>
    </row>
    <row r="219" spans="1:16" hidden="1" x14ac:dyDescent="0.25">
      <c r="A219" s="86"/>
      <c r="B219" s="418" t="s">
        <v>207</v>
      </c>
      <c r="C219" s="127"/>
      <c r="D219" s="78"/>
      <c r="E219" s="78"/>
      <c r="G219" s="172">
        <f t="shared" si="105"/>
        <v>3.0813000000000001</v>
      </c>
      <c r="H219" s="172"/>
      <c r="I219" s="172"/>
      <c r="J219" s="172">
        <f t="shared" si="106"/>
        <v>2.4689999999999999</v>
      </c>
      <c r="K219" s="172">
        <f t="shared" si="106"/>
        <v>3.0813000000000001</v>
      </c>
      <c r="L219" s="67" t="e">
        <f t="shared" si="106"/>
        <v>#DIV/0!</v>
      </c>
      <c r="M219" s="67" t="e">
        <f t="shared" si="106"/>
        <v>#DIV/0!</v>
      </c>
      <c r="N219" s="172" t="e">
        <f t="shared" si="106"/>
        <v>#DIV/0!</v>
      </c>
      <c r="O219" s="335"/>
      <c r="P219" s="172" t="e">
        <f t="shared" si="107"/>
        <v>#DIV/0!</v>
      </c>
    </row>
    <row r="220" spans="1:16" hidden="1" x14ac:dyDescent="0.25">
      <c r="A220" s="421">
        <v>1</v>
      </c>
      <c r="B220" s="55" t="s">
        <v>132</v>
      </c>
      <c r="C220" s="127">
        <v>0.29099999999999998</v>
      </c>
      <c r="D220" s="78"/>
      <c r="E220" s="78"/>
      <c r="G220" s="172">
        <f t="shared" si="105"/>
        <v>3.0813000000000001</v>
      </c>
      <c r="H220" s="172"/>
      <c r="I220" s="172"/>
      <c r="J220" s="172">
        <f t="shared" si="106"/>
        <v>2.4689999999999999</v>
      </c>
      <c r="K220" s="172">
        <f t="shared" si="106"/>
        <v>3.0813000000000001</v>
      </c>
      <c r="L220" s="67" t="e">
        <f t="shared" si="106"/>
        <v>#DIV/0!</v>
      </c>
      <c r="M220" s="67" t="e">
        <f t="shared" si="106"/>
        <v>#DIV/0!</v>
      </c>
      <c r="N220" s="172" t="e">
        <f t="shared" si="106"/>
        <v>#DIV/0!</v>
      </c>
      <c r="O220" s="335"/>
      <c r="P220" s="172" t="e">
        <f t="shared" si="107"/>
        <v>#DIV/0!</v>
      </c>
    </row>
    <row r="221" spans="1:16" hidden="1" x14ac:dyDescent="0.25">
      <c r="A221" s="421"/>
      <c r="B221" s="55" t="s">
        <v>436</v>
      </c>
      <c r="C221" s="127">
        <v>0.125</v>
      </c>
      <c r="D221" s="78"/>
      <c r="E221" s="78"/>
      <c r="G221" s="172">
        <f t="shared" si="105"/>
        <v>3.0813000000000001</v>
      </c>
      <c r="H221" s="172"/>
      <c r="I221" s="172"/>
      <c r="J221" s="172">
        <f t="shared" si="106"/>
        <v>2.4689999999999999</v>
      </c>
      <c r="K221" s="172">
        <f t="shared" si="106"/>
        <v>3.0813000000000001</v>
      </c>
      <c r="L221" s="67" t="e">
        <f t="shared" si="106"/>
        <v>#DIV/0!</v>
      </c>
      <c r="M221" s="67" t="e">
        <f t="shared" si="106"/>
        <v>#DIV/0!</v>
      </c>
      <c r="N221" s="172" t="e">
        <f t="shared" si="106"/>
        <v>#DIV/0!</v>
      </c>
      <c r="O221" s="335"/>
      <c r="P221" s="172" t="e">
        <f t="shared" si="107"/>
        <v>#DIV/0!</v>
      </c>
    </row>
    <row r="222" spans="1:16" hidden="1" x14ac:dyDescent="0.25">
      <c r="A222" s="421">
        <f>A220+1</f>
        <v>2</v>
      </c>
      <c r="B222" s="87" t="s">
        <v>135</v>
      </c>
      <c r="D222" s="78"/>
      <c r="E222" s="78"/>
      <c r="G222" s="172">
        <f t="shared" si="105"/>
        <v>3.0813000000000001</v>
      </c>
      <c r="H222" s="172"/>
      <c r="I222" s="172"/>
      <c r="J222" s="172">
        <f t="shared" si="106"/>
        <v>2.4689999999999999</v>
      </c>
      <c r="K222" s="172">
        <f t="shared" si="106"/>
        <v>3.0813000000000001</v>
      </c>
      <c r="L222" s="67" t="e">
        <f t="shared" si="106"/>
        <v>#DIV/0!</v>
      </c>
      <c r="M222" s="67" t="e">
        <f t="shared" si="106"/>
        <v>#DIV/0!</v>
      </c>
      <c r="N222" s="172" t="e">
        <f t="shared" si="106"/>
        <v>#DIV/0!</v>
      </c>
      <c r="O222" s="335"/>
      <c r="P222" s="172" t="e">
        <f t="shared" si="107"/>
        <v>#DIV/0!</v>
      </c>
    </row>
    <row r="223" spans="1:16" hidden="1" x14ac:dyDescent="0.25">
      <c r="A223" s="421">
        <f>A222+1</f>
        <v>3</v>
      </c>
      <c r="B223" s="87" t="s">
        <v>154</v>
      </c>
      <c r="C223" s="25">
        <v>1.4370000000000001</v>
      </c>
      <c r="D223" s="78"/>
      <c r="E223" s="78"/>
      <c r="G223" s="172">
        <f t="shared" si="105"/>
        <v>3.0813000000000001</v>
      </c>
      <c r="H223" s="172"/>
      <c r="I223" s="172"/>
      <c r="J223" s="172">
        <f t="shared" si="106"/>
        <v>2.4689999999999999</v>
      </c>
      <c r="K223" s="172">
        <f t="shared" si="106"/>
        <v>3.0813000000000001</v>
      </c>
      <c r="L223" s="67" t="e">
        <f t="shared" si="106"/>
        <v>#DIV/0!</v>
      </c>
      <c r="M223" s="67" t="e">
        <f t="shared" si="106"/>
        <v>#DIV/0!</v>
      </c>
      <c r="N223" s="172" t="e">
        <f t="shared" si="106"/>
        <v>#DIV/0!</v>
      </c>
      <c r="O223" s="335"/>
      <c r="P223" s="172" t="e">
        <f t="shared" si="107"/>
        <v>#DIV/0!</v>
      </c>
    </row>
    <row r="224" spans="1:16" hidden="1" x14ac:dyDescent="0.25">
      <c r="A224" s="421">
        <f>A223+1</f>
        <v>4</v>
      </c>
      <c r="B224" s="87" t="s">
        <v>226</v>
      </c>
      <c r="C224" s="25">
        <v>1.4450000000000001</v>
      </c>
      <c r="D224" s="78"/>
      <c r="E224" s="78"/>
      <c r="G224" s="172">
        <f t="shared" si="105"/>
        <v>3.0813000000000001</v>
      </c>
      <c r="H224" s="172"/>
      <c r="I224" s="172"/>
      <c r="J224" s="172">
        <f t="shared" si="106"/>
        <v>2.4689999999999999</v>
      </c>
      <c r="K224" s="172">
        <f t="shared" si="106"/>
        <v>3.0813000000000001</v>
      </c>
      <c r="L224" s="67" t="e">
        <f t="shared" si="106"/>
        <v>#DIV/0!</v>
      </c>
      <c r="M224" s="67" t="e">
        <f t="shared" si="106"/>
        <v>#DIV/0!</v>
      </c>
      <c r="N224" s="172" t="e">
        <f t="shared" si="106"/>
        <v>#DIV/0!</v>
      </c>
      <c r="O224" s="335"/>
      <c r="P224" s="172" t="e">
        <f t="shared" si="107"/>
        <v>#DIV/0!</v>
      </c>
    </row>
    <row r="225" spans="1:16" hidden="1" x14ac:dyDescent="0.25">
      <c r="A225" s="421">
        <f>A224+1</f>
        <v>5</v>
      </c>
      <c r="B225" s="209" t="s">
        <v>227</v>
      </c>
      <c r="C225" s="25">
        <v>1.4450000000000001</v>
      </c>
      <c r="D225" s="78"/>
      <c r="E225" s="78"/>
      <c r="G225" s="172">
        <f t="shared" si="105"/>
        <v>3.0813000000000001</v>
      </c>
      <c r="H225" s="172"/>
      <c r="I225" s="172"/>
      <c r="J225" s="172">
        <f t="shared" si="106"/>
        <v>2.4689999999999999</v>
      </c>
      <c r="K225" s="172">
        <f t="shared" si="106"/>
        <v>3.0813000000000001</v>
      </c>
      <c r="L225" s="67" t="e">
        <f t="shared" si="106"/>
        <v>#DIV/0!</v>
      </c>
      <c r="M225" s="67" t="e">
        <f t="shared" si="106"/>
        <v>#DIV/0!</v>
      </c>
      <c r="N225" s="172" t="e">
        <f t="shared" si="106"/>
        <v>#DIV/0!</v>
      </c>
      <c r="O225" s="335"/>
      <c r="P225" s="172" t="e">
        <f t="shared" si="107"/>
        <v>#DIV/0!</v>
      </c>
    </row>
    <row r="226" spans="1:16" hidden="1" x14ac:dyDescent="0.25">
      <c r="A226" s="421"/>
      <c r="B226" s="209" t="s">
        <v>406</v>
      </c>
      <c r="C226" s="25">
        <v>1.4450000000000001</v>
      </c>
      <c r="D226" s="78"/>
      <c r="E226" s="78"/>
      <c r="G226" s="172">
        <f t="shared" si="105"/>
        <v>3.0813000000000001</v>
      </c>
      <c r="H226" s="172"/>
      <c r="I226" s="172"/>
      <c r="J226" s="172">
        <f t="shared" si="106"/>
        <v>2.4689999999999999</v>
      </c>
      <c r="K226" s="172">
        <f t="shared" si="106"/>
        <v>3.0813000000000001</v>
      </c>
      <c r="L226" s="67" t="e">
        <f t="shared" si="106"/>
        <v>#DIV/0!</v>
      </c>
      <c r="M226" s="67" t="e">
        <f t="shared" si="106"/>
        <v>#DIV/0!</v>
      </c>
      <c r="N226" s="172" t="e">
        <f t="shared" si="106"/>
        <v>#DIV/0!</v>
      </c>
      <c r="O226" s="335"/>
      <c r="P226" s="172" t="e">
        <f t="shared" si="107"/>
        <v>#DIV/0!</v>
      </c>
    </row>
    <row r="227" spans="1:16" hidden="1" x14ac:dyDescent="0.25">
      <c r="A227" s="421">
        <f>A225+1</f>
        <v>6</v>
      </c>
      <c r="B227" s="209" t="s">
        <v>244</v>
      </c>
      <c r="C227" s="25">
        <v>1.4450000000000001</v>
      </c>
      <c r="D227" s="78"/>
      <c r="E227" s="78"/>
      <c r="G227" s="172">
        <f t="shared" si="105"/>
        <v>3.0813000000000001</v>
      </c>
      <c r="H227" s="172"/>
      <c r="I227" s="172"/>
      <c r="J227" s="172">
        <f t="shared" si="106"/>
        <v>2.4689999999999999</v>
      </c>
      <c r="K227" s="172">
        <f t="shared" si="106"/>
        <v>3.0813000000000001</v>
      </c>
      <c r="L227" s="67" t="e">
        <f t="shared" si="106"/>
        <v>#DIV/0!</v>
      </c>
      <c r="M227" s="67" t="e">
        <f t="shared" si="106"/>
        <v>#DIV/0!</v>
      </c>
      <c r="N227" s="172" t="e">
        <f t="shared" si="106"/>
        <v>#DIV/0!</v>
      </c>
      <c r="O227" s="335"/>
      <c r="P227" s="172" t="e">
        <f t="shared" si="107"/>
        <v>#DIV/0!</v>
      </c>
    </row>
    <row r="228" spans="1:16" hidden="1" x14ac:dyDescent="0.25">
      <c r="A228" s="421">
        <f t="shared" ref="A228:A236" si="108">A227+1</f>
        <v>7</v>
      </c>
      <c r="B228" s="209" t="s">
        <v>257</v>
      </c>
      <c r="C228" s="25">
        <v>1.216</v>
      </c>
      <c r="D228" s="78"/>
      <c r="E228" s="78"/>
      <c r="G228" s="172">
        <f t="shared" si="105"/>
        <v>3.0813000000000001</v>
      </c>
      <c r="H228" s="172"/>
      <c r="I228" s="172"/>
      <c r="J228" s="172">
        <f t="shared" si="106"/>
        <v>2.4689999999999999</v>
      </c>
      <c r="K228" s="172">
        <f t="shared" si="106"/>
        <v>3.0813000000000001</v>
      </c>
      <c r="L228" s="67" t="e">
        <f t="shared" si="106"/>
        <v>#DIV/0!</v>
      </c>
      <c r="M228" s="67" t="e">
        <f t="shared" si="106"/>
        <v>#DIV/0!</v>
      </c>
      <c r="N228" s="172" t="e">
        <f t="shared" si="106"/>
        <v>#DIV/0!</v>
      </c>
      <c r="O228" s="335"/>
      <c r="P228" s="172" t="e">
        <f t="shared" si="107"/>
        <v>#DIV/0!</v>
      </c>
    </row>
    <row r="229" spans="1:16" hidden="1" x14ac:dyDescent="0.25">
      <c r="A229" s="421">
        <f t="shared" si="108"/>
        <v>8</v>
      </c>
      <c r="B229" s="209" t="s">
        <v>423</v>
      </c>
      <c r="C229" s="25">
        <v>0.378</v>
      </c>
      <c r="D229" s="78"/>
      <c r="E229" s="78"/>
      <c r="G229" s="172">
        <f t="shared" si="105"/>
        <v>3.0813000000000001</v>
      </c>
      <c r="H229" s="172"/>
      <c r="I229" s="172"/>
      <c r="J229" s="172">
        <f t="shared" si="106"/>
        <v>2.4689999999999999</v>
      </c>
      <c r="K229" s="172">
        <f t="shared" si="106"/>
        <v>3.0813000000000001</v>
      </c>
      <c r="L229" s="67" t="e">
        <f t="shared" si="106"/>
        <v>#DIV/0!</v>
      </c>
      <c r="M229" s="67" t="e">
        <f t="shared" si="106"/>
        <v>#DIV/0!</v>
      </c>
      <c r="N229" s="172" t="e">
        <f t="shared" si="106"/>
        <v>#DIV/0!</v>
      </c>
      <c r="O229" s="335"/>
      <c r="P229" s="172" t="e">
        <f t="shared" si="107"/>
        <v>#DIV/0!</v>
      </c>
    </row>
    <row r="230" spans="1:16" hidden="1" x14ac:dyDescent="0.25">
      <c r="A230" s="421">
        <f t="shared" si="108"/>
        <v>9</v>
      </c>
      <c r="B230" s="209" t="s">
        <v>422</v>
      </c>
      <c r="C230" s="25">
        <f>0.345</f>
        <v>0.34499999999999997</v>
      </c>
      <c r="D230" s="78"/>
      <c r="E230" s="78"/>
      <c r="G230" s="172">
        <f t="shared" si="105"/>
        <v>3.0813000000000001</v>
      </c>
      <c r="H230" s="172"/>
      <c r="I230" s="172"/>
      <c r="J230" s="172">
        <f t="shared" ref="J230:N245" si="109">J229</f>
        <v>2.4689999999999999</v>
      </c>
      <c r="K230" s="172">
        <f t="shared" si="109"/>
        <v>3.0813000000000001</v>
      </c>
      <c r="L230" s="67" t="e">
        <f t="shared" si="109"/>
        <v>#DIV/0!</v>
      </c>
      <c r="M230" s="67" t="e">
        <f t="shared" si="109"/>
        <v>#DIV/0!</v>
      </c>
      <c r="N230" s="172" t="e">
        <f t="shared" si="109"/>
        <v>#DIV/0!</v>
      </c>
      <c r="O230" s="335"/>
      <c r="P230" s="172" t="e">
        <f t="shared" si="107"/>
        <v>#DIV/0!</v>
      </c>
    </row>
    <row r="231" spans="1:16" hidden="1" x14ac:dyDescent="0.25">
      <c r="A231" s="421">
        <f t="shared" si="108"/>
        <v>10</v>
      </c>
      <c r="B231" s="209" t="s">
        <v>424</v>
      </c>
      <c r="C231" s="25">
        <v>0.24399999999999999</v>
      </c>
      <c r="D231" s="78"/>
      <c r="E231" s="78"/>
      <c r="G231" s="172">
        <f t="shared" si="105"/>
        <v>3.0813000000000001</v>
      </c>
      <c r="H231" s="172"/>
      <c r="I231" s="172"/>
      <c r="J231" s="172">
        <f t="shared" si="109"/>
        <v>2.4689999999999999</v>
      </c>
      <c r="K231" s="172">
        <f t="shared" si="109"/>
        <v>3.0813000000000001</v>
      </c>
      <c r="L231" s="67" t="e">
        <f t="shared" si="109"/>
        <v>#DIV/0!</v>
      </c>
      <c r="M231" s="67" t="e">
        <f t="shared" si="109"/>
        <v>#DIV/0!</v>
      </c>
      <c r="N231" s="172" t="e">
        <f t="shared" si="109"/>
        <v>#DIV/0!</v>
      </c>
      <c r="O231" s="335"/>
      <c r="P231" s="172" t="e">
        <f t="shared" si="107"/>
        <v>#DIV/0!</v>
      </c>
    </row>
    <row r="232" spans="1:16" hidden="1" x14ac:dyDescent="0.25">
      <c r="A232" s="421">
        <f t="shared" si="108"/>
        <v>11</v>
      </c>
      <c r="B232" s="209" t="s">
        <v>425</v>
      </c>
      <c r="C232" s="25">
        <f>0.795</f>
        <v>0.79500000000000004</v>
      </c>
      <c r="D232" s="78"/>
      <c r="E232" s="78"/>
      <c r="G232" s="172">
        <f t="shared" si="105"/>
        <v>3.0813000000000001</v>
      </c>
      <c r="H232" s="172"/>
      <c r="I232" s="172"/>
      <c r="J232" s="172">
        <f t="shared" si="109"/>
        <v>2.4689999999999999</v>
      </c>
      <c r="K232" s="172">
        <f t="shared" si="109"/>
        <v>3.0813000000000001</v>
      </c>
      <c r="L232" s="67" t="e">
        <f t="shared" si="109"/>
        <v>#DIV/0!</v>
      </c>
      <c r="M232" s="67" t="e">
        <f t="shared" si="109"/>
        <v>#DIV/0!</v>
      </c>
      <c r="N232" s="172" t="e">
        <f t="shared" si="109"/>
        <v>#DIV/0!</v>
      </c>
      <c r="O232" s="335"/>
      <c r="P232" s="172" t="e">
        <f t="shared" si="107"/>
        <v>#DIV/0!</v>
      </c>
    </row>
    <row r="233" spans="1:16" hidden="1" x14ac:dyDescent="0.25">
      <c r="A233" s="421">
        <f t="shared" si="108"/>
        <v>12</v>
      </c>
      <c r="B233" s="209" t="s">
        <v>426</v>
      </c>
      <c r="C233" s="25">
        <f>0.562</f>
        <v>0.56200000000000006</v>
      </c>
      <c r="D233" s="78"/>
      <c r="E233" s="78"/>
      <c r="G233" s="172">
        <f t="shared" si="105"/>
        <v>3.0813000000000001</v>
      </c>
      <c r="H233" s="172"/>
      <c r="I233" s="172"/>
      <c r="J233" s="172">
        <f t="shared" si="109"/>
        <v>2.4689999999999999</v>
      </c>
      <c r="K233" s="172">
        <f t="shared" si="109"/>
        <v>3.0813000000000001</v>
      </c>
      <c r="L233" s="67" t="e">
        <f t="shared" si="109"/>
        <v>#DIV/0!</v>
      </c>
      <c r="M233" s="67" t="e">
        <f t="shared" si="109"/>
        <v>#DIV/0!</v>
      </c>
      <c r="N233" s="172" t="e">
        <f t="shared" si="109"/>
        <v>#DIV/0!</v>
      </c>
      <c r="O233" s="335"/>
      <c r="P233" s="172" t="e">
        <f t="shared" si="107"/>
        <v>#DIV/0!</v>
      </c>
    </row>
    <row r="234" spans="1:16" hidden="1" x14ac:dyDescent="0.25">
      <c r="A234" s="421">
        <f t="shared" si="108"/>
        <v>13</v>
      </c>
      <c r="B234" s="209" t="s">
        <v>427</v>
      </c>
      <c r="C234" s="25">
        <v>0.47699999999999998</v>
      </c>
      <c r="D234" s="78"/>
      <c r="E234" s="78"/>
      <c r="G234" s="172">
        <f t="shared" si="105"/>
        <v>3.0813000000000001</v>
      </c>
      <c r="H234" s="172"/>
      <c r="I234" s="172"/>
      <c r="J234" s="172">
        <f t="shared" si="109"/>
        <v>2.4689999999999999</v>
      </c>
      <c r="K234" s="172">
        <f t="shared" si="109"/>
        <v>3.0813000000000001</v>
      </c>
      <c r="L234" s="67" t="e">
        <f t="shared" si="109"/>
        <v>#DIV/0!</v>
      </c>
      <c r="M234" s="67" t="e">
        <f t="shared" si="109"/>
        <v>#DIV/0!</v>
      </c>
      <c r="N234" s="172" t="e">
        <f t="shared" si="109"/>
        <v>#DIV/0!</v>
      </c>
      <c r="O234" s="335"/>
      <c r="P234" s="172" t="e">
        <f t="shared" si="107"/>
        <v>#DIV/0!</v>
      </c>
    </row>
    <row r="235" spans="1:16" hidden="1" x14ac:dyDescent="0.25">
      <c r="A235" s="421">
        <f t="shared" si="108"/>
        <v>14</v>
      </c>
      <c r="B235" s="209" t="s">
        <v>428</v>
      </c>
      <c r="C235" s="25">
        <f>0.451</f>
        <v>0.45100000000000001</v>
      </c>
      <c r="D235" s="78"/>
      <c r="E235" s="78"/>
      <c r="G235" s="172">
        <f t="shared" si="105"/>
        <v>3.0813000000000001</v>
      </c>
      <c r="H235" s="172"/>
      <c r="I235" s="172"/>
      <c r="J235" s="172">
        <f t="shared" si="109"/>
        <v>2.4689999999999999</v>
      </c>
      <c r="K235" s="172">
        <f t="shared" si="109"/>
        <v>3.0813000000000001</v>
      </c>
      <c r="L235" s="67" t="e">
        <f t="shared" si="109"/>
        <v>#DIV/0!</v>
      </c>
      <c r="M235" s="67" t="e">
        <f t="shared" si="109"/>
        <v>#DIV/0!</v>
      </c>
      <c r="N235" s="172" t="e">
        <f t="shared" si="109"/>
        <v>#DIV/0!</v>
      </c>
      <c r="O235" s="335"/>
      <c r="P235" s="172" t="e">
        <f t="shared" si="107"/>
        <v>#DIV/0!</v>
      </c>
    </row>
    <row r="236" spans="1:16" hidden="1" x14ac:dyDescent="0.25">
      <c r="A236" s="421">
        <f t="shared" si="108"/>
        <v>15</v>
      </c>
      <c r="B236" s="209" t="s">
        <v>308</v>
      </c>
      <c r="C236" s="25">
        <v>0.54600000000000004</v>
      </c>
      <c r="D236" s="78"/>
      <c r="E236" s="78"/>
      <c r="G236" s="172">
        <f t="shared" si="105"/>
        <v>3.0813000000000001</v>
      </c>
      <c r="H236" s="172"/>
      <c r="I236" s="172"/>
      <c r="J236" s="172">
        <f t="shared" si="109"/>
        <v>2.4689999999999999</v>
      </c>
      <c r="K236" s="172">
        <f t="shared" si="109"/>
        <v>3.0813000000000001</v>
      </c>
      <c r="L236" s="67" t="e">
        <f t="shared" si="109"/>
        <v>#DIV/0!</v>
      </c>
      <c r="M236" s="67" t="e">
        <f t="shared" si="109"/>
        <v>#DIV/0!</v>
      </c>
      <c r="N236" s="172" t="e">
        <f t="shared" si="109"/>
        <v>#DIV/0!</v>
      </c>
      <c r="O236" s="335"/>
      <c r="P236" s="172" t="e">
        <f t="shared" si="107"/>
        <v>#DIV/0!</v>
      </c>
    </row>
    <row r="237" spans="1:16" hidden="1" x14ac:dyDescent="0.25">
      <c r="A237" s="421"/>
      <c r="B237" s="209" t="s">
        <v>371</v>
      </c>
      <c r="C237" s="133">
        <f>6.19/12</f>
        <v>0.51583333333333337</v>
      </c>
      <c r="D237" s="78"/>
      <c r="E237" s="78"/>
      <c r="G237" s="172">
        <f t="shared" si="105"/>
        <v>3.0813000000000001</v>
      </c>
      <c r="H237" s="172"/>
      <c r="I237" s="172"/>
      <c r="J237" s="172">
        <f t="shared" si="109"/>
        <v>2.4689999999999999</v>
      </c>
      <c r="K237" s="172">
        <f t="shared" si="109"/>
        <v>3.0813000000000001</v>
      </c>
      <c r="L237" s="67" t="e">
        <f t="shared" si="109"/>
        <v>#DIV/0!</v>
      </c>
      <c r="M237" s="67" t="e">
        <f t="shared" si="109"/>
        <v>#DIV/0!</v>
      </c>
      <c r="N237" s="172" t="e">
        <f t="shared" si="109"/>
        <v>#DIV/0!</v>
      </c>
      <c r="O237" s="335"/>
      <c r="P237" s="172" t="e">
        <f t="shared" si="107"/>
        <v>#DIV/0!</v>
      </c>
    </row>
    <row r="238" spans="1:16" hidden="1" x14ac:dyDescent="0.25">
      <c r="A238" s="421">
        <f>A236+1</f>
        <v>16</v>
      </c>
      <c r="B238" s="209" t="s">
        <v>255</v>
      </c>
      <c r="C238" s="25">
        <v>0.34799999999999998</v>
      </c>
      <c r="D238" s="78"/>
      <c r="E238" s="78"/>
      <c r="G238" s="172">
        <f t="shared" si="105"/>
        <v>3.0813000000000001</v>
      </c>
      <c r="H238" s="172"/>
      <c r="I238" s="172"/>
      <c r="J238" s="172">
        <f t="shared" si="109"/>
        <v>2.4689999999999999</v>
      </c>
      <c r="K238" s="172">
        <f t="shared" si="109"/>
        <v>3.0813000000000001</v>
      </c>
      <c r="L238" s="67" t="e">
        <f t="shared" si="109"/>
        <v>#DIV/0!</v>
      </c>
      <c r="M238" s="67" t="e">
        <f t="shared" si="109"/>
        <v>#DIV/0!</v>
      </c>
      <c r="N238" s="172" t="e">
        <f t="shared" si="109"/>
        <v>#DIV/0!</v>
      </c>
      <c r="O238" s="335"/>
      <c r="P238" s="172" t="e">
        <f t="shared" si="107"/>
        <v>#DIV/0!</v>
      </c>
    </row>
    <row r="239" spans="1:16" hidden="1" x14ac:dyDescent="0.25">
      <c r="A239" s="421">
        <f t="shared" ref="A239:A244" si="110">A238+1</f>
        <v>17</v>
      </c>
      <c r="B239" s="209" t="s">
        <v>323</v>
      </c>
      <c r="C239" s="25">
        <v>0.41599999999999998</v>
      </c>
      <c r="D239" s="78"/>
      <c r="E239" s="78"/>
      <c r="G239" s="172">
        <f t="shared" si="105"/>
        <v>3.0813000000000001</v>
      </c>
      <c r="H239" s="172"/>
      <c r="I239" s="172"/>
      <c r="J239" s="172">
        <f t="shared" si="109"/>
        <v>2.4689999999999999</v>
      </c>
      <c r="K239" s="172">
        <f t="shared" si="109"/>
        <v>3.0813000000000001</v>
      </c>
      <c r="L239" s="67" t="e">
        <f t="shared" si="109"/>
        <v>#DIV/0!</v>
      </c>
      <c r="M239" s="67" t="e">
        <f t="shared" si="109"/>
        <v>#DIV/0!</v>
      </c>
      <c r="N239" s="172" t="e">
        <f t="shared" si="109"/>
        <v>#DIV/0!</v>
      </c>
      <c r="O239" s="335"/>
      <c r="P239" s="172" t="e">
        <f t="shared" si="107"/>
        <v>#DIV/0!</v>
      </c>
    </row>
    <row r="240" spans="1:16" hidden="1" x14ac:dyDescent="0.25">
      <c r="A240" s="421">
        <f t="shared" si="110"/>
        <v>18</v>
      </c>
      <c r="B240" s="214" t="s">
        <v>282</v>
      </c>
      <c r="C240" s="129">
        <v>0.59</v>
      </c>
      <c r="D240" s="78"/>
      <c r="E240" s="78"/>
      <c r="G240" s="172">
        <f t="shared" si="105"/>
        <v>3.0813000000000001</v>
      </c>
      <c r="H240" s="172"/>
      <c r="I240" s="172"/>
      <c r="J240" s="172">
        <f t="shared" si="109"/>
        <v>2.4689999999999999</v>
      </c>
      <c r="K240" s="172">
        <f t="shared" si="109"/>
        <v>3.0813000000000001</v>
      </c>
      <c r="L240" s="67" t="e">
        <f t="shared" si="109"/>
        <v>#DIV/0!</v>
      </c>
      <c r="M240" s="67" t="e">
        <f t="shared" si="109"/>
        <v>#DIV/0!</v>
      </c>
      <c r="N240" s="172" t="e">
        <f t="shared" si="109"/>
        <v>#DIV/0!</v>
      </c>
      <c r="O240" s="335"/>
      <c r="P240" s="172" t="e">
        <f t="shared" si="107"/>
        <v>#DIV/0!</v>
      </c>
    </row>
    <row r="241" spans="1:16" hidden="1" x14ac:dyDescent="0.25">
      <c r="A241" s="421">
        <f t="shared" si="110"/>
        <v>19</v>
      </c>
      <c r="B241" s="214" t="s">
        <v>260</v>
      </c>
      <c r="C241" s="133">
        <v>0.59</v>
      </c>
      <c r="D241" s="78"/>
      <c r="E241" s="78"/>
      <c r="G241" s="172">
        <f t="shared" si="105"/>
        <v>3.0813000000000001</v>
      </c>
      <c r="H241" s="172"/>
      <c r="I241" s="172"/>
      <c r="J241" s="172">
        <f t="shared" si="109"/>
        <v>2.4689999999999999</v>
      </c>
      <c r="K241" s="172">
        <f t="shared" si="109"/>
        <v>3.0813000000000001</v>
      </c>
      <c r="L241" s="67" t="e">
        <f t="shared" si="109"/>
        <v>#DIV/0!</v>
      </c>
      <c r="M241" s="67" t="e">
        <f t="shared" si="109"/>
        <v>#DIV/0!</v>
      </c>
      <c r="N241" s="172" t="e">
        <f t="shared" si="109"/>
        <v>#DIV/0!</v>
      </c>
      <c r="O241" s="335"/>
      <c r="P241" s="172" t="e">
        <f t="shared" si="107"/>
        <v>#DIV/0!</v>
      </c>
    </row>
    <row r="242" spans="1:16" hidden="1" x14ac:dyDescent="0.25">
      <c r="A242" s="421">
        <f t="shared" si="110"/>
        <v>20</v>
      </c>
      <c r="B242" s="209" t="s">
        <v>133</v>
      </c>
      <c r="C242" s="25">
        <v>0.307</v>
      </c>
      <c r="D242" s="78"/>
      <c r="E242" s="78"/>
      <c r="G242" s="172">
        <f t="shared" si="105"/>
        <v>3.0813000000000001</v>
      </c>
      <c r="H242" s="172"/>
      <c r="I242" s="172"/>
      <c r="J242" s="172">
        <f t="shared" si="109"/>
        <v>2.4689999999999999</v>
      </c>
      <c r="K242" s="172">
        <f t="shared" si="109"/>
        <v>3.0813000000000001</v>
      </c>
      <c r="L242" s="67" t="e">
        <f t="shared" si="109"/>
        <v>#DIV/0!</v>
      </c>
      <c r="M242" s="67" t="e">
        <f t="shared" si="109"/>
        <v>#DIV/0!</v>
      </c>
      <c r="N242" s="172" t="e">
        <f t="shared" si="109"/>
        <v>#DIV/0!</v>
      </c>
      <c r="O242" s="335"/>
      <c r="P242" s="172" t="e">
        <f t="shared" si="107"/>
        <v>#DIV/0!</v>
      </c>
    </row>
    <row r="243" spans="1:16" hidden="1" x14ac:dyDescent="0.25">
      <c r="A243" s="421">
        <f t="shared" si="110"/>
        <v>21</v>
      </c>
      <c r="B243" s="209" t="s">
        <v>228</v>
      </c>
      <c r="C243" s="25">
        <v>0.40300000000000002</v>
      </c>
      <c r="D243" s="78"/>
      <c r="E243" s="78"/>
      <c r="G243" s="172">
        <f t="shared" si="105"/>
        <v>3.0813000000000001</v>
      </c>
      <c r="H243" s="172"/>
      <c r="I243" s="172"/>
      <c r="J243" s="172">
        <f t="shared" si="109"/>
        <v>2.4689999999999999</v>
      </c>
      <c r="K243" s="172">
        <f t="shared" si="109"/>
        <v>3.0813000000000001</v>
      </c>
      <c r="L243" s="67" t="e">
        <f t="shared" si="109"/>
        <v>#DIV/0!</v>
      </c>
      <c r="M243" s="67" t="e">
        <f t="shared" si="109"/>
        <v>#DIV/0!</v>
      </c>
      <c r="N243" s="172" t="e">
        <f t="shared" si="109"/>
        <v>#DIV/0!</v>
      </c>
      <c r="O243" s="335"/>
      <c r="P243" s="172" t="e">
        <f t="shared" si="107"/>
        <v>#DIV/0!</v>
      </c>
    </row>
    <row r="244" spans="1:16" hidden="1" x14ac:dyDescent="0.25">
      <c r="A244" s="421">
        <f t="shared" si="110"/>
        <v>22</v>
      </c>
      <c r="B244" s="209" t="s">
        <v>238</v>
      </c>
      <c r="C244" s="133">
        <f>13.16/36</f>
        <v>0.36555555555555558</v>
      </c>
      <c r="D244" s="78"/>
      <c r="E244" s="78"/>
      <c r="G244" s="172">
        <f t="shared" si="105"/>
        <v>3.0813000000000001</v>
      </c>
      <c r="H244" s="172"/>
      <c r="I244" s="172"/>
      <c r="J244" s="172">
        <f t="shared" si="109"/>
        <v>2.4689999999999999</v>
      </c>
      <c r="K244" s="172">
        <f t="shared" si="109"/>
        <v>3.0813000000000001</v>
      </c>
      <c r="L244" s="67" t="e">
        <f t="shared" si="109"/>
        <v>#DIV/0!</v>
      </c>
      <c r="M244" s="67" t="e">
        <f t="shared" si="109"/>
        <v>#DIV/0!</v>
      </c>
      <c r="N244" s="172" t="e">
        <f t="shared" si="109"/>
        <v>#DIV/0!</v>
      </c>
      <c r="O244" s="335"/>
      <c r="P244" s="172" t="e">
        <f t="shared" si="107"/>
        <v>#DIV/0!</v>
      </c>
    </row>
    <row r="245" spans="1:16" hidden="1" x14ac:dyDescent="0.25">
      <c r="A245" s="421"/>
      <c r="B245" s="213" t="s">
        <v>501</v>
      </c>
      <c r="C245" s="133"/>
      <c r="D245" s="78"/>
      <c r="E245" s="78"/>
      <c r="G245" s="172">
        <f t="shared" si="105"/>
        <v>3.0813000000000001</v>
      </c>
      <c r="H245" s="172"/>
      <c r="I245" s="172"/>
      <c r="J245" s="172">
        <f t="shared" si="109"/>
        <v>2.4689999999999999</v>
      </c>
      <c r="K245" s="172">
        <f t="shared" si="109"/>
        <v>3.0813000000000001</v>
      </c>
      <c r="L245" s="67" t="e">
        <f t="shared" si="109"/>
        <v>#DIV/0!</v>
      </c>
      <c r="M245" s="67" t="e">
        <f t="shared" si="109"/>
        <v>#DIV/0!</v>
      </c>
      <c r="N245" s="172" t="e">
        <f t="shared" si="109"/>
        <v>#DIV/0!</v>
      </c>
      <c r="O245" s="335"/>
      <c r="P245" s="172" t="e">
        <f t="shared" si="107"/>
        <v>#DIV/0!</v>
      </c>
    </row>
    <row r="246" spans="1:16" hidden="1" x14ac:dyDescent="0.25">
      <c r="A246" s="421">
        <f>A244+1</f>
        <v>23</v>
      </c>
      <c r="B246" s="209" t="s">
        <v>334</v>
      </c>
      <c r="C246" s="133">
        <v>0.504</v>
      </c>
      <c r="D246" s="78"/>
      <c r="E246" s="78"/>
      <c r="G246" s="172">
        <f t="shared" si="105"/>
        <v>3.0813000000000001</v>
      </c>
      <c r="H246" s="172"/>
      <c r="I246" s="172"/>
      <c r="J246" s="172">
        <f t="shared" ref="J246:N261" si="111">J245</f>
        <v>2.4689999999999999</v>
      </c>
      <c r="K246" s="172">
        <f t="shared" si="111"/>
        <v>3.0813000000000001</v>
      </c>
      <c r="L246" s="67" t="e">
        <f t="shared" si="111"/>
        <v>#DIV/0!</v>
      </c>
      <c r="M246" s="67" t="e">
        <f t="shared" si="111"/>
        <v>#DIV/0!</v>
      </c>
      <c r="N246" s="172" t="e">
        <f t="shared" si="111"/>
        <v>#DIV/0!</v>
      </c>
      <c r="O246" s="335"/>
      <c r="P246" s="172" t="e">
        <f t="shared" si="107"/>
        <v>#DIV/0!</v>
      </c>
    </row>
    <row r="247" spans="1:16" hidden="1" x14ac:dyDescent="0.25">
      <c r="A247" s="421"/>
      <c r="B247" s="209" t="s">
        <v>366</v>
      </c>
      <c r="C247" s="133">
        <v>0.91800000000000004</v>
      </c>
      <c r="D247" s="78"/>
      <c r="E247" s="78"/>
      <c r="G247" s="172">
        <f t="shared" si="105"/>
        <v>3.0813000000000001</v>
      </c>
      <c r="H247" s="172"/>
      <c r="I247" s="172"/>
      <c r="J247" s="172">
        <f t="shared" si="111"/>
        <v>2.4689999999999999</v>
      </c>
      <c r="K247" s="172">
        <f t="shared" si="111"/>
        <v>3.0813000000000001</v>
      </c>
      <c r="L247" s="67" t="e">
        <f t="shared" si="111"/>
        <v>#DIV/0!</v>
      </c>
      <c r="M247" s="67" t="e">
        <f t="shared" si="111"/>
        <v>#DIV/0!</v>
      </c>
      <c r="N247" s="172" t="e">
        <f t="shared" si="111"/>
        <v>#DIV/0!</v>
      </c>
      <c r="O247" s="335"/>
      <c r="P247" s="172" t="e">
        <f t="shared" si="107"/>
        <v>#DIV/0!</v>
      </c>
    </row>
    <row r="248" spans="1:16" hidden="1" x14ac:dyDescent="0.25">
      <c r="A248" s="421"/>
      <c r="B248" s="213" t="s">
        <v>393</v>
      </c>
      <c r="C248" s="133">
        <f>0.758</f>
        <v>0.75800000000000001</v>
      </c>
      <c r="D248" s="78"/>
      <c r="E248" s="78"/>
      <c r="G248" s="172">
        <f t="shared" si="105"/>
        <v>3.0813000000000001</v>
      </c>
      <c r="H248" s="172"/>
      <c r="I248" s="172"/>
      <c r="J248" s="172">
        <f t="shared" si="111"/>
        <v>2.4689999999999999</v>
      </c>
      <c r="K248" s="172">
        <f t="shared" si="111"/>
        <v>3.0813000000000001</v>
      </c>
      <c r="L248" s="67" t="e">
        <f t="shared" si="111"/>
        <v>#DIV/0!</v>
      </c>
      <c r="M248" s="67" t="e">
        <f t="shared" si="111"/>
        <v>#DIV/0!</v>
      </c>
      <c r="N248" s="172" t="e">
        <f t="shared" si="111"/>
        <v>#DIV/0!</v>
      </c>
      <c r="O248" s="335"/>
      <c r="P248" s="172" t="e">
        <f t="shared" si="107"/>
        <v>#DIV/0!</v>
      </c>
    </row>
    <row r="249" spans="1:16" hidden="1" x14ac:dyDescent="0.25">
      <c r="A249" s="421"/>
      <c r="B249" s="209" t="s">
        <v>372</v>
      </c>
      <c r="C249" s="133">
        <f>16.06/36</f>
        <v>0.44611111111111107</v>
      </c>
      <c r="D249" s="78"/>
      <c r="E249" s="78"/>
      <c r="G249" s="172">
        <f t="shared" si="105"/>
        <v>3.0813000000000001</v>
      </c>
      <c r="H249" s="172"/>
      <c r="I249" s="172"/>
      <c r="J249" s="172">
        <f t="shared" si="111"/>
        <v>2.4689999999999999</v>
      </c>
      <c r="K249" s="172">
        <f t="shared" si="111"/>
        <v>3.0813000000000001</v>
      </c>
      <c r="L249" s="67" t="e">
        <f t="shared" si="111"/>
        <v>#DIV/0!</v>
      </c>
      <c r="M249" s="67" t="e">
        <f t="shared" si="111"/>
        <v>#DIV/0!</v>
      </c>
      <c r="N249" s="172" t="e">
        <f t="shared" si="111"/>
        <v>#DIV/0!</v>
      </c>
      <c r="O249" s="335"/>
      <c r="P249" s="172" t="e">
        <f t="shared" si="107"/>
        <v>#DIV/0!</v>
      </c>
    </row>
    <row r="250" spans="1:16" hidden="1" x14ac:dyDescent="0.25">
      <c r="A250" s="421">
        <f>A246+1</f>
        <v>24</v>
      </c>
      <c r="B250" s="213" t="s">
        <v>321</v>
      </c>
      <c r="C250" s="133">
        <v>0.44900000000000001</v>
      </c>
      <c r="D250" s="78"/>
      <c r="E250" s="78"/>
      <c r="G250" s="172">
        <f t="shared" si="105"/>
        <v>3.0813000000000001</v>
      </c>
      <c r="H250" s="172"/>
      <c r="I250" s="172"/>
      <c r="J250" s="172">
        <f t="shared" si="111"/>
        <v>2.4689999999999999</v>
      </c>
      <c r="K250" s="172">
        <f t="shared" si="111"/>
        <v>3.0813000000000001</v>
      </c>
      <c r="L250" s="67" t="e">
        <f t="shared" si="111"/>
        <v>#DIV/0!</v>
      </c>
      <c r="M250" s="67" t="e">
        <f t="shared" si="111"/>
        <v>#DIV/0!</v>
      </c>
      <c r="N250" s="172" t="e">
        <f t="shared" si="111"/>
        <v>#DIV/0!</v>
      </c>
      <c r="O250" s="335"/>
      <c r="P250" s="172" t="e">
        <f t="shared" si="107"/>
        <v>#DIV/0!</v>
      </c>
    </row>
    <row r="251" spans="1:16" hidden="1" x14ac:dyDescent="0.25">
      <c r="A251" s="421">
        <f>A250+1</f>
        <v>25</v>
      </c>
      <c r="B251" s="209" t="s">
        <v>322</v>
      </c>
      <c r="C251" s="133">
        <v>0.44900000000000001</v>
      </c>
      <c r="D251" s="78"/>
      <c r="E251" s="78"/>
      <c r="G251" s="172">
        <f t="shared" si="105"/>
        <v>3.0813000000000001</v>
      </c>
      <c r="H251" s="172"/>
      <c r="I251" s="172"/>
      <c r="J251" s="172">
        <f t="shared" si="111"/>
        <v>2.4689999999999999</v>
      </c>
      <c r="K251" s="172">
        <f t="shared" si="111"/>
        <v>3.0813000000000001</v>
      </c>
      <c r="L251" s="67" t="e">
        <f t="shared" si="111"/>
        <v>#DIV/0!</v>
      </c>
      <c r="M251" s="67" t="e">
        <f t="shared" si="111"/>
        <v>#DIV/0!</v>
      </c>
      <c r="N251" s="172" t="e">
        <f t="shared" si="111"/>
        <v>#DIV/0!</v>
      </c>
      <c r="O251" s="335"/>
      <c r="P251" s="172" t="e">
        <f t="shared" si="107"/>
        <v>#DIV/0!</v>
      </c>
    </row>
    <row r="252" spans="1:16" hidden="1" x14ac:dyDescent="0.25">
      <c r="A252" s="421"/>
      <c r="B252" s="209" t="s">
        <v>430</v>
      </c>
      <c r="C252" s="133">
        <v>0.44900000000000001</v>
      </c>
      <c r="D252" s="78"/>
      <c r="E252" s="78"/>
      <c r="G252" s="172">
        <f t="shared" si="105"/>
        <v>3.0813000000000001</v>
      </c>
      <c r="H252" s="172"/>
      <c r="I252" s="172"/>
      <c r="J252" s="172">
        <f t="shared" si="111"/>
        <v>2.4689999999999999</v>
      </c>
      <c r="K252" s="172">
        <f t="shared" si="111"/>
        <v>3.0813000000000001</v>
      </c>
      <c r="L252" s="67" t="e">
        <f t="shared" si="111"/>
        <v>#DIV/0!</v>
      </c>
      <c r="M252" s="67" t="e">
        <f t="shared" si="111"/>
        <v>#DIV/0!</v>
      </c>
      <c r="N252" s="172" t="e">
        <f t="shared" si="111"/>
        <v>#DIV/0!</v>
      </c>
      <c r="O252" s="335"/>
      <c r="P252" s="172" t="e">
        <f t="shared" si="107"/>
        <v>#DIV/0!</v>
      </c>
    </row>
    <row r="253" spans="1:16" hidden="1" x14ac:dyDescent="0.25">
      <c r="A253" s="421">
        <f>A251+1</f>
        <v>26</v>
      </c>
      <c r="B253" s="209" t="s">
        <v>160</v>
      </c>
      <c r="C253" s="25">
        <v>0.61899999999999999</v>
      </c>
      <c r="D253" s="78"/>
      <c r="E253" s="78"/>
      <c r="G253" s="172">
        <f t="shared" si="105"/>
        <v>3.0813000000000001</v>
      </c>
      <c r="H253" s="172"/>
      <c r="I253" s="172"/>
      <c r="J253" s="172">
        <f t="shared" si="111"/>
        <v>2.4689999999999999</v>
      </c>
      <c r="K253" s="172">
        <f t="shared" si="111"/>
        <v>3.0813000000000001</v>
      </c>
      <c r="L253" s="67" t="e">
        <f t="shared" si="111"/>
        <v>#DIV/0!</v>
      </c>
      <c r="M253" s="67" t="e">
        <f t="shared" si="111"/>
        <v>#DIV/0!</v>
      </c>
      <c r="N253" s="172" t="e">
        <f t="shared" si="111"/>
        <v>#DIV/0!</v>
      </c>
      <c r="O253" s="335"/>
      <c r="P253" s="172" t="e">
        <f t="shared" si="107"/>
        <v>#DIV/0!</v>
      </c>
    </row>
    <row r="254" spans="1:16" hidden="1" x14ac:dyDescent="0.25">
      <c r="A254" s="421">
        <f>A253+1</f>
        <v>27</v>
      </c>
      <c r="B254" s="155" t="s">
        <v>253</v>
      </c>
      <c r="C254" s="127"/>
      <c r="D254" s="78"/>
      <c r="E254" s="78"/>
      <c r="G254" s="172">
        <f t="shared" si="105"/>
        <v>3.0813000000000001</v>
      </c>
      <c r="H254" s="172"/>
      <c r="I254" s="172"/>
      <c r="J254" s="172">
        <f t="shared" si="111"/>
        <v>2.4689999999999999</v>
      </c>
      <c r="K254" s="172">
        <f t="shared" si="111"/>
        <v>3.0813000000000001</v>
      </c>
      <c r="L254" s="67" t="e">
        <f t="shared" si="111"/>
        <v>#DIV/0!</v>
      </c>
      <c r="M254" s="67" t="e">
        <f t="shared" si="111"/>
        <v>#DIV/0!</v>
      </c>
      <c r="N254" s="172" t="e">
        <f t="shared" si="111"/>
        <v>#DIV/0!</v>
      </c>
      <c r="O254" s="335"/>
      <c r="P254" s="172" t="e">
        <f t="shared" si="107"/>
        <v>#DIV/0!</v>
      </c>
    </row>
    <row r="255" spans="1:16" hidden="1" x14ac:dyDescent="0.25">
      <c r="A255" s="421">
        <f>A254+1</f>
        <v>28</v>
      </c>
      <c r="B255" s="209" t="s">
        <v>360</v>
      </c>
      <c r="C255" s="127">
        <v>0.73699999999999999</v>
      </c>
      <c r="D255" s="78"/>
      <c r="E255" s="78"/>
      <c r="G255" s="172">
        <f t="shared" si="105"/>
        <v>3.0813000000000001</v>
      </c>
      <c r="H255" s="172"/>
      <c r="I255" s="172"/>
      <c r="J255" s="172">
        <f t="shared" si="111"/>
        <v>2.4689999999999999</v>
      </c>
      <c r="K255" s="172">
        <f t="shared" si="111"/>
        <v>3.0813000000000001</v>
      </c>
      <c r="L255" s="67" t="e">
        <f t="shared" si="111"/>
        <v>#DIV/0!</v>
      </c>
      <c r="M255" s="67" t="e">
        <f t="shared" si="111"/>
        <v>#DIV/0!</v>
      </c>
      <c r="N255" s="172" t="e">
        <f t="shared" si="111"/>
        <v>#DIV/0!</v>
      </c>
      <c r="O255" s="335"/>
      <c r="P255" s="172" t="e">
        <f t="shared" si="107"/>
        <v>#DIV/0!</v>
      </c>
    </row>
    <row r="256" spans="1:16" ht="16.5" hidden="1" customHeight="1" x14ac:dyDescent="0.25">
      <c r="A256" s="421">
        <f>A255+1</f>
        <v>29</v>
      </c>
      <c r="B256" s="209" t="s">
        <v>387</v>
      </c>
      <c r="C256" s="202">
        <f>9.77/16</f>
        <v>0.61062499999999997</v>
      </c>
      <c r="D256" s="78"/>
      <c r="E256" s="78"/>
      <c r="G256" s="172">
        <f t="shared" si="105"/>
        <v>3.0813000000000001</v>
      </c>
      <c r="H256" s="172"/>
      <c r="I256" s="172"/>
      <c r="J256" s="172">
        <f t="shared" si="111"/>
        <v>2.4689999999999999</v>
      </c>
      <c r="K256" s="172">
        <f t="shared" si="111"/>
        <v>3.0813000000000001</v>
      </c>
      <c r="L256" s="67" t="e">
        <f t="shared" si="111"/>
        <v>#DIV/0!</v>
      </c>
      <c r="M256" s="67" t="e">
        <f t="shared" si="111"/>
        <v>#DIV/0!</v>
      </c>
      <c r="N256" s="172" t="e">
        <f t="shared" si="111"/>
        <v>#DIV/0!</v>
      </c>
      <c r="O256" s="335"/>
      <c r="P256" s="172" t="e">
        <f t="shared" si="107"/>
        <v>#DIV/0!</v>
      </c>
    </row>
    <row r="257" spans="1:16" ht="30" hidden="1" x14ac:dyDescent="0.25">
      <c r="A257" s="86"/>
      <c r="B257" s="209" t="s">
        <v>397</v>
      </c>
      <c r="C257" s="202">
        <f>9.77/16</f>
        <v>0.61062499999999997</v>
      </c>
      <c r="D257" s="78"/>
      <c r="E257" s="78"/>
      <c r="G257" s="172">
        <f t="shared" si="105"/>
        <v>3.0813000000000001</v>
      </c>
      <c r="H257" s="172"/>
      <c r="I257" s="172"/>
      <c r="J257" s="172">
        <f t="shared" si="111"/>
        <v>2.4689999999999999</v>
      </c>
      <c r="K257" s="172">
        <f t="shared" si="111"/>
        <v>3.0813000000000001</v>
      </c>
      <c r="L257" s="67" t="e">
        <f t="shared" si="111"/>
        <v>#DIV/0!</v>
      </c>
      <c r="M257" s="67" t="e">
        <f t="shared" si="111"/>
        <v>#DIV/0!</v>
      </c>
      <c r="N257" s="172" t="e">
        <f t="shared" si="111"/>
        <v>#DIV/0!</v>
      </c>
      <c r="O257" s="335"/>
      <c r="P257" s="172" t="e">
        <f t="shared" si="107"/>
        <v>#DIV/0!</v>
      </c>
    </row>
    <row r="258" spans="1:16" hidden="1" x14ac:dyDescent="0.25">
      <c r="A258" s="86"/>
      <c r="B258" s="213" t="s">
        <v>410</v>
      </c>
      <c r="C258" s="202">
        <f>9.54/16</f>
        <v>0.59624999999999995</v>
      </c>
      <c r="D258" s="78"/>
      <c r="E258" s="78"/>
      <c r="G258" s="172">
        <f t="shared" si="105"/>
        <v>3.0813000000000001</v>
      </c>
      <c r="H258" s="172"/>
      <c r="I258" s="172"/>
      <c r="J258" s="172">
        <f t="shared" si="111"/>
        <v>2.4689999999999999</v>
      </c>
      <c r="K258" s="172">
        <f t="shared" si="111"/>
        <v>3.0813000000000001</v>
      </c>
      <c r="L258" s="67" t="e">
        <f t="shared" si="111"/>
        <v>#DIV/0!</v>
      </c>
      <c r="M258" s="67" t="e">
        <f t="shared" si="111"/>
        <v>#DIV/0!</v>
      </c>
      <c r="N258" s="172" t="e">
        <f t="shared" si="111"/>
        <v>#DIV/0!</v>
      </c>
      <c r="O258" s="335"/>
      <c r="P258" s="172" t="e">
        <f t="shared" si="107"/>
        <v>#DIV/0!</v>
      </c>
    </row>
    <row r="259" spans="1:16" ht="29.25" hidden="1" customHeight="1" x14ac:dyDescent="0.25">
      <c r="A259" s="86"/>
      <c r="B259" s="418" t="s">
        <v>300</v>
      </c>
      <c r="C259" s="127"/>
      <c r="D259" s="78"/>
      <c r="E259" s="78"/>
      <c r="G259" s="172">
        <f t="shared" si="105"/>
        <v>3.0813000000000001</v>
      </c>
      <c r="H259" s="172"/>
      <c r="I259" s="172"/>
      <c r="J259" s="172">
        <f t="shared" si="111"/>
        <v>2.4689999999999999</v>
      </c>
      <c r="K259" s="172">
        <f t="shared" si="111"/>
        <v>3.0813000000000001</v>
      </c>
      <c r="L259" s="67" t="e">
        <f t="shared" si="111"/>
        <v>#DIV/0!</v>
      </c>
      <c r="M259" s="67" t="e">
        <f t="shared" si="111"/>
        <v>#DIV/0!</v>
      </c>
      <c r="N259" s="172" t="e">
        <f t="shared" si="111"/>
        <v>#DIV/0!</v>
      </c>
      <c r="O259" s="335"/>
      <c r="P259" s="172" t="e">
        <f t="shared" si="107"/>
        <v>#DIV/0!</v>
      </c>
    </row>
    <row r="260" spans="1:16" ht="29.25" hidden="1" customHeight="1" x14ac:dyDescent="0.25">
      <c r="A260" s="86"/>
      <c r="B260" s="155" t="s">
        <v>331</v>
      </c>
      <c r="C260" s="128">
        <v>0.2</v>
      </c>
      <c r="D260" s="78"/>
      <c r="E260" s="78"/>
      <c r="G260" s="172">
        <f t="shared" si="105"/>
        <v>3.0813000000000001</v>
      </c>
      <c r="H260" s="172"/>
      <c r="I260" s="172"/>
      <c r="J260" s="172">
        <f t="shared" si="111"/>
        <v>2.4689999999999999</v>
      </c>
      <c r="K260" s="172">
        <f t="shared" si="111"/>
        <v>3.0813000000000001</v>
      </c>
      <c r="L260" s="67" t="e">
        <f t="shared" si="111"/>
        <v>#DIV/0!</v>
      </c>
      <c r="M260" s="67" t="e">
        <f t="shared" si="111"/>
        <v>#DIV/0!</v>
      </c>
      <c r="N260" s="172" t="e">
        <f t="shared" si="111"/>
        <v>#DIV/0!</v>
      </c>
      <c r="O260" s="335"/>
      <c r="P260" s="172" t="e">
        <f t="shared" si="107"/>
        <v>#DIV/0!</v>
      </c>
    </row>
    <row r="261" spans="1:16" hidden="1" x14ac:dyDescent="0.25">
      <c r="A261" s="86"/>
      <c r="B261" s="155" t="s">
        <v>324</v>
      </c>
      <c r="C261" s="127">
        <v>0.16600000000000001</v>
      </c>
      <c r="D261" s="78"/>
      <c r="E261" s="78"/>
      <c r="G261" s="172">
        <f t="shared" si="105"/>
        <v>3.0813000000000001</v>
      </c>
      <c r="H261" s="172"/>
      <c r="I261" s="172"/>
      <c r="J261" s="172">
        <f t="shared" si="111"/>
        <v>2.4689999999999999</v>
      </c>
      <c r="K261" s="172">
        <f t="shared" si="111"/>
        <v>3.0813000000000001</v>
      </c>
      <c r="L261" s="67" t="e">
        <f t="shared" si="111"/>
        <v>#DIV/0!</v>
      </c>
      <c r="M261" s="67" t="e">
        <f t="shared" si="111"/>
        <v>#DIV/0!</v>
      </c>
      <c r="N261" s="172" t="e">
        <f t="shared" si="111"/>
        <v>#DIV/0!</v>
      </c>
      <c r="O261" s="335"/>
      <c r="P261" s="172" t="e">
        <f t="shared" si="107"/>
        <v>#DIV/0!</v>
      </c>
    </row>
    <row r="262" spans="1:16" hidden="1" x14ac:dyDescent="0.25">
      <c r="A262" s="86"/>
      <c r="B262" s="155" t="s">
        <v>464</v>
      </c>
      <c r="C262" s="127"/>
      <c r="D262" s="78"/>
      <c r="E262" s="78"/>
      <c r="G262" s="172">
        <f t="shared" si="105"/>
        <v>3.0813000000000001</v>
      </c>
      <c r="H262" s="172"/>
      <c r="I262" s="172"/>
      <c r="J262" s="172">
        <f t="shared" ref="J262:N277" si="112">J261</f>
        <v>2.4689999999999999</v>
      </c>
      <c r="K262" s="172">
        <f t="shared" si="112"/>
        <v>3.0813000000000001</v>
      </c>
      <c r="L262" s="67" t="e">
        <f t="shared" si="112"/>
        <v>#DIV/0!</v>
      </c>
      <c r="M262" s="67" t="e">
        <f t="shared" si="112"/>
        <v>#DIV/0!</v>
      </c>
      <c r="N262" s="172" t="e">
        <f t="shared" si="112"/>
        <v>#DIV/0!</v>
      </c>
      <c r="O262" s="335"/>
      <c r="P262" s="172" t="e">
        <f t="shared" si="107"/>
        <v>#DIV/0!</v>
      </c>
    </row>
    <row r="263" spans="1:16" hidden="1" x14ac:dyDescent="0.25">
      <c r="A263" s="86"/>
      <c r="B263" s="155" t="s">
        <v>472</v>
      </c>
      <c r="C263" s="127"/>
      <c r="D263" s="78"/>
      <c r="E263" s="78"/>
      <c r="G263" s="172">
        <f t="shared" si="105"/>
        <v>3.0813000000000001</v>
      </c>
      <c r="H263" s="172"/>
      <c r="I263" s="172"/>
      <c r="J263" s="172">
        <f t="shared" si="112"/>
        <v>2.4689999999999999</v>
      </c>
      <c r="K263" s="172">
        <f t="shared" si="112"/>
        <v>3.0813000000000001</v>
      </c>
      <c r="L263" s="67" t="e">
        <f t="shared" si="112"/>
        <v>#DIV/0!</v>
      </c>
      <c r="M263" s="67" t="e">
        <f t="shared" si="112"/>
        <v>#DIV/0!</v>
      </c>
      <c r="N263" s="172" t="e">
        <f t="shared" si="112"/>
        <v>#DIV/0!</v>
      </c>
      <c r="O263" s="335"/>
      <c r="P263" s="172" t="e">
        <f t="shared" si="107"/>
        <v>#DIV/0!</v>
      </c>
    </row>
    <row r="264" spans="1:16" hidden="1" x14ac:dyDescent="0.25">
      <c r="A264" s="86"/>
      <c r="B264" s="155" t="s">
        <v>335</v>
      </c>
      <c r="C264" s="127">
        <v>0.189</v>
      </c>
      <c r="D264" s="78"/>
      <c r="E264" s="78"/>
      <c r="G264" s="172">
        <f t="shared" si="105"/>
        <v>3.0813000000000001</v>
      </c>
      <c r="H264" s="172"/>
      <c r="I264" s="172"/>
      <c r="J264" s="172">
        <f t="shared" si="112"/>
        <v>2.4689999999999999</v>
      </c>
      <c r="K264" s="172">
        <f t="shared" si="112"/>
        <v>3.0813000000000001</v>
      </c>
      <c r="L264" s="67" t="e">
        <f t="shared" si="112"/>
        <v>#DIV/0!</v>
      </c>
      <c r="M264" s="67" t="e">
        <f t="shared" si="112"/>
        <v>#DIV/0!</v>
      </c>
      <c r="N264" s="172" t="e">
        <f t="shared" si="112"/>
        <v>#DIV/0!</v>
      </c>
      <c r="O264" s="335"/>
      <c r="P264" s="172" t="e">
        <f t="shared" si="107"/>
        <v>#DIV/0!</v>
      </c>
    </row>
    <row r="265" spans="1:16" hidden="1" x14ac:dyDescent="0.25">
      <c r="A265" s="86"/>
      <c r="B265" s="155" t="s">
        <v>364</v>
      </c>
      <c r="C265" s="127">
        <v>0.21299999999999999</v>
      </c>
      <c r="D265" s="78"/>
      <c r="E265" s="78"/>
      <c r="G265" s="172">
        <f t="shared" si="105"/>
        <v>3.0813000000000001</v>
      </c>
      <c r="H265" s="172"/>
      <c r="I265" s="172"/>
      <c r="J265" s="172">
        <f t="shared" si="112"/>
        <v>2.4689999999999999</v>
      </c>
      <c r="K265" s="172">
        <f t="shared" si="112"/>
        <v>3.0813000000000001</v>
      </c>
      <c r="L265" s="67" t="e">
        <f t="shared" si="112"/>
        <v>#DIV/0!</v>
      </c>
      <c r="M265" s="67" t="e">
        <f t="shared" si="112"/>
        <v>#DIV/0!</v>
      </c>
      <c r="N265" s="172" t="e">
        <f t="shared" si="112"/>
        <v>#DIV/0!</v>
      </c>
      <c r="O265" s="335"/>
      <c r="P265" s="172" t="e">
        <f t="shared" si="107"/>
        <v>#DIV/0!</v>
      </c>
    </row>
    <row r="266" spans="1:16" hidden="1" x14ac:dyDescent="0.25">
      <c r="A266" s="86"/>
      <c r="B266" s="155" t="s">
        <v>301</v>
      </c>
      <c r="C266" s="127">
        <v>0.23599999999999999</v>
      </c>
      <c r="D266" s="78"/>
      <c r="E266" s="78"/>
      <c r="G266" s="172">
        <f t="shared" si="105"/>
        <v>3.0813000000000001</v>
      </c>
      <c r="H266" s="172"/>
      <c r="I266" s="172"/>
      <c r="J266" s="172">
        <f t="shared" si="112"/>
        <v>2.4689999999999999</v>
      </c>
      <c r="K266" s="172">
        <f t="shared" si="112"/>
        <v>3.0813000000000001</v>
      </c>
      <c r="L266" s="67" t="e">
        <f t="shared" si="112"/>
        <v>#DIV/0!</v>
      </c>
      <c r="M266" s="67" t="e">
        <f t="shared" si="112"/>
        <v>#DIV/0!</v>
      </c>
      <c r="N266" s="172" t="e">
        <f t="shared" si="112"/>
        <v>#DIV/0!</v>
      </c>
      <c r="O266" s="335"/>
      <c r="P266" s="172" t="e">
        <f t="shared" si="107"/>
        <v>#DIV/0!</v>
      </c>
    </row>
    <row r="267" spans="1:16" hidden="1" x14ac:dyDescent="0.25">
      <c r="A267" s="86"/>
      <c r="B267" s="155" t="s">
        <v>302</v>
      </c>
      <c r="C267" s="127">
        <v>0.26800000000000002</v>
      </c>
      <c r="D267" s="78"/>
      <c r="E267" s="78"/>
      <c r="G267" s="172">
        <f t="shared" si="105"/>
        <v>3.0813000000000001</v>
      </c>
      <c r="H267" s="172"/>
      <c r="I267" s="172"/>
      <c r="J267" s="172">
        <f t="shared" si="112"/>
        <v>2.4689999999999999</v>
      </c>
      <c r="K267" s="172">
        <f t="shared" si="112"/>
        <v>3.0813000000000001</v>
      </c>
      <c r="L267" s="67" t="e">
        <f t="shared" si="112"/>
        <v>#DIV/0!</v>
      </c>
      <c r="M267" s="67" t="e">
        <f t="shared" si="112"/>
        <v>#DIV/0!</v>
      </c>
      <c r="N267" s="172" t="e">
        <f t="shared" si="112"/>
        <v>#DIV/0!</v>
      </c>
      <c r="O267" s="335"/>
      <c r="P267" s="172" t="e">
        <f t="shared" si="107"/>
        <v>#DIV/0!</v>
      </c>
    </row>
    <row r="268" spans="1:16" hidden="1" x14ac:dyDescent="0.25">
      <c r="A268" s="86"/>
      <c r="B268" s="196" t="s">
        <v>485</v>
      </c>
      <c r="C268" s="127"/>
      <c r="D268" s="78"/>
      <c r="E268" s="78"/>
      <c r="G268" s="172">
        <f t="shared" si="105"/>
        <v>3.0813000000000001</v>
      </c>
      <c r="H268" s="172"/>
      <c r="I268" s="172"/>
      <c r="J268" s="172">
        <f t="shared" si="112"/>
        <v>2.4689999999999999</v>
      </c>
      <c r="K268" s="172">
        <f t="shared" si="112"/>
        <v>3.0813000000000001</v>
      </c>
      <c r="L268" s="67" t="e">
        <f t="shared" si="112"/>
        <v>#DIV/0!</v>
      </c>
      <c r="M268" s="67" t="e">
        <f t="shared" si="112"/>
        <v>#DIV/0!</v>
      </c>
      <c r="N268" s="172" t="e">
        <f t="shared" si="112"/>
        <v>#DIV/0!</v>
      </c>
      <c r="O268" s="335"/>
      <c r="P268" s="172" t="e">
        <f t="shared" si="107"/>
        <v>#DIV/0!</v>
      </c>
    </row>
    <row r="269" spans="1:16" hidden="1" x14ac:dyDescent="0.25">
      <c r="A269" s="86"/>
      <c r="B269" s="155" t="s">
        <v>456</v>
      </c>
      <c r="C269" s="127"/>
      <c r="D269" s="78"/>
      <c r="E269" s="78"/>
      <c r="G269" s="172">
        <f t="shared" si="105"/>
        <v>3.0813000000000001</v>
      </c>
      <c r="H269" s="172"/>
      <c r="I269" s="172"/>
      <c r="J269" s="172">
        <f t="shared" si="112"/>
        <v>2.4689999999999999</v>
      </c>
      <c r="K269" s="172">
        <f t="shared" si="112"/>
        <v>3.0813000000000001</v>
      </c>
      <c r="L269" s="67" t="e">
        <f t="shared" si="112"/>
        <v>#DIV/0!</v>
      </c>
      <c r="M269" s="67" t="e">
        <f t="shared" si="112"/>
        <v>#DIV/0!</v>
      </c>
      <c r="N269" s="172" t="e">
        <f t="shared" si="112"/>
        <v>#DIV/0!</v>
      </c>
      <c r="O269" s="335"/>
      <c r="P269" s="172" t="e">
        <f t="shared" si="107"/>
        <v>#DIV/0!</v>
      </c>
    </row>
    <row r="270" spans="1:16" hidden="1" x14ac:dyDescent="0.25">
      <c r="A270" s="86"/>
      <c r="B270" s="155" t="s">
        <v>471</v>
      </c>
      <c r="C270" s="127"/>
      <c r="D270" s="78"/>
      <c r="E270" s="78"/>
      <c r="G270" s="172">
        <f t="shared" si="105"/>
        <v>3.0813000000000001</v>
      </c>
      <c r="H270" s="172"/>
      <c r="I270" s="172"/>
      <c r="J270" s="172">
        <f t="shared" si="112"/>
        <v>2.4689999999999999</v>
      </c>
      <c r="K270" s="172">
        <f t="shared" si="112"/>
        <v>3.0813000000000001</v>
      </c>
      <c r="L270" s="67" t="e">
        <f t="shared" si="112"/>
        <v>#DIV/0!</v>
      </c>
      <c r="M270" s="67" t="e">
        <f t="shared" si="112"/>
        <v>#DIV/0!</v>
      </c>
      <c r="N270" s="172" t="e">
        <f t="shared" si="112"/>
        <v>#DIV/0!</v>
      </c>
      <c r="O270" s="335"/>
      <c r="P270" s="172" t="e">
        <f t="shared" si="107"/>
        <v>#DIV/0!</v>
      </c>
    </row>
    <row r="271" spans="1:16" hidden="1" x14ac:dyDescent="0.25">
      <c r="A271" s="86"/>
      <c r="B271" s="155" t="s">
        <v>466</v>
      </c>
      <c r="C271" s="127"/>
      <c r="D271" s="78"/>
      <c r="E271" s="78"/>
      <c r="G271" s="172">
        <f t="shared" si="105"/>
        <v>3.0813000000000001</v>
      </c>
      <c r="H271" s="172"/>
      <c r="I271" s="172"/>
      <c r="J271" s="172">
        <f t="shared" si="112"/>
        <v>2.4689999999999999</v>
      </c>
      <c r="K271" s="172">
        <f t="shared" si="112"/>
        <v>3.0813000000000001</v>
      </c>
      <c r="L271" s="67" t="e">
        <f t="shared" si="112"/>
        <v>#DIV/0!</v>
      </c>
      <c r="M271" s="67" t="e">
        <f t="shared" si="112"/>
        <v>#DIV/0!</v>
      </c>
      <c r="N271" s="172" t="e">
        <f t="shared" si="112"/>
        <v>#DIV/0!</v>
      </c>
      <c r="O271" s="335"/>
      <c r="P271" s="172" t="e">
        <f t="shared" si="107"/>
        <v>#DIV/0!</v>
      </c>
    </row>
    <row r="272" spans="1:16" hidden="1" x14ac:dyDescent="0.25">
      <c r="A272" s="86"/>
      <c r="B272" s="155" t="s">
        <v>467</v>
      </c>
      <c r="C272" s="127"/>
      <c r="D272" s="78"/>
      <c r="E272" s="78"/>
      <c r="G272" s="172">
        <f t="shared" si="105"/>
        <v>3.0813000000000001</v>
      </c>
      <c r="H272" s="172"/>
      <c r="I272" s="172"/>
      <c r="J272" s="172">
        <f t="shared" si="112"/>
        <v>2.4689999999999999</v>
      </c>
      <c r="K272" s="172">
        <f t="shared" si="112"/>
        <v>3.0813000000000001</v>
      </c>
      <c r="L272" s="67" t="e">
        <f t="shared" si="112"/>
        <v>#DIV/0!</v>
      </c>
      <c r="M272" s="67" t="e">
        <f t="shared" si="112"/>
        <v>#DIV/0!</v>
      </c>
      <c r="N272" s="172" t="e">
        <f t="shared" si="112"/>
        <v>#DIV/0!</v>
      </c>
      <c r="O272" s="335"/>
      <c r="P272" s="172" t="e">
        <f t="shared" si="107"/>
        <v>#DIV/0!</v>
      </c>
    </row>
    <row r="273" spans="1:16" hidden="1" x14ac:dyDescent="0.25">
      <c r="A273" s="86"/>
      <c r="B273" s="155" t="s">
        <v>459</v>
      </c>
      <c r="C273" s="127"/>
      <c r="D273" s="78"/>
      <c r="E273" s="78"/>
      <c r="G273" s="172">
        <f t="shared" si="105"/>
        <v>3.0813000000000001</v>
      </c>
      <c r="H273" s="172"/>
      <c r="I273" s="172"/>
      <c r="J273" s="172">
        <f t="shared" si="112"/>
        <v>2.4689999999999999</v>
      </c>
      <c r="K273" s="172">
        <f t="shared" si="112"/>
        <v>3.0813000000000001</v>
      </c>
      <c r="L273" s="67" t="e">
        <f t="shared" si="112"/>
        <v>#DIV/0!</v>
      </c>
      <c r="M273" s="67" t="e">
        <f t="shared" si="112"/>
        <v>#DIV/0!</v>
      </c>
      <c r="N273" s="172" t="e">
        <f t="shared" si="112"/>
        <v>#DIV/0!</v>
      </c>
      <c r="O273" s="335"/>
      <c r="P273" s="172" t="e">
        <f t="shared" si="107"/>
        <v>#DIV/0!</v>
      </c>
    </row>
    <row r="274" spans="1:16" hidden="1" x14ac:dyDescent="0.25">
      <c r="A274" s="86"/>
      <c r="B274" s="155" t="s">
        <v>325</v>
      </c>
      <c r="C274" s="127">
        <v>0.214</v>
      </c>
      <c r="D274" s="78"/>
      <c r="E274" s="78"/>
      <c r="G274" s="172">
        <f t="shared" si="105"/>
        <v>3.0813000000000001</v>
      </c>
      <c r="H274" s="172"/>
      <c r="I274" s="172"/>
      <c r="J274" s="172">
        <f t="shared" si="112"/>
        <v>2.4689999999999999</v>
      </c>
      <c r="K274" s="172">
        <f t="shared" si="112"/>
        <v>3.0813000000000001</v>
      </c>
      <c r="L274" s="67" t="e">
        <f t="shared" si="112"/>
        <v>#DIV/0!</v>
      </c>
      <c r="M274" s="67" t="e">
        <f t="shared" si="112"/>
        <v>#DIV/0!</v>
      </c>
      <c r="N274" s="172" t="e">
        <f t="shared" si="112"/>
        <v>#DIV/0!</v>
      </c>
      <c r="O274" s="335"/>
      <c r="P274" s="172" t="e">
        <f t="shared" si="107"/>
        <v>#DIV/0!</v>
      </c>
    </row>
    <row r="275" spans="1:16" hidden="1" x14ac:dyDescent="0.25">
      <c r="A275" s="86"/>
      <c r="B275" s="155" t="s">
        <v>365</v>
      </c>
      <c r="C275" s="127">
        <v>0.217</v>
      </c>
      <c r="D275" s="78"/>
      <c r="E275" s="78"/>
      <c r="G275" s="172">
        <f t="shared" si="105"/>
        <v>3.0813000000000001</v>
      </c>
      <c r="H275" s="172"/>
      <c r="I275" s="172"/>
      <c r="J275" s="172">
        <f t="shared" si="112"/>
        <v>2.4689999999999999</v>
      </c>
      <c r="K275" s="172">
        <f t="shared" si="112"/>
        <v>3.0813000000000001</v>
      </c>
      <c r="L275" s="67" t="e">
        <f t="shared" si="112"/>
        <v>#DIV/0!</v>
      </c>
      <c r="M275" s="67" t="e">
        <f t="shared" si="112"/>
        <v>#DIV/0!</v>
      </c>
      <c r="N275" s="172" t="e">
        <f t="shared" si="112"/>
        <v>#DIV/0!</v>
      </c>
      <c r="O275" s="335"/>
      <c r="P275" s="172" t="e">
        <f t="shared" si="107"/>
        <v>#DIV/0!</v>
      </c>
    </row>
    <row r="276" spans="1:16" hidden="1" x14ac:dyDescent="0.25">
      <c r="A276" s="86"/>
      <c r="B276" s="155" t="s">
        <v>310</v>
      </c>
      <c r="C276" s="128">
        <v>0.25800000000000001</v>
      </c>
      <c r="D276" s="78"/>
      <c r="E276" s="78"/>
      <c r="G276" s="172">
        <f t="shared" si="105"/>
        <v>3.0813000000000001</v>
      </c>
      <c r="H276" s="172"/>
      <c r="I276" s="172"/>
      <c r="J276" s="172">
        <f t="shared" si="112"/>
        <v>2.4689999999999999</v>
      </c>
      <c r="K276" s="172">
        <f t="shared" si="112"/>
        <v>3.0813000000000001</v>
      </c>
      <c r="L276" s="67" t="e">
        <f t="shared" si="112"/>
        <v>#DIV/0!</v>
      </c>
      <c r="M276" s="67" t="e">
        <f t="shared" si="112"/>
        <v>#DIV/0!</v>
      </c>
      <c r="N276" s="172" t="e">
        <f t="shared" si="112"/>
        <v>#DIV/0!</v>
      </c>
      <c r="O276" s="335"/>
      <c r="P276" s="172" t="e">
        <f t="shared" si="107"/>
        <v>#DIV/0!</v>
      </c>
    </row>
    <row r="277" spans="1:16" hidden="1" x14ac:dyDescent="0.25">
      <c r="A277" s="86"/>
      <c r="B277" s="155" t="s">
        <v>474</v>
      </c>
      <c r="C277" s="128"/>
      <c r="D277" s="78"/>
      <c r="E277" s="78"/>
      <c r="G277" s="172">
        <f t="shared" si="105"/>
        <v>3.0813000000000001</v>
      </c>
      <c r="H277" s="172"/>
      <c r="I277" s="172"/>
      <c r="J277" s="172">
        <f t="shared" si="112"/>
        <v>2.4689999999999999</v>
      </c>
      <c r="K277" s="172">
        <f t="shared" si="112"/>
        <v>3.0813000000000001</v>
      </c>
      <c r="L277" s="67" t="e">
        <f t="shared" si="112"/>
        <v>#DIV/0!</v>
      </c>
      <c r="M277" s="67" t="e">
        <f t="shared" si="112"/>
        <v>#DIV/0!</v>
      </c>
      <c r="N277" s="172" t="e">
        <f t="shared" si="112"/>
        <v>#DIV/0!</v>
      </c>
      <c r="O277" s="335"/>
      <c r="P277" s="172" t="e">
        <f t="shared" si="107"/>
        <v>#DIV/0!</v>
      </c>
    </row>
    <row r="278" spans="1:16" hidden="1" x14ac:dyDescent="0.25">
      <c r="A278" s="86"/>
      <c r="B278" s="155" t="s">
        <v>303</v>
      </c>
      <c r="C278" s="127">
        <v>0.24299999999999999</v>
      </c>
      <c r="D278" s="78"/>
      <c r="E278" s="78"/>
      <c r="G278" s="172">
        <f t="shared" ref="G278:G341" si="113">G277</f>
        <v>3.0813000000000001</v>
      </c>
      <c r="H278" s="172"/>
      <c r="I278" s="172"/>
      <c r="J278" s="172">
        <f t="shared" ref="J278:N293" si="114">J277</f>
        <v>2.4689999999999999</v>
      </c>
      <c r="K278" s="172">
        <f t="shared" si="114"/>
        <v>3.0813000000000001</v>
      </c>
      <c r="L278" s="67" t="e">
        <f t="shared" si="114"/>
        <v>#DIV/0!</v>
      </c>
      <c r="M278" s="67" t="e">
        <f t="shared" si="114"/>
        <v>#DIV/0!</v>
      </c>
      <c r="N278" s="172" t="e">
        <f t="shared" si="114"/>
        <v>#DIV/0!</v>
      </c>
      <c r="O278" s="335"/>
      <c r="P278" s="172" t="e">
        <f t="shared" ref="P278:P341" si="115">P277</f>
        <v>#DIV/0!</v>
      </c>
    </row>
    <row r="279" spans="1:16" hidden="1" x14ac:dyDescent="0.25">
      <c r="A279" s="86"/>
      <c r="B279" s="155" t="s">
        <v>407</v>
      </c>
      <c r="C279" s="127">
        <v>0.24199999999999999</v>
      </c>
      <c r="D279" s="78"/>
      <c r="E279" s="78"/>
      <c r="G279" s="172">
        <f t="shared" si="113"/>
        <v>3.0813000000000001</v>
      </c>
      <c r="H279" s="172"/>
      <c r="I279" s="172"/>
      <c r="J279" s="172">
        <f t="shared" si="114"/>
        <v>2.4689999999999999</v>
      </c>
      <c r="K279" s="172">
        <f t="shared" si="114"/>
        <v>3.0813000000000001</v>
      </c>
      <c r="L279" s="67" t="e">
        <f t="shared" si="114"/>
        <v>#DIV/0!</v>
      </c>
      <c r="M279" s="67" t="e">
        <f t="shared" si="114"/>
        <v>#DIV/0!</v>
      </c>
      <c r="N279" s="172" t="e">
        <f t="shared" si="114"/>
        <v>#DIV/0!</v>
      </c>
      <c r="O279" s="335"/>
      <c r="P279" s="172" t="e">
        <f t="shared" si="115"/>
        <v>#DIV/0!</v>
      </c>
    </row>
    <row r="280" spans="1:16" hidden="1" x14ac:dyDescent="0.25">
      <c r="A280" s="86"/>
      <c r="B280" s="155" t="s">
        <v>441</v>
      </c>
      <c r="C280" s="127">
        <v>0.22800000000000001</v>
      </c>
      <c r="D280" s="78"/>
      <c r="E280" s="78"/>
      <c r="G280" s="172">
        <f t="shared" si="113"/>
        <v>3.0813000000000001</v>
      </c>
      <c r="H280" s="172"/>
      <c r="I280" s="172"/>
      <c r="J280" s="172">
        <f t="shared" si="114"/>
        <v>2.4689999999999999</v>
      </c>
      <c r="K280" s="172">
        <f t="shared" si="114"/>
        <v>3.0813000000000001</v>
      </c>
      <c r="L280" s="67" t="e">
        <f t="shared" si="114"/>
        <v>#DIV/0!</v>
      </c>
      <c r="M280" s="67" t="e">
        <f t="shared" si="114"/>
        <v>#DIV/0!</v>
      </c>
      <c r="N280" s="172" t="e">
        <f t="shared" si="114"/>
        <v>#DIV/0!</v>
      </c>
      <c r="O280" s="335"/>
      <c r="P280" s="172" t="e">
        <f t="shared" si="115"/>
        <v>#DIV/0!</v>
      </c>
    </row>
    <row r="281" spans="1:16" hidden="1" x14ac:dyDescent="0.25">
      <c r="A281" s="86"/>
      <c r="B281" s="155" t="s">
        <v>359</v>
      </c>
      <c r="C281" s="127">
        <v>0.24299999999999999</v>
      </c>
      <c r="D281" s="78"/>
      <c r="E281" s="78"/>
      <c r="G281" s="172">
        <f t="shared" si="113"/>
        <v>3.0813000000000001</v>
      </c>
      <c r="H281" s="172"/>
      <c r="I281" s="172"/>
      <c r="J281" s="172">
        <f t="shared" si="114"/>
        <v>2.4689999999999999</v>
      </c>
      <c r="K281" s="172">
        <f t="shared" si="114"/>
        <v>3.0813000000000001</v>
      </c>
      <c r="L281" s="67" t="e">
        <f t="shared" si="114"/>
        <v>#DIV/0!</v>
      </c>
      <c r="M281" s="67" t="e">
        <f t="shared" si="114"/>
        <v>#DIV/0!</v>
      </c>
      <c r="N281" s="172" t="e">
        <f t="shared" si="114"/>
        <v>#DIV/0!</v>
      </c>
      <c r="O281" s="335"/>
      <c r="P281" s="172" t="e">
        <f t="shared" si="115"/>
        <v>#DIV/0!</v>
      </c>
    </row>
    <row r="282" spans="1:16" hidden="1" x14ac:dyDescent="0.25">
      <c r="A282" s="86"/>
      <c r="B282" s="155" t="s">
        <v>374</v>
      </c>
      <c r="C282" s="128">
        <v>0.25</v>
      </c>
      <c r="D282" s="78"/>
      <c r="E282" s="78"/>
      <c r="G282" s="172">
        <f t="shared" si="113"/>
        <v>3.0813000000000001</v>
      </c>
      <c r="H282" s="172"/>
      <c r="I282" s="172"/>
      <c r="J282" s="172">
        <f t="shared" si="114"/>
        <v>2.4689999999999999</v>
      </c>
      <c r="K282" s="172">
        <f t="shared" si="114"/>
        <v>3.0813000000000001</v>
      </c>
      <c r="L282" s="67" t="e">
        <f t="shared" si="114"/>
        <v>#DIV/0!</v>
      </c>
      <c r="M282" s="67" t="e">
        <f t="shared" si="114"/>
        <v>#DIV/0!</v>
      </c>
      <c r="N282" s="172" t="e">
        <f t="shared" si="114"/>
        <v>#DIV/0!</v>
      </c>
      <c r="O282" s="335"/>
      <c r="P282" s="172" t="e">
        <f t="shared" si="115"/>
        <v>#DIV/0!</v>
      </c>
    </row>
    <row r="283" spans="1:16" hidden="1" x14ac:dyDescent="0.25">
      <c r="A283" s="86"/>
      <c r="B283" s="155" t="s">
        <v>370</v>
      </c>
      <c r="C283" s="127">
        <v>1.8080000000000001</v>
      </c>
      <c r="D283" s="78"/>
      <c r="E283" s="78"/>
      <c r="G283" s="172">
        <f t="shared" si="113"/>
        <v>3.0813000000000001</v>
      </c>
      <c r="H283" s="172"/>
      <c r="I283" s="172"/>
      <c r="J283" s="172">
        <f t="shared" si="114"/>
        <v>2.4689999999999999</v>
      </c>
      <c r="K283" s="172">
        <f t="shared" si="114"/>
        <v>3.0813000000000001</v>
      </c>
      <c r="L283" s="67" t="e">
        <f t="shared" si="114"/>
        <v>#DIV/0!</v>
      </c>
      <c r="M283" s="67" t="e">
        <f t="shared" si="114"/>
        <v>#DIV/0!</v>
      </c>
      <c r="N283" s="172" t="e">
        <f t="shared" si="114"/>
        <v>#DIV/0!</v>
      </c>
      <c r="O283" s="335"/>
      <c r="P283" s="172" t="e">
        <f t="shared" si="115"/>
        <v>#DIV/0!</v>
      </c>
    </row>
    <row r="284" spans="1:16" hidden="1" x14ac:dyDescent="0.25">
      <c r="A284" s="86"/>
      <c r="B284" s="196" t="s">
        <v>499</v>
      </c>
      <c r="C284" s="127"/>
      <c r="D284" s="78"/>
      <c r="E284" s="78"/>
      <c r="G284" s="172">
        <f t="shared" si="113"/>
        <v>3.0813000000000001</v>
      </c>
      <c r="H284" s="172"/>
      <c r="I284" s="172"/>
      <c r="J284" s="172">
        <f t="shared" si="114"/>
        <v>2.4689999999999999</v>
      </c>
      <c r="K284" s="172">
        <f t="shared" si="114"/>
        <v>3.0813000000000001</v>
      </c>
      <c r="L284" s="67" t="e">
        <f t="shared" si="114"/>
        <v>#DIV/0!</v>
      </c>
      <c r="M284" s="67" t="e">
        <f t="shared" si="114"/>
        <v>#DIV/0!</v>
      </c>
      <c r="N284" s="172" t="e">
        <f t="shared" si="114"/>
        <v>#DIV/0!</v>
      </c>
      <c r="O284" s="335"/>
      <c r="P284" s="172" t="e">
        <f t="shared" si="115"/>
        <v>#DIV/0!</v>
      </c>
    </row>
    <row r="285" spans="1:16" hidden="1" x14ac:dyDescent="0.25">
      <c r="A285" s="86"/>
      <c r="B285" s="196" t="s">
        <v>494</v>
      </c>
      <c r="C285" s="127"/>
      <c r="D285" s="78"/>
      <c r="E285" s="78"/>
      <c r="G285" s="172">
        <f t="shared" si="113"/>
        <v>3.0813000000000001</v>
      </c>
      <c r="H285" s="172"/>
      <c r="I285" s="172"/>
      <c r="J285" s="172">
        <f t="shared" si="114"/>
        <v>2.4689999999999999</v>
      </c>
      <c r="K285" s="172">
        <f t="shared" si="114"/>
        <v>3.0813000000000001</v>
      </c>
      <c r="L285" s="67" t="e">
        <f t="shared" si="114"/>
        <v>#DIV/0!</v>
      </c>
      <c r="M285" s="67" t="e">
        <f t="shared" si="114"/>
        <v>#DIV/0!</v>
      </c>
      <c r="N285" s="172" t="e">
        <f t="shared" si="114"/>
        <v>#DIV/0!</v>
      </c>
      <c r="O285" s="335"/>
      <c r="P285" s="172" t="e">
        <f t="shared" si="115"/>
        <v>#DIV/0!</v>
      </c>
    </row>
    <row r="286" spans="1:16" hidden="1" x14ac:dyDescent="0.25">
      <c r="A286" s="86"/>
      <c r="B286" s="155" t="s">
        <v>455</v>
      </c>
      <c r="C286" s="127"/>
      <c r="D286" s="78"/>
      <c r="E286" s="78"/>
      <c r="G286" s="172">
        <f t="shared" si="113"/>
        <v>3.0813000000000001</v>
      </c>
      <c r="H286" s="172"/>
      <c r="I286" s="172"/>
      <c r="J286" s="172">
        <f t="shared" si="114"/>
        <v>2.4689999999999999</v>
      </c>
      <c r="K286" s="172">
        <f t="shared" si="114"/>
        <v>3.0813000000000001</v>
      </c>
      <c r="L286" s="67" t="e">
        <f t="shared" si="114"/>
        <v>#DIV/0!</v>
      </c>
      <c r="M286" s="67" t="e">
        <f t="shared" si="114"/>
        <v>#DIV/0!</v>
      </c>
      <c r="N286" s="172" t="e">
        <f t="shared" si="114"/>
        <v>#DIV/0!</v>
      </c>
      <c r="O286" s="335"/>
      <c r="P286" s="172" t="e">
        <f t="shared" si="115"/>
        <v>#DIV/0!</v>
      </c>
    </row>
    <row r="287" spans="1:16" hidden="1" x14ac:dyDescent="0.25">
      <c r="A287" s="86"/>
      <c r="B287" s="155" t="s">
        <v>328</v>
      </c>
      <c r="C287" s="127">
        <v>0.21299999999999999</v>
      </c>
      <c r="D287" s="78"/>
      <c r="E287" s="78"/>
      <c r="G287" s="172">
        <f t="shared" si="113"/>
        <v>3.0813000000000001</v>
      </c>
      <c r="H287" s="172"/>
      <c r="I287" s="172"/>
      <c r="J287" s="172">
        <f t="shared" si="114"/>
        <v>2.4689999999999999</v>
      </c>
      <c r="K287" s="172">
        <f t="shared" si="114"/>
        <v>3.0813000000000001</v>
      </c>
      <c r="L287" s="67" t="e">
        <f t="shared" si="114"/>
        <v>#DIV/0!</v>
      </c>
      <c r="M287" s="67" t="e">
        <f t="shared" si="114"/>
        <v>#DIV/0!</v>
      </c>
      <c r="N287" s="172" t="e">
        <f t="shared" si="114"/>
        <v>#DIV/0!</v>
      </c>
      <c r="O287" s="335"/>
      <c r="P287" s="172" t="e">
        <f t="shared" si="115"/>
        <v>#DIV/0!</v>
      </c>
    </row>
    <row r="288" spans="1:16" hidden="1" x14ac:dyDescent="0.25">
      <c r="A288" s="86"/>
      <c r="B288" s="155" t="s">
        <v>479</v>
      </c>
      <c r="C288" s="127"/>
      <c r="D288" s="78"/>
      <c r="E288" s="78"/>
      <c r="G288" s="172">
        <f t="shared" si="113"/>
        <v>3.0813000000000001</v>
      </c>
      <c r="H288" s="172"/>
      <c r="I288" s="172"/>
      <c r="J288" s="172">
        <f t="shared" si="114"/>
        <v>2.4689999999999999</v>
      </c>
      <c r="K288" s="172">
        <f t="shared" si="114"/>
        <v>3.0813000000000001</v>
      </c>
      <c r="L288" s="67" t="e">
        <f t="shared" si="114"/>
        <v>#DIV/0!</v>
      </c>
      <c r="M288" s="67" t="e">
        <f t="shared" si="114"/>
        <v>#DIV/0!</v>
      </c>
      <c r="N288" s="172" t="e">
        <f t="shared" si="114"/>
        <v>#DIV/0!</v>
      </c>
      <c r="O288" s="335"/>
      <c r="P288" s="172" t="e">
        <f t="shared" si="115"/>
        <v>#DIV/0!</v>
      </c>
    </row>
    <row r="289" spans="1:16" hidden="1" x14ac:dyDescent="0.25">
      <c r="A289" s="86"/>
      <c r="B289" s="155" t="s">
        <v>350</v>
      </c>
      <c r="C289" s="127"/>
      <c r="D289" s="78"/>
      <c r="E289" s="78"/>
      <c r="G289" s="172">
        <f t="shared" si="113"/>
        <v>3.0813000000000001</v>
      </c>
      <c r="H289" s="172"/>
      <c r="I289" s="172"/>
      <c r="J289" s="172">
        <f t="shared" si="114"/>
        <v>2.4689999999999999</v>
      </c>
      <c r="K289" s="172">
        <f t="shared" si="114"/>
        <v>3.0813000000000001</v>
      </c>
      <c r="L289" s="67" t="e">
        <f t="shared" si="114"/>
        <v>#DIV/0!</v>
      </c>
      <c r="M289" s="67" t="e">
        <f t="shared" si="114"/>
        <v>#DIV/0!</v>
      </c>
      <c r="N289" s="172" t="e">
        <f t="shared" si="114"/>
        <v>#DIV/0!</v>
      </c>
      <c r="O289" s="335"/>
      <c r="P289" s="172" t="e">
        <f t="shared" si="115"/>
        <v>#DIV/0!</v>
      </c>
    </row>
    <row r="290" spans="1:16" hidden="1" x14ac:dyDescent="0.25">
      <c r="A290" s="86"/>
      <c r="B290" s="155" t="s">
        <v>477</v>
      </c>
      <c r="C290" s="127"/>
      <c r="D290" s="78"/>
      <c r="E290" s="78"/>
      <c r="G290" s="172">
        <f t="shared" si="113"/>
        <v>3.0813000000000001</v>
      </c>
      <c r="H290" s="172"/>
      <c r="I290" s="172"/>
      <c r="J290" s="172">
        <f t="shared" si="114"/>
        <v>2.4689999999999999</v>
      </c>
      <c r="K290" s="172">
        <f t="shared" si="114"/>
        <v>3.0813000000000001</v>
      </c>
      <c r="L290" s="67" t="e">
        <f t="shared" si="114"/>
        <v>#DIV/0!</v>
      </c>
      <c r="M290" s="67" t="e">
        <f t="shared" si="114"/>
        <v>#DIV/0!</v>
      </c>
      <c r="N290" s="172" t="e">
        <f t="shared" si="114"/>
        <v>#DIV/0!</v>
      </c>
      <c r="O290" s="335"/>
      <c r="P290" s="172" t="e">
        <f t="shared" si="115"/>
        <v>#DIV/0!</v>
      </c>
    </row>
    <row r="291" spans="1:16" hidden="1" x14ac:dyDescent="0.25">
      <c r="A291" s="86"/>
      <c r="B291" s="155" t="s">
        <v>358</v>
      </c>
      <c r="C291" s="127">
        <v>0.27300000000000002</v>
      </c>
      <c r="D291" s="78"/>
      <c r="E291" s="78"/>
      <c r="G291" s="172">
        <f t="shared" si="113"/>
        <v>3.0813000000000001</v>
      </c>
      <c r="H291" s="172"/>
      <c r="I291" s="172"/>
      <c r="J291" s="172">
        <f t="shared" si="114"/>
        <v>2.4689999999999999</v>
      </c>
      <c r="K291" s="172">
        <f t="shared" si="114"/>
        <v>3.0813000000000001</v>
      </c>
      <c r="L291" s="67" t="e">
        <f t="shared" si="114"/>
        <v>#DIV/0!</v>
      </c>
      <c r="M291" s="67" t="e">
        <f t="shared" si="114"/>
        <v>#DIV/0!</v>
      </c>
      <c r="N291" s="172" t="e">
        <f t="shared" si="114"/>
        <v>#DIV/0!</v>
      </c>
      <c r="O291" s="335"/>
      <c r="P291" s="172" t="e">
        <f t="shared" si="115"/>
        <v>#DIV/0!</v>
      </c>
    </row>
    <row r="292" spans="1:16" hidden="1" x14ac:dyDescent="0.25">
      <c r="A292" s="86"/>
      <c r="B292" s="155" t="s">
        <v>367</v>
      </c>
      <c r="C292" s="127">
        <v>0.27300000000000002</v>
      </c>
      <c r="D292" s="78"/>
      <c r="E292" s="78"/>
      <c r="G292" s="172">
        <f t="shared" si="113"/>
        <v>3.0813000000000001</v>
      </c>
      <c r="H292" s="172"/>
      <c r="I292" s="172"/>
      <c r="J292" s="172">
        <f t="shared" si="114"/>
        <v>2.4689999999999999</v>
      </c>
      <c r="K292" s="172">
        <f t="shared" si="114"/>
        <v>3.0813000000000001</v>
      </c>
      <c r="L292" s="67" t="e">
        <f t="shared" si="114"/>
        <v>#DIV/0!</v>
      </c>
      <c r="M292" s="67" t="e">
        <f t="shared" si="114"/>
        <v>#DIV/0!</v>
      </c>
      <c r="N292" s="172" t="e">
        <f t="shared" si="114"/>
        <v>#DIV/0!</v>
      </c>
      <c r="O292" s="335"/>
      <c r="P292" s="172" t="e">
        <f t="shared" si="115"/>
        <v>#DIV/0!</v>
      </c>
    </row>
    <row r="293" spans="1:16" hidden="1" x14ac:dyDescent="0.25">
      <c r="A293" s="86"/>
      <c r="B293" s="155" t="s">
        <v>326</v>
      </c>
      <c r="C293" s="127">
        <v>0.27300000000000002</v>
      </c>
      <c r="D293" s="78"/>
      <c r="E293" s="78"/>
      <c r="G293" s="172">
        <f t="shared" si="113"/>
        <v>3.0813000000000001</v>
      </c>
      <c r="H293" s="172"/>
      <c r="I293" s="172"/>
      <c r="J293" s="172">
        <f t="shared" si="114"/>
        <v>2.4689999999999999</v>
      </c>
      <c r="K293" s="172">
        <f t="shared" si="114"/>
        <v>3.0813000000000001</v>
      </c>
      <c r="L293" s="67" t="e">
        <f t="shared" si="114"/>
        <v>#DIV/0!</v>
      </c>
      <c r="M293" s="67" t="e">
        <f t="shared" si="114"/>
        <v>#DIV/0!</v>
      </c>
      <c r="N293" s="172" t="e">
        <f t="shared" si="114"/>
        <v>#DIV/0!</v>
      </c>
      <c r="O293" s="335"/>
      <c r="P293" s="172" t="e">
        <f t="shared" si="115"/>
        <v>#DIV/0!</v>
      </c>
    </row>
    <row r="294" spans="1:16" hidden="1" x14ac:dyDescent="0.25">
      <c r="A294" s="86"/>
      <c r="B294" s="155" t="s">
        <v>470</v>
      </c>
      <c r="C294" s="127"/>
      <c r="D294" s="78"/>
      <c r="E294" s="78"/>
      <c r="G294" s="172">
        <f t="shared" si="113"/>
        <v>3.0813000000000001</v>
      </c>
      <c r="H294" s="172"/>
      <c r="I294" s="172"/>
      <c r="J294" s="172">
        <f t="shared" ref="J294:N309" si="116">J293</f>
        <v>2.4689999999999999</v>
      </c>
      <c r="K294" s="172">
        <f t="shared" si="116"/>
        <v>3.0813000000000001</v>
      </c>
      <c r="L294" s="67" t="e">
        <f t="shared" si="116"/>
        <v>#DIV/0!</v>
      </c>
      <c r="M294" s="67" t="e">
        <f t="shared" si="116"/>
        <v>#DIV/0!</v>
      </c>
      <c r="N294" s="172" t="e">
        <f t="shared" si="116"/>
        <v>#DIV/0!</v>
      </c>
      <c r="O294" s="335"/>
      <c r="P294" s="172" t="e">
        <f t="shared" si="115"/>
        <v>#DIV/0!</v>
      </c>
    </row>
    <row r="295" spans="1:16" hidden="1" x14ac:dyDescent="0.25">
      <c r="A295" s="86"/>
      <c r="B295" s="155" t="s">
        <v>311</v>
      </c>
      <c r="C295" s="127">
        <v>0.27100000000000002</v>
      </c>
      <c r="D295" s="78"/>
      <c r="E295" s="78"/>
      <c r="G295" s="172">
        <f t="shared" si="113"/>
        <v>3.0813000000000001</v>
      </c>
      <c r="H295" s="172"/>
      <c r="I295" s="172"/>
      <c r="J295" s="172">
        <f t="shared" si="116"/>
        <v>2.4689999999999999</v>
      </c>
      <c r="K295" s="172">
        <f t="shared" si="116"/>
        <v>3.0813000000000001</v>
      </c>
      <c r="L295" s="67" t="e">
        <f t="shared" si="116"/>
        <v>#DIV/0!</v>
      </c>
      <c r="M295" s="67" t="e">
        <f t="shared" si="116"/>
        <v>#DIV/0!</v>
      </c>
      <c r="N295" s="172" t="e">
        <f t="shared" si="116"/>
        <v>#DIV/0!</v>
      </c>
      <c r="O295" s="335"/>
      <c r="P295" s="172" t="e">
        <f t="shared" si="115"/>
        <v>#DIV/0!</v>
      </c>
    </row>
    <row r="296" spans="1:16" hidden="1" x14ac:dyDescent="0.25">
      <c r="A296" s="86"/>
      <c r="B296" s="155" t="s">
        <v>368</v>
      </c>
      <c r="C296" s="127">
        <v>0.27300000000000002</v>
      </c>
      <c r="D296" s="78"/>
      <c r="E296" s="78"/>
      <c r="G296" s="172">
        <f t="shared" si="113"/>
        <v>3.0813000000000001</v>
      </c>
      <c r="H296" s="172"/>
      <c r="I296" s="172"/>
      <c r="J296" s="172">
        <f t="shared" si="116"/>
        <v>2.4689999999999999</v>
      </c>
      <c r="K296" s="172">
        <f t="shared" si="116"/>
        <v>3.0813000000000001</v>
      </c>
      <c r="L296" s="67" t="e">
        <f t="shared" si="116"/>
        <v>#DIV/0!</v>
      </c>
      <c r="M296" s="67" t="e">
        <f t="shared" si="116"/>
        <v>#DIV/0!</v>
      </c>
      <c r="N296" s="172" t="e">
        <f t="shared" si="116"/>
        <v>#DIV/0!</v>
      </c>
      <c r="O296" s="335"/>
      <c r="P296" s="172" t="e">
        <f t="shared" si="115"/>
        <v>#DIV/0!</v>
      </c>
    </row>
    <row r="297" spans="1:16" hidden="1" x14ac:dyDescent="0.25">
      <c r="A297" s="86"/>
      <c r="B297" s="155" t="s">
        <v>402</v>
      </c>
      <c r="C297" s="202">
        <f>13.335/50</f>
        <v>0.26669999999999999</v>
      </c>
      <c r="D297" s="78"/>
      <c r="E297" s="78"/>
      <c r="G297" s="172">
        <f t="shared" si="113"/>
        <v>3.0813000000000001</v>
      </c>
      <c r="H297" s="172"/>
      <c r="I297" s="172"/>
      <c r="J297" s="172">
        <f t="shared" si="116"/>
        <v>2.4689999999999999</v>
      </c>
      <c r="K297" s="172">
        <f t="shared" si="116"/>
        <v>3.0813000000000001</v>
      </c>
      <c r="L297" s="67" t="e">
        <f t="shared" si="116"/>
        <v>#DIV/0!</v>
      </c>
      <c r="M297" s="67" t="e">
        <f t="shared" si="116"/>
        <v>#DIV/0!</v>
      </c>
      <c r="N297" s="172" t="e">
        <f t="shared" si="116"/>
        <v>#DIV/0!</v>
      </c>
      <c r="O297" s="335"/>
      <c r="P297" s="172" t="e">
        <f t="shared" si="115"/>
        <v>#DIV/0!</v>
      </c>
    </row>
    <row r="298" spans="1:16" hidden="1" x14ac:dyDescent="0.25">
      <c r="A298" s="86"/>
      <c r="B298" s="196" t="s">
        <v>486</v>
      </c>
      <c r="C298" s="202"/>
      <c r="D298" s="78"/>
      <c r="E298" s="78"/>
      <c r="G298" s="172">
        <f t="shared" si="113"/>
        <v>3.0813000000000001</v>
      </c>
      <c r="H298" s="172"/>
      <c r="I298" s="172"/>
      <c r="J298" s="172">
        <f t="shared" si="116"/>
        <v>2.4689999999999999</v>
      </c>
      <c r="K298" s="172">
        <f t="shared" si="116"/>
        <v>3.0813000000000001</v>
      </c>
      <c r="L298" s="67" t="e">
        <f t="shared" si="116"/>
        <v>#DIV/0!</v>
      </c>
      <c r="M298" s="67" t="e">
        <f t="shared" si="116"/>
        <v>#DIV/0!</v>
      </c>
      <c r="N298" s="172" t="e">
        <f t="shared" si="116"/>
        <v>#DIV/0!</v>
      </c>
      <c r="O298" s="335"/>
      <c r="P298" s="172" t="e">
        <f t="shared" si="115"/>
        <v>#DIV/0!</v>
      </c>
    </row>
    <row r="299" spans="1:16" hidden="1" x14ac:dyDescent="0.25">
      <c r="A299" s="86"/>
      <c r="B299" s="155" t="s">
        <v>444</v>
      </c>
      <c r="C299" s="202"/>
      <c r="D299" s="78"/>
      <c r="E299" s="78"/>
      <c r="G299" s="172">
        <f t="shared" si="113"/>
        <v>3.0813000000000001</v>
      </c>
      <c r="H299" s="172"/>
      <c r="I299" s="172"/>
      <c r="J299" s="172">
        <f t="shared" si="116"/>
        <v>2.4689999999999999</v>
      </c>
      <c r="K299" s="172">
        <f t="shared" si="116"/>
        <v>3.0813000000000001</v>
      </c>
      <c r="L299" s="67" t="e">
        <f t="shared" si="116"/>
        <v>#DIV/0!</v>
      </c>
      <c r="M299" s="67" t="e">
        <f t="shared" si="116"/>
        <v>#DIV/0!</v>
      </c>
      <c r="N299" s="172" t="e">
        <f t="shared" si="116"/>
        <v>#DIV/0!</v>
      </c>
      <c r="O299" s="335"/>
      <c r="P299" s="172" t="e">
        <f t="shared" si="115"/>
        <v>#DIV/0!</v>
      </c>
    </row>
    <row r="300" spans="1:16" hidden="1" x14ac:dyDescent="0.25">
      <c r="A300" s="86"/>
      <c r="B300" s="155" t="s">
        <v>332</v>
      </c>
      <c r="C300" s="128">
        <f>9.72/32</f>
        <v>0.30375000000000002</v>
      </c>
      <c r="D300" s="78"/>
      <c r="E300" s="78"/>
      <c r="G300" s="172">
        <f t="shared" si="113"/>
        <v>3.0813000000000001</v>
      </c>
      <c r="H300" s="172"/>
      <c r="I300" s="172"/>
      <c r="J300" s="172">
        <f t="shared" si="116"/>
        <v>2.4689999999999999</v>
      </c>
      <c r="K300" s="172">
        <f t="shared" si="116"/>
        <v>3.0813000000000001</v>
      </c>
      <c r="L300" s="67" t="e">
        <f t="shared" si="116"/>
        <v>#DIV/0!</v>
      </c>
      <c r="M300" s="67" t="e">
        <f t="shared" si="116"/>
        <v>#DIV/0!</v>
      </c>
      <c r="N300" s="172" t="e">
        <f t="shared" si="116"/>
        <v>#DIV/0!</v>
      </c>
      <c r="O300" s="335"/>
      <c r="P300" s="172" t="e">
        <f t="shared" si="115"/>
        <v>#DIV/0!</v>
      </c>
    </row>
    <row r="301" spans="1:16" hidden="1" x14ac:dyDescent="0.25">
      <c r="A301" s="86"/>
      <c r="B301" s="155" t="s">
        <v>338</v>
      </c>
      <c r="C301" s="127">
        <v>0.34899999999999998</v>
      </c>
      <c r="D301" s="78"/>
      <c r="E301" s="78"/>
      <c r="G301" s="172">
        <f t="shared" si="113"/>
        <v>3.0813000000000001</v>
      </c>
      <c r="H301" s="172"/>
      <c r="I301" s="172"/>
      <c r="J301" s="172">
        <f t="shared" si="116"/>
        <v>2.4689999999999999</v>
      </c>
      <c r="K301" s="172">
        <f t="shared" si="116"/>
        <v>3.0813000000000001</v>
      </c>
      <c r="L301" s="67" t="e">
        <f t="shared" si="116"/>
        <v>#DIV/0!</v>
      </c>
      <c r="M301" s="67" t="e">
        <f t="shared" si="116"/>
        <v>#DIV/0!</v>
      </c>
      <c r="N301" s="172" t="e">
        <f t="shared" si="116"/>
        <v>#DIV/0!</v>
      </c>
      <c r="O301" s="335"/>
      <c r="P301" s="172" t="e">
        <f t="shared" si="115"/>
        <v>#DIV/0!</v>
      </c>
    </row>
    <row r="302" spans="1:16" hidden="1" x14ac:dyDescent="0.25">
      <c r="A302" s="86"/>
      <c r="B302" s="155" t="s">
        <v>475</v>
      </c>
      <c r="C302" s="127"/>
      <c r="D302" s="78"/>
      <c r="E302" s="78"/>
      <c r="G302" s="172">
        <f t="shared" si="113"/>
        <v>3.0813000000000001</v>
      </c>
      <c r="H302" s="172"/>
      <c r="I302" s="172"/>
      <c r="J302" s="172">
        <f t="shared" si="116"/>
        <v>2.4689999999999999</v>
      </c>
      <c r="K302" s="172">
        <f t="shared" si="116"/>
        <v>3.0813000000000001</v>
      </c>
      <c r="L302" s="67" t="e">
        <f t="shared" si="116"/>
        <v>#DIV/0!</v>
      </c>
      <c r="M302" s="67" t="e">
        <f t="shared" si="116"/>
        <v>#DIV/0!</v>
      </c>
      <c r="N302" s="172" t="e">
        <f t="shared" si="116"/>
        <v>#DIV/0!</v>
      </c>
      <c r="O302" s="335"/>
      <c r="P302" s="172" t="e">
        <f t="shared" si="115"/>
        <v>#DIV/0!</v>
      </c>
    </row>
    <row r="303" spans="1:16" hidden="1" x14ac:dyDescent="0.25">
      <c r="A303" s="86"/>
      <c r="B303" s="155" t="s">
        <v>337</v>
      </c>
      <c r="C303" s="127">
        <v>0.35199999999999998</v>
      </c>
      <c r="D303" s="78"/>
      <c r="E303" s="78"/>
      <c r="G303" s="172">
        <f t="shared" si="113"/>
        <v>3.0813000000000001</v>
      </c>
      <c r="H303" s="172"/>
      <c r="I303" s="172"/>
      <c r="J303" s="172">
        <f t="shared" si="116"/>
        <v>2.4689999999999999</v>
      </c>
      <c r="K303" s="172">
        <f t="shared" si="116"/>
        <v>3.0813000000000001</v>
      </c>
      <c r="L303" s="67" t="e">
        <f t="shared" si="116"/>
        <v>#DIV/0!</v>
      </c>
      <c r="M303" s="67" t="e">
        <f t="shared" si="116"/>
        <v>#DIV/0!</v>
      </c>
      <c r="N303" s="172" t="e">
        <f t="shared" si="116"/>
        <v>#DIV/0!</v>
      </c>
      <c r="O303" s="335"/>
      <c r="P303" s="172" t="e">
        <f t="shared" si="115"/>
        <v>#DIV/0!</v>
      </c>
    </row>
    <row r="304" spans="1:16" hidden="1" x14ac:dyDescent="0.25">
      <c r="A304" s="86"/>
      <c r="B304" s="155" t="s">
        <v>411</v>
      </c>
      <c r="C304" s="202">
        <f>12.295/50</f>
        <v>0.24590000000000001</v>
      </c>
      <c r="D304" s="78"/>
      <c r="E304" s="78"/>
      <c r="G304" s="172">
        <f t="shared" si="113"/>
        <v>3.0813000000000001</v>
      </c>
      <c r="H304" s="172"/>
      <c r="I304" s="172"/>
      <c r="J304" s="172">
        <f t="shared" si="116"/>
        <v>2.4689999999999999</v>
      </c>
      <c r="K304" s="172">
        <f t="shared" si="116"/>
        <v>3.0813000000000001</v>
      </c>
      <c r="L304" s="67" t="e">
        <f t="shared" si="116"/>
        <v>#DIV/0!</v>
      </c>
      <c r="M304" s="67" t="e">
        <f t="shared" si="116"/>
        <v>#DIV/0!</v>
      </c>
      <c r="N304" s="172" t="e">
        <f t="shared" si="116"/>
        <v>#DIV/0!</v>
      </c>
      <c r="O304" s="335"/>
      <c r="P304" s="172" t="e">
        <f t="shared" si="115"/>
        <v>#DIV/0!</v>
      </c>
    </row>
    <row r="305" spans="1:16" hidden="1" x14ac:dyDescent="0.25">
      <c r="A305" s="86"/>
      <c r="B305" s="155" t="s">
        <v>497</v>
      </c>
      <c r="C305" s="127">
        <v>0.39100000000000001</v>
      </c>
      <c r="D305" s="78"/>
      <c r="E305" s="78"/>
      <c r="G305" s="172">
        <f t="shared" si="113"/>
        <v>3.0813000000000001</v>
      </c>
      <c r="H305" s="172"/>
      <c r="I305" s="172"/>
      <c r="J305" s="172">
        <f t="shared" si="116"/>
        <v>2.4689999999999999</v>
      </c>
      <c r="K305" s="172">
        <f t="shared" si="116"/>
        <v>3.0813000000000001</v>
      </c>
      <c r="L305" s="67" t="e">
        <f t="shared" si="116"/>
        <v>#DIV/0!</v>
      </c>
      <c r="M305" s="67" t="e">
        <f t="shared" si="116"/>
        <v>#DIV/0!</v>
      </c>
      <c r="N305" s="172" t="e">
        <f t="shared" si="116"/>
        <v>#DIV/0!</v>
      </c>
      <c r="O305" s="335"/>
      <c r="P305" s="172" t="e">
        <f t="shared" si="115"/>
        <v>#DIV/0!</v>
      </c>
    </row>
    <row r="306" spans="1:16" hidden="1" x14ac:dyDescent="0.25">
      <c r="A306" s="86"/>
      <c r="B306" s="155" t="s">
        <v>341</v>
      </c>
      <c r="C306" s="127">
        <v>0.53400000000000003</v>
      </c>
      <c r="D306" s="78"/>
      <c r="E306" s="78"/>
      <c r="G306" s="172">
        <f t="shared" si="113"/>
        <v>3.0813000000000001</v>
      </c>
      <c r="H306" s="172"/>
      <c r="I306" s="172"/>
      <c r="J306" s="172">
        <f t="shared" si="116"/>
        <v>2.4689999999999999</v>
      </c>
      <c r="K306" s="172">
        <f t="shared" si="116"/>
        <v>3.0813000000000001</v>
      </c>
      <c r="L306" s="67" t="e">
        <f t="shared" si="116"/>
        <v>#DIV/0!</v>
      </c>
      <c r="M306" s="67" t="e">
        <f t="shared" si="116"/>
        <v>#DIV/0!</v>
      </c>
      <c r="N306" s="172" t="e">
        <f t="shared" si="116"/>
        <v>#DIV/0!</v>
      </c>
      <c r="O306" s="335"/>
      <c r="P306" s="172" t="e">
        <f t="shared" si="115"/>
        <v>#DIV/0!</v>
      </c>
    </row>
    <row r="307" spans="1:16" hidden="1" x14ac:dyDescent="0.25">
      <c r="A307" s="86"/>
      <c r="B307" s="155" t="s">
        <v>304</v>
      </c>
      <c r="C307" s="127">
        <v>1.51</v>
      </c>
      <c r="D307" s="78"/>
      <c r="E307" s="78"/>
      <c r="G307" s="172">
        <f t="shared" si="113"/>
        <v>3.0813000000000001</v>
      </c>
      <c r="H307" s="172"/>
      <c r="I307" s="172"/>
      <c r="J307" s="172">
        <f t="shared" si="116"/>
        <v>2.4689999999999999</v>
      </c>
      <c r="K307" s="172">
        <f t="shared" si="116"/>
        <v>3.0813000000000001</v>
      </c>
      <c r="L307" s="67" t="e">
        <f t="shared" si="116"/>
        <v>#DIV/0!</v>
      </c>
      <c r="M307" s="67" t="e">
        <f t="shared" si="116"/>
        <v>#DIV/0!</v>
      </c>
      <c r="N307" s="172" t="e">
        <f t="shared" si="116"/>
        <v>#DIV/0!</v>
      </c>
      <c r="O307" s="335"/>
      <c r="P307" s="172" t="e">
        <f t="shared" si="115"/>
        <v>#DIV/0!</v>
      </c>
    </row>
    <row r="308" spans="1:16" hidden="1" x14ac:dyDescent="0.25">
      <c r="A308" s="86"/>
      <c r="B308" s="155" t="s">
        <v>336</v>
      </c>
      <c r="C308" s="127">
        <v>0.44800000000000001</v>
      </c>
      <c r="D308" s="78"/>
      <c r="E308" s="78"/>
      <c r="G308" s="172">
        <f t="shared" si="113"/>
        <v>3.0813000000000001</v>
      </c>
      <c r="H308" s="172"/>
      <c r="I308" s="172"/>
      <c r="J308" s="172">
        <f t="shared" si="116"/>
        <v>2.4689999999999999</v>
      </c>
      <c r="K308" s="172">
        <f t="shared" si="116"/>
        <v>3.0813000000000001</v>
      </c>
      <c r="L308" s="67" t="e">
        <f t="shared" si="116"/>
        <v>#DIV/0!</v>
      </c>
      <c r="M308" s="67" t="e">
        <f t="shared" si="116"/>
        <v>#DIV/0!</v>
      </c>
      <c r="N308" s="172" t="e">
        <f t="shared" si="116"/>
        <v>#DIV/0!</v>
      </c>
      <c r="O308" s="335"/>
      <c r="P308" s="172" t="e">
        <f t="shared" si="115"/>
        <v>#DIV/0!</v>
      </c>
    </row>
    <row r="309" spans="1:16" hidden="1" x14ac:dyDescent="0.25">
      <c r="A309" s="86"/>
      <c r="B309" s="196" t="s">
        <v>369</v>
      </c>
      <c r="C309" s="127">
        <v>0.42899999999999999</v>
      </c>
      <c r="D309" s="78"/>
      <c r="E309" s="78"/>
      <c r="G309" s="172">
        <f t="shared" si="113"/>
        <v>3.0813000000000001</v>
      </c>
      <c r="H309" s="172"/>
      <c r="I309" s="172"/>
      <c r="J309" s="172">
        <f t="shared" si="116"/>
        <v>2.4689999999999999</v>
      </c>
      <c r="K309" s="172">
        <f t="shared" si="116"/>
        <v>3.0813000000000001</v>
      </c>
      <c r="L309" s="67" t="e">
        <f t="shared" si="116"/>
        <v>#DIV/0!</v>
      </c>
      <c r="M309" s="67" t="e">
        <f t="shared" si="116"/>
        <v>#DIV/0!</v>
      </c>
      <c r="N309" s="172" t="e">
        <f t="shared" si="116"/>
        <v>#DIV/0!</v>
      </c>
      <c r="O309" s="335"/>
      <c r="P309" s="172" t="e">
        <f t="shared" si="115"/>
        <v>#DIV/0!</v>
      </c>
    </row>
    <row r="310" spans="1:16" hidden="1" x14ac:dyDescent="0.25">
      <c r="A310" s="86"/>
      <c r="B310" s="196" t="s">
        <v>306</v>
      </c>
      <c r="C310" s="127">
        <v>0.59499999999999997</v>
      </c>
      <c r="D310" s="78"/>
      <c r="E310" s="78"/>
      <c r="G310" s="172">
        <f t="shared" si="113"/>
        <v>3.0813000000000001</v>
      </c>
      <c r="H310" s="172"/>
      <c r="I310" s="172"/>
      <c r="J310" s="172">
        <f t="shared" ref="J310:N325" si="117">J309</f>
        <v>2.4689999999999999</v>
      </c>
      <c r="K310" s="172">
        <f t="shared" si="117"/>
        <v>3.0813000000000001</v>
      </c>
      <c r="L310" s="67" t="e">
        <f t="shared" si="117"/>
        <v>#DIV/0!</v>
      </c>
      <c r="M310" s="67" t="e">
        <f t="shared" si="117"/>
        <v>#DIV/0!</v>
      </c>
      <c r="N310" s="172" t="e">
        <f t="shared" si="117"/>
        <v>#DIV/0!</v>
      </c>
      <c r="O310" s="335"/>
      <c r="P310" s="172" t="e">
        <f t="shared" si="115"/>
        <v>#DIV/0!</v>
      </c>
    </row>
    <row r="311" spans="1:16" hidden="1" x14ac:dyDescent="0.25">
      <c r="A311" s="86"/>
      <c r="B311" s="155" t="s">
        <v>313</v>
      </c>
      <c r="C311" s="127">
        <v>1.4930000000000001</v>
      </c>
      <c r="D311" s="78"/>
      <c r="E311" s="78"/>
      <c r="G311" s="172">
        <f t="shared" si="113"/>
        <v>3.0813000000000001</v>
      </c>
      <c r="H311" s="172"/>
      <c r="I311" s="172"/>
      <c r="J311" s="172">
        <f t="shared" si="117"/>
        <v>2.4689999999999999</v>
      </c>
      <c r="K311" s="172">
        <f t="shared" si="117"/>
        <v>3.0813000000000001</v>
      </c>
      <c r="L311" s="67" t="e">
        <f t="shared" si="117"/>
        <v>#DIV/0!</v>
      </c>
      <c r="M311" s="67" t="e">
        <f t="shared" si="117"/>
        <v>#DIV/0!</v>
      </c>
      <c r="N311" s="172" t="e">
        <f t="shared" si="117"/>
        <v>#DIV/0!</v>
      </c>
      <c r="O311" s="335"/>
      <c r="P311" s="172" t="e">
        <f t="shared" si="115"/>
        <v>#DIV/0!</v>
      </c>
    </row>
    <row r="312" spans="1:16" hidden="1" x14ac:dyDescent="0.25">
      <c r="A312" s="86"/>
      <c r="B312" s="155" t="s">
        <v>452</v>
      </c>
      <c r="C312" s="127">
        <f>5.766/4</f>
        <v>1.4415</v>
      </c>
      <c r="D312" s="78"/>
      <c r="E312" s="78"/>
      <c r="G312" s="172">
        <f t="shared" si="113"/>
        <v>3.0813000000000001</v>
      </c>
      <c r="H312" s="172"/>
      <c r="I312" s="172"/>
      <c r="J312" s="172">
        <f t="shared" si="117"/>
        <v>2.4689999999999999</v>
      </c>
      <c r="K312" s="172">
        <f t="shared" si="117"/>
        <v>3.0813000000000001</v>
      </c>
      <c r="L312" s="67" t="e">
        <f t="shared" si="117"/>
        <v>#DIV/0!</v>
      </c>
      <c r="M312" s="67" t="e">
        <f t="shared" si="117"/>
        <v>#DIV/0!</v>
      </c>
      <c r="N312" s="172" t="e">
        <f t="shared" si="117"/>
        <v>#DIV/0!</v>
      </c>
      <c r="O312" s="335"/>
      <c r="P312" s="172" t="e">
        <f t="shared" si="115"/>
        <v>#DIV/0!</v>
      </c>
    </row>
    <row r="313" spans="1:16" hidden="1" x14ac:dyDescent="0.25">
      <c r="A313" s="86"/>
      <c r="B313" s="155" t="s">
        <v>481</v>
      </c>
      <c r="C313" s="127"/>
      <c r="D313" s="78"/>
      <c r="E313" s="78"/>
      <c r="G313" s="172">
        <f t="shared" si="113"/>
        <v>3.0813000000000001</v>
      </c>
      <c r="H313" s="172"/>
      <c r="I313" s="172"/>
      <c r="J313" s="172">
        <f t="shared" si="117"/>
        <v>2.4689999999999999</v>
      </c>
      <c r="K313" s="172">
        <f t="shared" si="117"/>
        <v>3.0813000000000001</v>
      </c>
      <c r="L313" s="67" t="e">
        <f t="shared" si="117"/>
        <v>#DIV/0!</v>
      </c>
      <c r="M313" s="67" t="e">
        <f t="shared" si="117"/>
        <v>#DIV/0!</v>
      </c>
      <c r="N313" s="172" t="e">
        <f t="shared" si="117"/>
        <v>#DIV/0!</v>
      </c>
      <c r="O313" s="335"/>
      <c r="P313" s="172" t="e">
        <f t="shared" si="115"/>
        <v>#DIV/0!</v>
      </c>
    </row>
    <row r="314" spans="1:16" hidden="1" x14ac:dyDescent="0.25">
      <c r="A314" s="86"/>
      <c r="B314" s="155" t="s">
        <v>305</v>
      </c>
      <c r="C314" s="127">
        <v>0.40100000000000002</v>
      </c>
      <c r="D314" s="78"/>
      <c r="E314" s="78"/>
      <c r="G314" s="172">
        <f t="shared" si="113"/>
        <v>3.0813000000000001</v>
      </c>
      <c r="H314" s="172"/>
      <c r="I314" s="172"/>
      <c r="J314" s="172">
        <f t="shared" si="117"/>
        <v>2.4689999999999999</v>
      </c>
      <c r="K314" s="172">
        <f t="shared" si="117"/>
        <v>3.0813000000000001</v>
      </c>
      <c r="L314" s="67" t="e">
        <f t="shared" si="117"/>
        <v>#DIV/0!</v>
      </c>
      <c r="M314" s="67" t="e">
        <f t="shared" si="117"/>
        <v>#DIV/0!</v>
      </c>
      <c r="N314" s="172" t="e">
        <f t="shared" si="117"/>
        <v>#DIV/0!</v>
      </c>
      <c r="O314" s="335"/>
      <c r="P314" s="172" t="e">
        <f t="shared" si="115"/>
        <v>#DIV/0!</v>
      </c>
    </row>
    <row r="315" spans="1:16" hidden="1" x14ac:dyDescent="0.25">
      <c r="A315" s="86"/>
      <c r="B315" s="155" t="s">
        <v>388</v>
      </c>
      <c r="C315" s="202">
        <f>11.3/30</f>
        <v>0.37666666666666671</v>
      </c>
      <c r="D315" s="78"/>
      <c r="E315" s="78"/>
      <c r="G315" s="172">
        <f t="shared" si="113"/>
        <v>3.0813000000000001</v>
      </c>
      <c r="H315" s="172"/>
      <c r="I315" s="172"/>
      <c r="J315" s="172">
        <f t="shared" si="117"/>
        <v>2.4689999999999999</v>
      </c>
      <c r="K315" s="172">
        <f t="shared" si="117"/>
        <v>3.0813000000000001</v>
      </c>
      <c r="L315" s="67" t="e">
        <f t="shared" si="117"/>
        <v>#DIV/0!</v>
      </c>
      <c r="M315" s="67" t="e">
        <f t="shared" si="117"/>
        <v>#DIV/0!</v>
      </c>
      <c r="N315" s="172" t="e">
        <f t="shared" si="117"/>
        <v>#DIV/0!</v>
      </c>
      <c r="O315" s="335"/>
      <c r="P315" s="172" t="e">
        <f t="shared" si="115"/>
        <v>#DIV/0!</v>
      </c>
    </row>
    <row r="316" spans="1:16" hidden="1" x14ac:dyDescent="0.25">
      <c r="A316" s="86"/>
      <c r="B316" s="196" t="s">
        <v>483</v>
      </c>
      <c r="C316" s="202"/>
      <c r="D316" s="78"/>
      <c r="E316" s="78"/>
      <c r="G316" s="172">
        <f t="shared" si="113"/>
        <v>3.0813000000000001</v>
      </c>
      <c r="H316" s="172"/>
      <c r="I316" s="172"/>
      <c r="J316" s="172">
        <f t="shared" si="117"/>
        <v>2.4689999999999999</v>
      </c>
      <c r="K316" s="172">
        <f t="shared" si="117"/>
        <v>3.0813000000000001</v>
      </c>
      <c r="L316" s="67" t="e">
        <f t="shared" si="117"/>
        <v>#DIV/0!</v>
      </c>
      <c r="M316" s="67" t="e">
        <f t="shared" si="117"/>
        <v>#DIV/0!</v>
      </c>
      <c r="N316" s="172" t="e">
        <f t="shared" si="117"/>
        <v>#DIV/0!</v>
      </c>
      <c r="O316" s="335"/>
      <c r="P316" s="172" t="e">
        <f t="shared" si="115"/>
        <v>#DIV/0!</v>
      </c>
    </row>
    <row r="317" spans="1:16" hidden="1" x14ac:dyDescent="0.25">
      <c r="A317" s="86"/>
      <c r="B317" s="155" t="s">
        <v>373</v>
      </c>
      <c r="C317" s="127">
        <v>0.53200000000000003</v>
      </c>
      <c r="D317" s="78"/>
      <c r="E317" s="78"/>
      <c r="G317" s="172">
        <f t="shared" si="113"/>
        <v>3.0813000000000001</v>
      </c>
      <c r="H317" s="172"/>
      <c r="I317" s="172"/>
      <c r="J317" s="172">
        <f t="shared" si="117"/>
        <v>2.4689999999999999</v>
      </c>
      <c r="K317" s="172">
        <f t="shared" si="117"/>
        <v>3.0813000000000001</v>
      </c>
      <c r="L317" s="67" t="e">
        <f t="shared" si="117"/>
        <v>#DIV/0!</v>
      </c>
      <c r="M317" s="67" t="e">
        <f t="shared" si="117"/>
        <v>#DIV/0!</v>
      </c>
      <c r="N317" s="172" t="e">
        <f t="shared" si="117"/>
        <v>#DIV/0!</v>
      </c>
      <c r="O317" s="335"/>
      <c r="P317" s="172" t="e">
        <f t="shared" si="115"/>
        <v>#DIV/0!</v>
      </c>
    </row>
    <row r="318" spans="1:16" hidden="1" x14ac:dyDescent="0.25">
      <c r="A318" s="86"/>
      <c r="B318" s="155" t="s">
        <v>306</v>
      </c>
      <c r="C318" s="127">
        <v>0.59499999999999997</v>
      </c>
      <c r="D318" s="78"/>
      <c r="E318" s="78"/>
      <c r="G318" s="172">
        <f t="shared" si="113"/>
        <v>3.0813000000000001</v>
      </c>
      <c r="H318" s="172"/>
      <c r="I318" s="172"/>
      <c r="J318" s="172">
        <f t="shared" si="117"/>
        <v>2.4689999999999999</v>
      </c>
      <c r="K318" s="172">
        <f t="shared" si="117"/>
        <v>3.0813000000000001</v>
      </c>
      <c r="L318" s="67" t="e">
        <f t="shared" si="117"/>
        <v>#DIV/0!</v>
      </c>
      <c r="M318" s="67" t="e">
        <f t="shared" si="117"/>
        <v>#DIV/0!</v>
      </c>
      <c r="N318" s="172" t="e">
        <f t="shared" si="117"/>
        <v>#DIV/0!</v>
      </c>
      <c r="O318" s="335"/>
      <c r="P318" s="172" t="e">
        <f t="shared" si="115"/>
        <v>#DIV/0!</v>
      </c>
    </row>
    <row r="319" spans="1:16" hidden="1" x14ac:dyDescent="0.25">
      <c r="A319" s="86"/>
      <c r="B319" s="196" t="s">
        <v>495</v>
      </c>
      <c r="C319" s="127"/>
      <c r="D319" s="78"/>
      <c r="E319" s="78"/>
      <c r="G319" s="172">
        <f t="shared" si="113"/>
        <v>3.0813000000000001</v>
      </c>
      <c r="H319" s="172"/>
      <c r="I319" s="172"/>
      <c r="J319" s="172">
        <f t="shared" si="117"/>
        <v>2.4689999999999999</v>
      </c>
      <c r="K319" s="172">
        <f t="shared" si="117"/>
        <v>3.0813000000000001</v>
      </c>
      <c r="L319" s="67" t="e">
        <f t="shared" si="117"/>
        <v>#DIV/0!</v>
      </c>
      <c r="M319" s="67" t="e">
        <f t="shared" si="117"/>
        <v>#DIV/0!</v>
      </c>
      <c r="N319" s="172" t="e">
        <f t="shared" si="117"/>
        <v>#DIV/0!</v>
      </c>
      <c r="O319" s="335"/>
      <c r="P319" s="172" t="e">
        <f t="shared" si="115"/>
        <v>#DIV/0!</v>
      </c>
    </row>
    <row r="320" spans="1:16" hidden="1" x14ac:dyDescent="0.25">
      <c r="A320" s="86"/>
      <c r="B320" s="155" t="s">
        <v>380</v>
      </c>
      <c r="C320" s="127">
        <v>0.74199999999999999</v>
      </c>
      <c r="D320" s="78"/>
      <c r="E320" s="78"/>
      <c r="G320" s="172">
        <f t="shared" si="113"/>
        <v>3.0813000000000001</v>
      </c>
      <c r="H320" s="172"/>
      <c r="I320" s="172"/>
      <c r="J320" s="172">
        <f t="shared" si="117"/>
        <v>2.4689999999999999</v>
      </c>
      <c r="K320" s="172">
        <f t="shared" si="117"/>
        <v>3.0813000000000001</v>
      </c>
      <c r="L320" s="67" t="e">
        <f t="shared" si="117"/>
        <v>#DIV/0!</v>
      </c>
      <c r="M320" s="67" t="e">
        <f t="shared" si="117"/>
        <v>#DIV/0!</v>
      </c>
      <c r="N320" s="172" t="e">
        <f t="shared" si="117"/>
        <v>#DIV/0!</v>
      </c>
      <c r="O320" s="335"/>
      <c r="P320" s="172" t="e">
        <f t="shared" si="115"/>
        <v>#DIV/0!</v>
      </c>
    </row>
    <row r="321" spans="1:16" hidden="1" x14ac:dyDescent="0.25">
      <c r="A321" s="86"/>
      <c r="B321" s="155" t="s">
        <v>442</v>
      </c>
      <c r="C321" s="127">
        <v>0.79200000000000004</v>
      </c>
      <c r="D321" s="78"/>
      <c r="E321" s="78"/>
      <c r="G321" s="172">
        <f t="shared" si="113"/>
        <v>3.0813000000000001</v>
      </c>
      <c r="H321" s="172"/>
      <c r="I321" s="172"/>
      <c r="J321" s="172">
        <f t="shared" si="117"/>
        <v>2.4689999999999999</v>
      </c>
      <c r="K321" s="172">
        <f t="shared" si="117"/>
        <v>3.0813000000000001</v>
      </c>
      <c r="L321" s="67" t="e">
        <f t="shared" si="117"/>
        <v>#DIV/0!</v>
      </c>
      <c r="M321" s="67" t="e">
        <f t="shared" si="117"/>
        <v>#DIV/0!</v>
      </c>
      <c r="N321" s="172" t="e">
        <f t="shared" si="117"/>
        <v>#DIV/0!</v>
      </c>
      <c r="O321" s="335"/>
      <c r="P321" s="172" t="e">
        <f t="shared" si="115"/>
        <v>#DIV/0!</v>
      </c>
    </row>
    <row r="322" spans="1:16" hidden="1" x14ac:dyDescent="0.25">
      <c r="A322" s="86"/>
      <c r="B322" s="155" t="s">
        <v>468</v>
      </c>
      <c r="C322" s="127"/>
      <c r="D322" s="78"/>
      <c r="E322" s="78"/>
      <c r="G322" s="172">
        <f t="shared" si="113"/>
        <v>3.0813000000000001</v>
      </c>
      <c r="H322" s="172"/>
      <c r="I322" s="172"/>
      <c r="J322" s="172">
        <f t="shared" si="117"/>
        <v>2.4689999999999999</v>
      </c>
      <c r="K322" s="172">
        <f t="shared" si="117"/>
        <v>3.0813000000000001</v>
      </c>
      <c r="L322" s="67" t="e">
        <f t="shared" si="117"/>
        <v>#DIV/0!</v>
      </c>
      <c r="M322" s="67" t="e">
        <f t="shared" si="117"/>
        <v>#DIV/0!</v>
      </c>
      <c r="N322" s="172" t="e">
        <f t="shared" si="117"/>
        <v>#DIV/0!</v>
      </c>
      <c r="O322" s="335"/>
      <c r="P322" s="172" t="e">
        <f t="shared" si="115"/>
        <v>#DIV/0!</v>
      </c>
    </row>
    <row r="323" spans="1:16" hidden="1" x14ac:dyDescent="0.25">
      <c r="A323" s="86"/>
      <c r="B323" s="155" t="s">
        <v>465</v>
      </c>
      <c r="C323" s="127"/>
      <c r="D323" s="78"/>
      <c r="E323" s="78"/>
      <c r="G323" s="172">
        <f t="shared" si="113"/>
        <v>3.0813000000000001</v>
      </c>
      <c r="H323" s="172"/>
      <c r="I323" s="172"/>
      <c r="J323" s="172">
        <f t="shared" si="117"/>
        <v>2.4689999999999999</v>
      </c>
      <c r="K323" s="172">
        <f t="shared" si="117"/>
        <v>3.0813000000000001</v>
      </c>
      <c r="L323" s="67" t="e">
        <f t="shared" si="117"/>
        <v>#DIV/0!</v>
      </c>
      <c r="M323" s="67" t="e">
        <f t="shared" si="117"/>
        <v>#DIV/0!</v>
      </c>
      <c r="N323" s="172" t="e">
        <f t="shared" si="117"/>
        <v>#DIV/0!</v>
      </c>
      <c r="O323" s="335"/>
      <c r="P323" s="172" t="e">
        <f t="shared" si="115"/>
        <v>#DIV/0!</v>
      </c>
    </row>
    <row r="324" spans="1:16" hidden="1" x14ac:dyDescent="0.25">
      <c r="A324" s="86"/>
      <c r="B324" s="196" t="s">
        <v>484</v>
      </c>
      <c r="C324" s="127"/>
      <c r="D324" s="78"/>
      <c r="E324" s="78"/>
      <c r="G324" s="172">
        <f t="shared" si="113"/>
        <v>3.0813000000000001</v>
      </c>
      <c r="H324" s="172"/>
      <c r="I324" s="172"/>
      <c r="J324" s="172">
        <f t="shared" si="117"/>
        <v>2.4689999999999999</v>
      </c>
      <c r="K324" s="172">
        <f t="shared" si="117"/>
        <v>3.0813000000000001</v>
      </c>
      <c r="L324" s="67" t="e">
        <f t="shared" si="117"/>
        <v>#DIV/0!</v>
      </c>
      <c r="M324" s="67" t="e">
        <f t="shared" si="117"/>
        <v>#DIV/0!</v>
      </c>
      <c r="N324" s="172" t="e">
        <f t="shared" si="117"/>
        <v>#DIV/0!</v>
      </c>
      <c r="O324" s="335"/>
      <c r="P324" s="172" t="e">
        <f t="shared" si="115"/>
        <v>#DIV/0!</v>
      </c>
    </row>
    <row r="325" spans="1:16" hidden="1" x14ac:dyDescent="0.25">
      <c r="A325" s="86"/>
      <c r="B325" s="55" t="s">
        <v>450</v>
      </c>
      <c r="C325" s="127"/>
      <c r="D325" s="78"/>
      <c r="E325" s="78"/>
      <c r="G325" s="172">
        <f t="shared" si="113"/>
        <v>3.0813000000000001</v>
      </c>
      <c r="H325" s="172"/>
      <c r="I325" s="172"/>
      <c r="J325" s="172">
        <f t="shared" si="117"/>
        <v>2.4689999999999999</v>
      </c>
      <c r="K325" s="172">
        <f t="shared" si="117"/>
        <v>3.0813000000000001</v>
      </c>
      <c r="L325" s="67" t="e">
        <f t="shared" si="117"/>
        <v>#DIV/0!</v>
      </c>
      <c r="M325" s="67" t="e">
        <f t="shared" si="117"/>
        <v>#DIV/0!</v>
      </c>
      <c r="N325" s="172" t="e">
        <f t="shared" si="117"/>
        <v>#DIV/0!</v>
      </c>
      <c r="O325" s="335"/>
      <c r="P325" s="172" t="e">
        <f t="shared" si="115"/>
        <v>#DIV/0!</v>
      </c>
    </row>
    <row r="326" spans="1:16" hidden="1" x14ac:dyDescent="0.25">
      <c r="A326" s="86"/>
      <c r="B326" s="55"/>
      <c r="C326" s="127"/>
      <c r="D326" s="78"/>
      <c r="E326" s="78"/>
      <c r="G326" s="172">
        <f t="shared" si="113"/>
        <v>3.0813000000000001</v>
      </c>
      <c r="H326" s="172"/>
      <c r="I326" s="172"/>
      <c r="J326" s="172">
        <f t="shared" ref="J326:N341" si="118">J325</f>
        <v>2.4689999999999999</v>
      </c>
      <c r="K326" s="172">
        <f t="shared" si="118"/>
        <v>3.0813000000000001</v>
      </c>
      <c r="L326" s="67" t="e">
        <f t="shared" si="118"/>
        <v>#DIV/0!</v>
      </c>
      <c r="M326" s="67" t="e">
        <f t="shared" si="118"/>
        <v>#DIV/0!</v>
      </c>
      <c r="N326" s="172" t="e">
        <f t="shared" si="118"/>
        <v>#DIV/0!</v>
      </c>
      <c r="O326" s="335"/>
      <c r="P326" s="172" t="e">
        <f t="shared" si="115"/>
        <v>#DIV/0!</v>
      </c>
    </row>
    <row r="327" spans="1:16" hidden="1" x14ac:dyDescent="0.25">
      <c r="A327" s="86"/>
      <c r="B327" s="418" t="s">
        <v>420</v>
      </c>
      <c r="C327" s="127"/>
      <c r="D327" s="78"/>
      <c r="E327" s="78"/>
      <c r="G327" s="172">
        <f t="shared" si="113"/>
        <v>3.0813000000000001</v>
      </c>
      <c r="H327" s="172"/>
      <c r="I327" s="172"/>
      <c r="J327" s="172">
        <f t="shared" si="118"/>
        <v>2.4689999999999999</v>
      </c>
      <c r="K327" s="172">
        <f t="shared" si="118"/>
        <v>3.0813000000000001</v>
      </c>
      <c r="L327" s="67" t="e">
        <f t="shared" si="118"/>
        <v>#DIV/0!</v>
      </c>
      <c r="M327" s="67" t="e">
        <f t="shared" si="118"/>
        <v>#DIV/0!</v>
      </c>
      <c r="N327" s="172" t="e">
        <f t="shared" si="118"/>
        <v>#DIV/0!</v>
      </c>
      <c r="O327" s="335"/>
      <c r="P327" s="172" t="e">
        <f t="shared" si="115"/>
        <v>#DIV/0!</v>
      </c>
    </row>
    <row r="328" spans="1:16" hidden="1" x14ac:dyDescent="0.25">
      <c r="A328" s="86"/>
      <c r="B328" s="55" t="s">
        <v>421</v>
      </c>
      <c r="C328" s="215">
        <v>18</v>
      </c>
      <c r="D328" s="78"/>
      <c r="E328" s="78"/>
      <c r="G328" s="172">
        <f t="shared" si="113"/>
        <v>3.0813000000000001</v>
      </c>
      <c r="H328" s="172"/>
      <c r="I328" s="172"/>
      <c r="J328" s="172">
        <f t="shared" si="118"/>
        <v>2.4689999999999999</v>
      </c>
      <c r="K328" s="172">
        <f t="shared" si="118"/>
        <v>3.0813000000000001</v>
      </c>
      <c r="L328" s="67" t="e">
        <f t="shared" si="118"/>
        <v>#DIV/0!</v>
      </c>
      <c r="M328" s="67" t="e">
        <f t="shared" si="118"/>
        <v>#DIV/0!</v>
      </c>
      <c r="N328" s="172" t="e">
        <f t="shared" si="118"/>
        <v>#DIV/0!</v>
      </c>
      <c r="O328" s="335"/>
      <c r="P328" s="172" t="e">
        <f t="shared" si="115"/>
        <v>#DIV/0!</v>
      </c>
    </row>
    <row r="329" spans="1:16" hidden="1" x14ac:dyDescent="0.25">
      <c r="A329" s="86"/>
      <c r="B329" s="55"/>
      <c r="C329" s="127"/>
      <c r="D329" s="78"/>
      <c r="E329" s="78"/>
      <c r="G329" s="172">
        <f t="shared" si="113"/>
        <v>3.0813000000000001</v>
      </c>
      <c r="H329" s="172"/>
      <c r="I329" s="172"/>
      <c r="J329" s="172">
        <f t="shared" si="118"/>
        <v>2.4689999999999999</v>
      </c>
      <c r="K329" s="172">
        <f t="shared" si="118"/>
        <v>3.0813000000000001</v>
      </c>
      <c r="L329" s="67" t="e">
        <f t="shared" si="118"/>
        <v>#DIV/0!</v>
      </c>
      <c r="M329" s="67" t="e">
        <f t="shared" si="118"/>
        <v>#DIV/0!</v>
      </c>
      <c r="N329" s="172" t="e">
        <f t="shared" si="118"/>
        <v>#DIV/0!</v>
      </c>
      <c r="O329" s="335"/>
      <c r="P329" s="172" t="e">
        <f t="shared" si="115"/>
        <v>#DIV/0!</v>
      </c>
    </row>
    <row r="330" spans="1:16" hidden="1" x14ac:dyDescent="0.25">
      <c r="A330" s="86"/>
      <c r="B330" s="55"/>
      <c r="C330" s="127"/>
      <c r="D330" s="78"/>
      <c r="E330" s="78"/>
      <c r="G330" s="172">
        <f t="shared" si="113"/>
        <v>3.0813000000000001</v>
      </c>
      <c r="H330" s="172"/>
      <c r="I330" s="172"/>
      <c r="J330" s="172">
        <f t="shared" si="118"/>
        <v>2.4689999999999999</v>
      </c>
      <c r="K330" s="172">
        <f t="shared" si="118"/>
        <v>3.0813000000000001</v>
      </c>
      <c r="L330" s="67" t="e">
        <f t="shared" si="118"/>
        <v>#DIV/0!</v>
      </c>
      <c r="M330" s="67" t="e">
        <f t="shared" si="118"/>
        <v>#DIV/0!</v>
      </c>
      <c r="N330" s="172" t="e">
        <f t="shared" si="118"/>
        <v>#DIV/0!</v>
      </c>
      <c r="O330" s="335"/>
      <c r="P330" s="172" t="e">
        <f t="shared" si="115"/>
        <v>#DIV/0!</v>
      </c>
    </row>
    <row r="331" spans="1:16" hidden="1" x14ac:dyDescent="0.25">
      <c r="A331" s="86"/>
      <c r="B331" s="55"/>
      <c r="C331" s="127"/>
      <c r="D331" s="78"/>
      <c r="E331" s="78"/>
      <c r="G331" s="172">
        <f t="shared" si="113"/>
        <v>3.0813000000000001</v>
      </c>
      <c r="H331" s="172"/>
      <c r="I331" s="172"/>
      <c r="J331" s="172">
        <f t="shared" si="118"/>
        <v>2.4689999999999999</v>
      </c>
      <c r="K331" s="172">
        <f t="shared" si="118"/>
        <v>3.0813000000000001</v>
      </c>
      <c r="L331" s="67" t="e">
        <f t="shared" si="118"/>
        <v>#DIV/0!</v>
      </c>
      <c r="M331" s="67" t="e">
        <f t="shared" si="118"/>
        <v>#DIV/0!</v>
      </c>
      <c r="N331" s="172" t="e">
        <f t="shared" si="118"/>
        <v>#DIV/0!</v>
      </c>
      <c r="O331" s="335"/>
      <c r="P331" s="172" t="e">
        <f t="shared" si="115"/>
        <v>#DIV/0!</v>
      </c>
    </row>
    <row r="332" spans="1:16" hidden="1" x14ac:dyDescent="0.25">
      <c r="A332" s="86"/>
      <c r="B332" s="55"/>
      <c r="C332" s="127"/>
      <c r="D332" s="78"/>
      <c r="E332" s="78"/>
      <c r="G332" s="172">
        <f t="shared" si="113"/>
        <v>3.0813000000000001</v>
      </c>
      <c r="H332" s="172"/>
      <c r="I332" s="172"/>
      <c r="J332" s="172">
        <f t="shared" si="118"/>
        <v>2.4689999999999999</v>
      </c>
      <c r="K332" s="172">
        <f t="shared" si="118"/>
        <v>3.0813000000000001</v>
      </c>
      <c r="L332" s="67" t="e">
        <f t="shared" si="118"/>
        <v>#DIV/0!</v>
      </c>
      <c r="M332" s="67" t="e">
        <f t="shared" si="118"/>
        <v>#DIV/0!</v>
      </c>
      <c r="N332" s="172" t="e">
        <f t="shared" si="118"/>
        <v>#DIV/0!</v>
      </c>
      <c r="O332" s="335"/>
      <c r="P332" s="172" t="e">
        <f t="shared" si="115"/>
        <v>#DIV/0!</v>
      </c>
    </row>
    <row r="333" spans="1:16" hidden="1" x14ac:dyDescent="0.25">
      <c r="A333" s="86"/>
      <c r="B333" s="55"/>
      <c r="C333" s="127"/>
      <c r="D333" s="78"/>
      <c r="E333" s="78"/>
      <c r="G333" s="172">
        <f t="shared" si="113"/>
        <v>3.0813000000000001</v>
      </c>
      <c r="H333" s="172"/>
      <c r="I333" s="172"/>
      <c r="J333" s="172">
        <f t="shared" si="118"/>
        <v>2.4689999999999999</v>
      </c>
      <c r="K333" s="172">
        <f t="shared" si="118"/>
        <v>3.0813000000000001</v>
      </c>
      <c r="L333" s="67" t="e">
        <f t="shared" si="118"/>
        <v>#DIV/0!</v>
      </c>
      <c r="M333" s="67" t="e">
        <f t="shared" si="118"/>
        <v>#DIV/0!</v>
      </c>
      <c r="N333" s="172" t="e">
        <f t="shared" si="118"/>
        <v>#DIV/0!</v>
      </c>
      <c r="O333" s="335"/>
      <c r="P333" s="172" t="e">
        <f t="shared" si="115"/>
        <v>#DIV/0!</v>
      </c>
    </row>
    <row r="334" spans="1:16" hidden="1" x14ac:dyDescent="0.25">
      <c r="A334" s="86"/>
      <c r="B334" s="55"/>
      <c r="C334" s="127"/>
      <c r="D334" s="78"/>
      <c r="E334" s="78"/>
      <c r="G334" s="172">
        <f t="shared" si="113"/>
        <v>3.0813000000000001</v>
      </c>
      <c r="H334" s="172"/>
      <c r="I334" s="172"/>
      <c r="J334" s="172">
        <f t="shared" si="118"/>
        <v>2.4689999999999999</v>
      </c>
      <c r="K334" s="172">
        <f t="shared" si="118"/>
        <v>3.0813000000000001</v>
      </c>
      <c r="L334" s="67" t="e">
        <f t="shared" si="118"/>
        <v>#DIV/0!</v>
      </c>
      <c r="M334" s="67" t="e">
        <f t="shared" si="118"/>
        <v>#DIV/0!</v>
      </c>
      <c r="N334" s="172" t="e">
        <f t="shared" si="118"/>
        <v>#DIV/0!</v>
      </c>
      <c r="O334" s="335"/>
      <c r="P334" s="172" t="e">
        <f t="shared" si="115"/>
        <v>#DIV/0!</v>
      </c>
    </row>
    <row r="335" spans="1:16" ht="45" hidden="1" x14ac:dyDescent="0.25">
      <c r="A335" s="414"/>
      <c r="B335" s="418" t="s">
        <v>23</v>
      </c>
      <c r="C335" s="105"/>
      <c r="D335" s="79"/>
      <c r="E335" s="105" t="s">
        <v>197</v>
      </c>
      <c r="G335" s="172">
        <f t="shared" si="113"/>
        <v>3.0813000000000001</v>
      </c>
      <c r="H335" s="172"/>
      <c r="I335" s="172"/>
      <c r="J335" s="172">
        <f t="shared" si="118"/>
        <v>2.4689999999999999</v>
      </c>
      <c r="K335" s="172">
        <f t="shared" si="118"/>
        <v>3.0813000000000001</v>
      </c>
      <c r="L335" s="67" t="e">
        <f t="shared" si="118"/>
        <v>#DIV/0!</v>
      </c>
      <c r="M335" s="67" t="e">
        <f t="shared" si="118"/>
        <v>#DIV/0!</v>
      </c>
      <c r="N335" s="172" t="e">
        <f t="shared" si="118"/>
        <v>#DIV/0!</v>
      </c>
      <c r="O335" s="335"/>
      <c r="P335" s="172" t="e">
        <f t="shared" si="115"/>
        <v>#DIV/0!</v>
      </c>
    </row>
    <row r="336" spans="1:16" hidden="1" x14ac:dyDescent="0.25">
      <c r="A336" s="421">
        <v>1</v>
      </c>
      <c r="B336" s="55" t="s">
        <v>43</v>
      </c>
      <c r="C336" s="127"/>
      <c r="D336" s="78"/>
      <c r="E336" s="78"/>
      <c r="G336" s="172">
        <f t="shared" si="113"/>
        <v>3.0813000000000001</v>
      </c>
      <c r="H336" s="172"/>
      <c r="I336" s="172"/>
      <c r="J336" s="172">
        <f t="shared" si="118"/>
        <v>2.4689999999999999</v>
      </c>
      <c r="K336" s="172">
        <f t="shared" si="118"/>
        <v>3.0813000000000001</v>
      </c>
      <c r="L336" s="67" t="e">
        <f t="shared" si="118"/>
        <v>#DIV/0!</v>
      </c>
      <c r="M336" s="67" t="e">
        <f t="shared" si="118"/>
        <v>#DIV/0!</v>
      </c>
      <c r="N336" s="172" t="e">
        <f t="shared" si="118"/>
        <v>#DIV/0!</v>
      </c>
      <c r="O336" s="335"/>
      <c r="P336" s="172" t="e">
        <f t="shared" si="115"/>
        <v>#DIV/0!</v>
      </c>
    </row>
    <row r="337" spans="1:16" hidden="1" x14ac:dyDescent="0.25">
      <c r="A337" s="421">
        <f t="shared" ref="A337:A344" si="119">A336+1</f>
        <v>2</v>
      </c>
      <c r="B337" s="55" t="s">
        <v>84</v>
      </c>
      <c r="C337" s="128">
        <v>0.2</v>
      </c>
      <c r="D337" s="78"/>
      <c r="E337" s="78"/>
      <c r="G337" s="172">
        <f t="shared" si="113"/>
        <v>3.0813000000000001</v>
      </c>
      <c r="H337" s="172"/>
      <c r="I337" s="172"/>
      <c r="J337" s="172">
        <f t="shared" si="118"/>
        <v>2.4689999999999999</v>
      </c>
      <c r="K337" s="172">
        <f t="shared" si="118"/>
        <v>3.0813000000000001</v>
      </c>
      <c r="L337" s="67" t="e">
        <f t="shared" si="118"/>
        <v>#DIV/0!</v>
      </c>
      <c r="M337" s="67" t="e">
        <f t="shared" si="118"/>
        <v>#DIV/0!</v>
      </c>
      <c r="N337" s="172" t="e">
        <f t="shared" si="118"/>
        <v>#DIV/0!</v>
      </c>
      <c r="O337" s="335"/>
      <c r="P337" s="172" t="e">
        <f t="shared" si="115"/>
        <v>#DIV/0!</v>
      </c>
    </row>
    <row r="338" spans="1:16" hidden="1" x14ac:dyDescent="0.25">
      <c r="A338" s="421">
        <f t="shared" si="119"/>
        <v>3</v>
      </c>
      <c r="B338" s="55" t="s">
        <v>47</v>
      </c>
      <c r="C338" s="127">
        <v>0.16600000000000001</v>
      </c>
      <c r="D338" s="78"/>
      <c r="E338" s="78"/>
      <c r="G338" s="172">
        <f t="shared" si="113"/>
        <v>3.0813000000000001</v>
      </c>
      <c r="H338" s="172"/>
      <c r="I338" s="172"/>
      <c r="J338" s="172">
        <f t="shared" si="118"/>
        <v>2.4689999999999999</v>
      </c>
      <c r="K338" s="172">
        <f t="shared" si="118"/>
        <v>3.0813000000000001</v>
      </c>
      <c r="L338" s="67" t="e">
        <f t="shared" si="118"/>
        <v>#DIV/0!</v>
      </c>
      <c r="M338" s="67" t="e">
        <f t="shared" si="118"/>
        <v>#DIV/0!</v>
      </c>
      <c r="N338" s="172" t="e">
        <f t="shared" si="118"/>
        <v>#DIV/0!</v>
      </c>
      <c r="O338" s="335"/>
      <c r="P338" s="172" t="e">
        <f t="shared" si="115"/>
        <v>#DIV/0!</v>
      </c>
    </row>
    <row r="339" spans="1:16" hidden="1" x14ac:dyDescent="0.25">
      <c r="A339" s="421">
        <f t="shared" si="119"/>
        <v>4</v>
      </c>
      <c r="B339" s="55" t="s">
        <v>176</v>
      </c>
      <c r="C339" s="127">
        <v>0.16600000000000001</v>
      </c>
      <c r="D339" s="78"/>
      <c r="E339" s="78"/>
      <c r="G339" s="172">
        <f t="shared" si="113"/>
        <v>3.0813000000000001</v>
      </c>
      <c r="H339" s="172"/>
      <c r="I339" s="172"/>
      <c r="J339" s="172">
        <f t="shared" si="118"/>
        <v>2.4689999999999999</v>
      </c>
      <c r="K339" s="172">
        <f t="shared" si="118"/>
        <v>3.0813000000000001</v>
      </c>
      <c r="L339" s="67" t="e">
        <f t="shared" si="118"/>
        <v>#DIV/0!</v>
      </c>
      <c r="M339" s="67" t="e">
        <f t="shared" si="118"/>
        <v>#DIV/0!</v>
      </c>
      <c r="N339" s="172" t="e">
        <f t="shared" si="118"/>
        <v>#DIV/0!</v>
      </c>
      <c r="O339" s="335"/>
      <c r="P339" s="172" t="e">
        <f t="shared" si="115"/>
        <v>#DIV/0!</v>
      </c>
    </row>
    <row r="340" spans="1:16" hidden="1" x14ac:dyDescent="0.25">
      <c r="A340" s="421">
        <f t="shared" si="119"/>
        <v>5</v>
      </c>
      <c r="B340" s="55" t="s">
        <v>103</v>
      </c>
      <c r="C340" s="127"/>
      <c r="D340" s="78"/>
      <c r="E340" s="78"/>
      <c r="G340" s="172">
        <f t="shared" si="113"/>
        <v>3.0813000000000001</v>
      </c>
      <c r="H340" s="172"/>
      <c r="I340" s="172"/>
      <c r="J340" s="172">
        <f t="shared" si="118"/>
        <v>2.4689999999999999</v>
      </c>
      <c r="K340" s="172">
        <f t="shared" si="118"/>
        <v>3.0813000000000001</v>
      </c>
      <c r="L340" s="67" t="e">
        <f t="shared" si="118"/>
        <v>#DIV/0!</v>
      </c>
      <c r="M340" s="67" t="e">
        <f t="shared" si="118"/>
        <v>#DIV/0!</v>
      </c>
      <c r="N340" s="172" t="e">
        <f t="shared" si="118"/>
        <v>#DIV/0!</v>
      </c>
      <c r="O340" s="335"/>
      <c r="P340" s="172" t="e">
        <f t="shared" si="115"/>
        <v>#DIV/0!</v>
      </c>
    </row>
    <row r="341" spans="1:16" hidden="1" x14ac:dyDescent="0.25">
      <c r="A341" s="421">
        <f t="shared" si="119"/>
        <v>6</v>
      </c>
      <c r="B341" s="55" t="s">
        <v>169</v>
      </c>
      <c r="C341" s="127"/>
      <c r="D341" s="78"/>
      <c r="E341" s="78"/>
      <c r="G341" s="172">
        <f t="shared" si="113"/>
        <v>3.0813000000000001</v>
      </c>
      <c r="H341" s="172"/>
      <c r="I341" s="172"/>
      <c r="J341" s="172">
        <f t="shared" si="118"/>
        <v>2.4689999999999999</v>
      </c>
      <c r="K341" s="172">
        <f t="shared" si="118"/>
        <v>3.0813000000000001</v>
      </c>
      <c r="L341" s="67" t="e">
        <f t="shared" si="118"/>
        <v>#DIV/0!</v>
      </c>
      <c r="M341" s="67" t="e">
        <f t="shared" si="118"/>
        <v>#DIV/0!</v>
      </c>
      <c r="N341" s="172" t="e">
        <f t="shared" si="118"/>
        <v>#DIV/0!</v>
      </c>
      <c r="O341" s="335"/>
      <c r="P341" s="172" t="e">
        <f t="shared" si="115"/>
        <v>#DIV/0!</v>
      </c>
    </row>
    <row r="342" spans="1:16" hidden="1" x14ac:dyDescent="0.25">
      <c r="A342" s="421">
        <f t="shared" si="119"/>
        <v>7</v>
      </c>
      <c r="B342" s="55" t="s">
        <v>36</v>
      </c>
      <c r="C342" s="127"/>
      <c r="D342" s="78"/>
      <c r="E342" s="78"/>
      <c r="G342" s="172">
        <f t="shared" ref="G342:G389" si="120">G341</f>
        <v>3.0813000000000001</v>
      </c>
      <c r="H342" s="172"/>
      <c r="I342" s="172"/>
      <c r="J342" s="172">
        <f t="shared" ref="J342:N357" si="121">J341</f>
        <v>2.4689999999999999</v>
      </c>
      <c r="K342" s="172">
        <f t="shared" si="121"/>
        <v>3.0813000000000001</v>
      </c>
      <c r="L342" s="67" t="e">
        <f t="shared" si="121"/>
        <v>#DIV/0!</v>
      </c>
      <c r="M342" s="67" t="e">
        <f t="shared" si="121"/>
        <v>#DIV/0!</v>
      </c>
      <c r="N342" s="172" t="e">
        <f t="shared" si="121"/>
        <v>#DIV/0!</v>
      </c>
      <c r="O342" s="335"/>
      <c r="P342" s="172" t="e">
        <f t="shared" ref="P342:P405" si="122">P341</f>
        <v>#DIV/0!</v>
      </c>
    </row>
    <row r="343" spans="1:16" hidden="1" x14ac:dyDescent="0.25">
      <c r="A343" s="421">
        <f t="shared" si="119"/>
        <v>8</v>
      </c>
      <c r="B343" s="55" t="s">
        <v>261</v>
      </c>
      <c r="C343" s="127">
        <v>0.189</v>
      </c>
      <c r="D343" s="78"/>
      <c r="E343" s="78"/>
      <c r="G343" s="172">
        <f t="shared" si="120"/>
        <v>3.0813000000000001</v>
      </c>
      <c r="H343" s="172"/>
      <c r="I343" s="172"/>
      <c r="J343" s="172">
        <f t="shared" si="121"/>
        <v>2.4689999999999999</v>
      </c>
      <c r="K343" s="172">
        <f t="shared" si="121"/>
        <v>3.0813000000000001</v>
      </c>
      <c r="L343" s="67" t="e">
        <f t="shared" si="121"/>
        <v>#DIV/0!</v>
      </c>
      <c r="M343" s="67" t="e">
        <f t="shared" si="121"/>
        <v>#DIV/0!</v>
      </c>
      <c r="N343" s="172" t="e">
        <f t="shared" si="121"/>
        <v>#DIV/0!</v>
      </c>
      <c r="O343" s="335"/>
      <c r="P343" s="172" t="e">
        <f t="shared" si="122"/>
        <v>#DIV/0!</v>
      </c>
    </row>
    <row r="344" spans="1:16" hidden="1" x14ac:dyDescent="0.25">
      <c r="A344" s="421">
        <f t="shared" si="119"/>
        <v>9</v>
      </c>
      <c r="B344" s="55" t="s">
        <v>236</v>
      </c>
      <c r="C344" s="127">
        <v>0.23300000000000001</v>
      </c>
      <c r="D344" s="78"/>
      <c r="E344" s="78"/>
      <c r="G344" s="172">
        <f t="shared" si="120"/>
        <v>3.0813000000000001</v>
      </c>
      <c r="H344" s="172"/>
      <c r="I344" s="172"/>
      <c r="J344" s="172">
        <f t="shared" si="121"/>
        <v>2.4689999999999999</v>
      </c>
      <c r="K344" s="172">
        <f t="shared" si="121"/>
        <v>3.0813000000000001</v>
      </c>
      <c r="L344" s="67" t="e">
        <f t="shared" si="121"/>
        <v>#DIV/0!</v>
      </c>
      <c r="M344" s="67" t="e">
        <f t="shared" si="121"/>
        <v>#DIV/0!</v>
      </c>
      <c r="N344" s="172" t="e">
        <f t="shared" si="121"/>
        <v>#DIV/0!</v>
      </c>
      <c r="O344" s="335"/>
      <c r="P344" s="172" t="e">
        <f t="shared" si="122"/>
        <v>#DIV/0!</v>
      </c>
    </row>
    <row r="345" spans="1:16" hidden="1" x14ac:dyDescent="0.25">
      <c r="A345" s="421"/>
      <c r="B345" s="196" t="s">
        <v>485</v>
      </c>
      <c r="C345" s="127"/>
      <c r="D345" s="78"/>
      <c r="E345" s="78"/>
      <c r="G345" s="172">
        <f t="shared" si="120"/>
        <v>3.0813000000000001</v>
      </c>
      <c r="H345" s="172"/>
      <c r="I345" s="172"/>
      <c r="J345" s="172">
        <f t="shared" si="121"/>
        <v>2.4689999999999999</v>
      </c>
      <c r="K345" s="172">
        <f t="shared" si="121"/>
        <v>3.0813000000000001</v>
      </c>
      <c r="L345" s="67" t="e">
        <f t="shared" si="121"/>
        <v>#DIV/0!</v>
      </c>
      <c r="M345" s="67" t="e">
        <f t="shared" si="121"/>
        <v>#DIV/0!</v>
      </c>
      <c r="N345" s="172" t="e">
        <f t="shared" si="121"/>
        <v>#DIV/0!</v>
      </c>
      <c r="O345" s="335"/>
      <c r="P345" s="172" t="e">
        <f t="shared" si="122"/>
        <v>#DIV/0!</v>
      </c>
    </row>
    <row r="346" spans="1:16" hidden="1" x14ac:dyDescent="0.25">
      <c r="A346" s="421">
        <f>A344+1</f>
        <v>10</v>
      </c>
      <c r="B346" s="55" t="s">
        <v>237</v>
      </c>
      <c r="C346" s="127">
        <v>0.26800000000000002</v>
      </c>
      <c r="D346" s="78"/>
      <c r="E346" s="78"/>
      <c r="G346" s="172">
        <f t="shared" si="120"/>
        <v>3.0813000000000001</v>
      </c>
      <c r="H346" s="172"/>
      <c r="I346" s="172"/>
      <c r="J346" s="172">
        <f t="shared" si="121"/>
        <v>2.4689999999999999</v>
      </c>
      <c r="K346" s="172">
        <f t="shared" si="121"/>
        <v>3.0813000000000001</v>
      </c>
      <c r="L346" s="67" t="e">
        <f t="shared" si="121"/>
        <v>#DIV/0!</v>
      </c>
      <c r="M346" s="67" t="e">
        <f t="shared" si="121"/>
        <v>#DIV/0!</v>
      </c>
      <c r="N346" s="172" t="e">
        <f t="shared" si="121"/>
        <v>#DIV/0!</v>
      </c>
      <c r="O346" s="335"/>
      <c r="P346" s="172" t="e">
        <f t="shared" si="122"/>
        <v>#DIV/0!</v>
      </c>
    </row>
    <row r="347" spans="1:16" hidden="1" x14ac:dyDescent="0.25">
      <c r="A347" s="421">
        <f t="shared" ref="A347:A371" si="123">A346+1</f>
        <v>11</v>
      </c>
      <c r="B347" s="55" t="s">
        <v>92</v>
      </c>
      <c r="C347" s="127"/>
      <c r="D347" s="78"/>
      <c r="E347" s="78"/>
      <c r="G347" s="172">
        <f t="shared" si="120"/>
        <v>3.0813000000000001</v>
      </c>
      <c r="H347" s="172"/>
      <c r="I347" s="172"/>
      <c r="J347" s="172">
        <f t="shared" si="121"/>
        <v>2.4689999999999999</v>
      </c>
      <c r="K347" s="172">
        <f t="shared" si="121"/>
        <v>3.0813000000000001</v>
      </c>
      <c r="L347" s="67" t="e">
        <f t="shared" si="121"/>
        <v>#DIV/0!</v>
      </c>
      <c r="M347" s="67" t="e">
        <f t="shared" si="121"/>
        <v>#DIV/0!</v>
      </c>
      <c r="N347" s="172" t="e">
        <f t="shared" si="121"/>
        <v>#DIV/0!</v>
      </c>
      <c r="O347" s="335"/>
      <c r="P347" s="172" t="e">
        <f t="shared" si="122"/>
        <v>#DIV/0!</v>
      </c>
    </row>
    <row r="348" spans="1:16" hidden="1" x14ac:dyDescent="0.25">
      <c r="A348" s="421">
        <f t="shared" si="123"/>
        <v>12</v>
      </c>
      <c r="B348" s="55" t="s">
        <v>93</v>
      </c>
      <c r="C348" s="127"/>
      <c r="D348" s="78"/>
      <c r="E348" s="78"/>
      <c r="G348" s="172">
        <f t="shared" si="120"/>
        <v>3.0813000000000001</v>
      </c>
      <c r="H348" s="172"/>
      <c r="I348" s="172"/>
      <c r="J348" s="172">
        <f t="shared" si="121"/>
        <v>2.4689999999999999</v>
      </c>
      <c r="K348" s="172">
        <f t="shared" si="121"/>
        <v>3.0813000000000001</v>
      </c>
      <c r="L348" s="67" t="e">
        <f t="shared" si="121"/>
        <v>#DIV/0!</v>
      </c>
      <c r="M348" s="67" t="e">
        <f t="shared" si="121"/>
        <v>#DIV/0!</v>
      </c>
      <c r="N348" s="172" t="e">
        <f t="shared" si="121"/>
        <v>#DIV/0!</v>
      </c>
      <c r="O348" s="335"/>
      <c r="P348" s="172" t="e">
        <f t="shared" si="122"/>
        <v>#DIV/0!</v>
      </c>
    </row>
    <row r="349" spans="1:16" hidden="1" x14ac:dyDescent="0.25">
      <c r="A349" s="421">
        <f t="shared" si="123"/>
        <v>13</v>
      </c>
      <c r="B349" s="55" t="s">
        <v>177</v>
      </c>
      <c r="C349" s="127">
        <v>0.23599999999999999</v>
      </c>
      <c r="D349" s="78"/>
      <c r="E349" s="78"/>
      <c r="G349" s="172">
        <f t="shared" si="120"/>
        <v>3.0813000000000001</v>
      </c>
      <c r="H349" s="172"/>
      <c r="I349" s="172"/>
      <c r="J349" s="172">
        <f t="shared" si="121"/>
        <v>2.4689999999999999</v>
      </c>
      <c r="K349" s="172">
        <f t="shared" si="121"/>
        <v>3.0813000000000001</v>
      </c>
      <c r="L349" s="67" t="e">
        <f t="shared" si="121"/>
        <v>#DIV/0!</v>
      </c>
      <c r="M349" s="67" t="e">
        <f t="shared" si="121"/>
        <v>#DIV/0!</v>
      </c>
      <c r="N349" s="172" t="e">
        <f t="shared" si="121"/>
        <v>#DIV/0!</v>
      </c>
      <c r="O349" s="335"/>
      <c r="P349" s="172" t="e">
        <f t="shared" si="122"/>
        <v>#DIV/0!</v>
      </c>
    </row>
    <row r="350" spans="1:16" hidden="1" x14ac:dyDescent="0.25">
      <c r="A350" s="421">
        <f t="shared" si="123"/>
        <v>14</v>
      </c>
      <c r="B350" s="55" t="s">
        <v>37</v>
      </c>
      <c r="C350" s="127"/>
      <c r="D350" s="78"/>
      <c r="E350" s="78"/>
      <c r="G350" s="172">
        <f t="shared" si="120"/>
        <v>3.0813000000000001</v>
      </c>
      <c r="H350" s="172"/>
      <c r="I350" s="172"/>
      <c r="J350" s="172">
        <f t="shared" si="121"/>
        <v>2.4689999999999999</v>
      </c>
      <c r="K350" s="172">
        <f t="shared" si="121"/>
        <v>3.0813000000000001</v>
      </c>
      <c r="L350" s="67" t="e">
        <f t="shared" si="121"/>
        <v>#DIV/0!</v>
      </c>
      <c r="M350" s="67" t="e">
        <f t="shared" si="121"/>
        <v>#DIV/0!</v>
      </c>
      <c r="N350" s="172" t="e">
        <f t="shared" si="121"/>
        <v>#DIV/0!</v>
      </c>
      <c r="O350" s="335"/>
      <c r="P350" s="172" t="e">
        <f t="shared" si="122"/>
        <v>#DIV/0!</v>
      </c>
    </row>
    <row r="351" spans="1:16" hidden="1" x14ac:dyDescent="0.25">
      <c r="A351" s="421">
        <f t="shared" si="123"/>
        <v>15</v>
      </c>
      <c r="B351" s="55" t="s">
        <v>208</v>
      </c>
      <c r="C351" s="127">
        <v>0.214</v>
      </c>
      <c r="D351" s="78">
        <f>10715/50/1000</f>
        <v>0.21430000000000002</v>
      </c>
      <c r="E351" s="104">
        <v>42033</v>
      </c>
      <c r="G351" s="172">
        <f t="shared" si="120"/>
        <v>3.0813000000000001</v>
      </c>
      <c r="H351" s="172"/>
      <c r="I351" s="172"/>
      <c r="J351" s="172">
        <f t="shared" si="121"/>
        <v>2.4689999999999999</v>
      </c>
      <c r="K351" s="172">
        <f t="shared" si="121"/>
        <v>3.0813000000000001</v>
      </c>
      <c r="L351" s="67" t="e">
        <f t="shared" si="121"/>
        <v>#DIV/0!</v>
      </c>
      <c r="M351" s="67" t="e">
        <f t="shared" si="121"/>
        <v>#DIV/0!</v>
      </c>
      <c r="N351" s="172" t="e">
        <f t="shared" si="121"/>
        <v>#DIV/0!</v>
      </c>
      <c r="O351" s="335"/>
      <c r="P351" s="172" t="e">
        <f t="shared" si="122"/>
        <v>#DIV/0!</v>
      </c>
    </row>
    <row r="352" spans="1:16" hidden="1" x14ac:dyDescent="0.25">
      <c r="A352" s="421">
        <f t="shared" si="123"/>
        <v>16</v>
      </c>
      <c r="B352" s="55" t="s">
        <v>125</v>
      </c>
      <c r="C352" s="127">
        <v>0.24399999999999999</v>
      </c>
      <c r="D352" s="78">
        <f>12215/50/1000</f>
        <v>0.24430000000000002</v>
      </c>
      <c r="E352" s="104">
        <v>42033</v>
      </c>
      <c r="G352" s="172">
        <f t="shared" si="120"/>
        <v>3.0813000000000001</v>
      </c>
      <c r="H352" s="172"/>
      <c r="I352" s="172"/>
      <c r="J352" s="172">
        <f t="shared" si="121"/>
        <v>2.4689999999999999</v>
      </c>
      <c r="K352" s="172">
        <f t="shared" si="121"/>
        <v>3.0813000000000001</v>
      </c>
      <c r="L352" s="67" t="e">
        <f t="shared" si="121"/>
        <v>#DIV/0!</v>
      </c>
      <c r="M352" s="67" t="e">
        <f t="shared" si="121"/>
        <v>#DIV/0!</v>
      </c>
      <c r="N352" s="172" t="e">
        <f t="shared" si="121"/>
        <v>#DIV/0!</v>
      </c>
      <c r="O352" s="335"/>
      <c r="P352" s="172" t="e">
        <f t="shared" si="122"/>
        <v>#DIV/0!</v>
      </c>
    </row>
    <row r="353" spans="1:16" hidden="1" x14ac:dyDescent="0.25">
      <c r="A353" s="421">
        <f t="shared" si="123"/>
        <v>17</v>
      </c>
      <c r="B353" s="55" t="s">
        <v>38</v>
      </c>
      <c r="C353" s="128">
        <v>0.25800000000000001</v>
      </c>
      <c r="D353" s="78"/>
      <c r="E353" s="78"/>
      <c r="G353" s="172">
        <f t="shared" si="120"/>
        <v>3.0813000000000001</v>
      </c>
      <c r="H353" s="172"/>
      <c r="I353" s="172"/>
      <c r="J353" s="172">
        <f t="shared" si="121"/>
        <v>2.4689999999999999</v>
      </c>
      <c r="K353" s="172">
        <f t="shared" si="121"/>
        <v>3.0813000000000001</v>
      </c>
      <c r="L353" s="67" t="e">
        <f t="shared" si="121"/>
        <v>#DIV/0!</v>
      </c>
      <c r="M353" s="67" t="e">
        <f t="shared" si="121"/>
        <v>#DIV/0!</v>
      </c>
      <c r="N353" s="172" t="e">
        <f t="shared" si="121"/>
        <v>#DIV/0!</v>
      </c>
      <c r="O353" s="335"/>
      <c r="P353" s="172" t="e">
        <f t="shared" si="122"/>
        <v>#DIV/0!</v>
      </c>
    </row>
    <row r="354" spans="1:16" hidden="1" x14ac:dyDescent="0.25">
      <c r="A354" s="421">
        <f t="shared" si="123"/>
        <v>18</v>
      </c>
      <c r="B354" s="55" t="s">
        <v>245</v>
      </c>
      <c r="C354" s="128">
        <v>0.25800000000000001</v>
      </c>
      <c r="D354" s="78"/>
      <c r="E354" s="78"/>
      <c r="G354" s="172">
        <f t="shared" si="120"/>
        <v>3.0813000000000001</v>
      </c>
      <c r="H354" s="172"/>
      <c r="I354" s="172"/>
      <c r="J354" s="172">
        <f t="shared" si="121"/>
        <v>2.4689999999999999</v>
      </c>
      <c r="K354" s="172">
        <f t="shared" si="121"/>
        <v>3.0813000000000001</v>
      </c>
      <c r="L354" s="67" t="e">
        <f t="shared" si="121"/>
        <v>#DIV/0!</v>
      </c>
      <c r="M354" s="67" t="e">
        <f t="shared" si="121"/>
        <v>#DIV/0!</v>
      </c>
      <c r="N354" s="172" t="e">
        <f t="shared" si="121"/>
        <v>#DIV/0!</v>
      </c>
      <c r="O354" s="335"/>
      <c r="P354" s="172" t="e">
        <f t="shared" si="122"/>
        <v>#DIV/0!</v>
      </c>
    </row>
    <row r="355" spans="1:16" hidden="1" x14ac:dyDescent="0.25">
      <c r="A355" s="421">
        <f t="shared" si="123"/>
        <v>19</v>
      </c>
      <c r="B355" s="196" t="s">
        <v>437</v>
      </c>
      <c r="C355" s="128"/>
      <c r="D355" s="78"/>
      <c r="E355" s="78"/>
      <c r="G355" s="172">
        <f t="shared" si="120"/>
        <v>3.0813000000000001</v>
      </c>
      <c r="H355" s="172"/>
      <c r="I355" s="172"/>
      <c r="J355" s="172">
        <f t="shared" si="121"/>
        <v>2.4689999999999999</v>
      </c>
      <c r="K355" s="172">
        <f t="shared" si="121"/>
        <v>3.0813000000000001</v>
      </c>
      <c r="L355" s="67" t="e">
        <f t="shared" si="121"/>
        <v>#DIV/0!</v>
      </c>
      <c r="M355" s="67" t="e">
        <f t="shared" si="121"/>
        <v>#DIV/0!</v>
      </c>
      <c r="N355" s="172" t="e">
        <f t="shared" si="121"/>
        <v>#DIV/0!</v>
      </c>
      <c r="O355" s="335"/>
      <c r="P355" s="172" t="e">
        <f t="shared" si="122"/>
        <v>#DIV/0!</v>
      </c>
    </row>
    <row r="356" spans="1:16" hidden="1" x14ac:dyDescent="0.25">
      <c r="A356" s="421">
        <f t="shared" si="123"/>
        <v>20</v>
      </c>
      <c r="B356" s="55" t="s">
        <v>85</v>
      </c>
      <c r="C356" s="127"/>
      <c r="D356" s="78"/>
      <c r="E356" s="78"/>
      <c r="G356" s="172">
        <f t="shared" si="120"/>
        <v>3.0813000000000001</v>
      </c>
      <c r="H356" s="172"/>
      <c r="I356" s="172"/>
      <c r="J356" s="172">
        <f t="shared" si="121"/>
        <v>2.4689999999999999</v>
      </c>
      <c r="K356" s="172">
        <f t="shared" si="121"/>
        <v>3.0813000000000001</v>
      </c>
      <c r="L356" s="67" t="e">
        <f t="shared" si="121"/>
        <v>#DIV/0!</v>
      </c>
      <c r="M356" s="67" t="e">
        <f t="shared" si="121"/>
        <v>#DIV/0!</v>
      </c>
      <c r="N356" s="172" t="e">
        <f t="shared" si="121"/>
        <v>#DIV/0!</v>
      </c>
      <c r="O356" s="335"/>
      <c r="P356" s="172" t="e">
        <f t="shared" si="122"/>
        <v>#DIV/0!</v>
      </c>
    </row>
    <row r="357" spans="1:16" hidden="1" x14ac:dyDescent="0.25">
      <c r="A357" s="421">
        <f t="shared" si="123"/>
        <v>21</v>
      </c>
      <c r="B357" s="55" t="s">
        <v>110</v>
      </c>
      <c r="C357" s="127">
        <v>0.24299999999999999</v>
      </c>
      <c r="D357" s="78"/>
      <c r="E357" s="78"/>
      <c r="G357" s="172">
        <f t="shared" si="120"/>
        <v>3.0813000000000001</v>
      </c>
      <c r="H357" s="172"/>
      <c r="I357" s="172"/>
      <c r="J357" s="172">
        <f t="shared" si="121"/>
        <v>2.4689999999999999</v>
      </c>
      <c r="K357" s="172">
        <f t="shared" si="121"/>
        <v>3.0813000000000001</v>
      </c>
      <c r="L357" s="67" t="e">
        <f t="shared" si="121"/>
        <v>#DIV/0!</v>
      </c>
      <c r="M357" s="67" t="e">
        <f t="shared" si="121"/>
        <v>#DIV/0!</v>
      </c>
      <c r="N357" s="172" t="e">
        <f t="shared" si="121"/>
        <v>#DIV/0!</v>
      </c>
      <c r="O357" s="335"/>
      <c r="P357" s="172" t="e">
        <f t="shared" si="122"/>
        <v>#DIV/0!</v>
      </c>
    </row>
    <row r="358" spans="1:16" hidden="1" x14ac:dyDescent="0.25">
      <c r="A358" s="421">
        <f t="shared" si="123"/>
        <v>22</v>
      </c>
      <c r="B358" s="55" t="s">
        <v>115</v>
      </c>
      <c r="C358" s="127"/>
      <c r="D358" s="78"/>
      <c r="E358" s="78"/>
      <c r="G358" s="172">
        <f t="shared" si="120"/>
        <v>3.0813000000000001</v>
      </c>
      <c r="H358" s="172"/>
      <c r="I358" s="172"/>
      <c r="J358" s="172">
        <f t="shared" ref="J358:N373" si="124">J357</f>
        <v>2.4689999999999999</v>
      </c>
      <c r="K358" s="172">
        <f t="shared" si="124"/>
        <v>3.0813000000000001</v>
      </c>
      <c r="L358" s="67" t="e">
        <f t="shared" si="124"/>
        <v>#DIV/0!</v>
      </c>
      <c r="M358" s="67" t="e">
        <f t="shared" si="124"/>
        <v>#DIV/0!</v>
      </c>
      <c r="N358" s="172" t="e">
        <f t="shared" si="124"/>
        <v>#DIV/0!</v>
      </c>
      <c r="O358" s="335"/>
      <c r="P358" s="172" t="e">
        <f t="shared" si="122"/>
        <v>#DIV/0!</v>
      </c>
    </row>
    <row r="359" spans="1:16" hidden="1" x14ac:dyDescent="0.25">
      <c r="A359" s="421">
        <f t="shared" si="123"/>
        <v>23</v>
      </c>
      <c r="B359" s="55" t="s">
        <v>163</v>
      </c>
      <c r="C359" s="127"/>
      <c r="D359" s="78"/>
      <c r="E359" s="78"/>
      <c r="G359" s="172">
        <f t="shared" si="120"/>
        <v>3.0813000000000001</v>
      </c>
      <c r="H359" s="172"/>
      <c r="I359" s="172"/>
      <c r="J359" s="172">
        <f t="shared" si="124"/>
        <v>2.4689999999999999</v>
      </c>
      <c r="K359" s="172">
        <f t="shared" si="124"/>
        <v>3.0813000000000001</v>
      </c>
      <c r="L359" s="67" t="e">
        <f t="shared" si="124"/>
        <v>#DIV/0!</v>
      </c>
      <c r="M359" s="67" t="e">
        <f t="shared" si="124"/>
        <v>#DIV/0!</v>
      </c>
      <c r="N359" s="172" t="e">
        <f t="shared" si="124"/>
        <v>#DIV/0!</v>
      </c>
      <c r="O359" s="335"/>
      <c r="P359" s="172" t="e">
        <f t="shared" si="122"/>
        <v>#DIV/0!</v>
      </c>
    </row>
    <row r="360" spans="1:16" hidden="1" x14ac:dyDescent="0.25">
      <c r="A360" s="421">
        <f t="shared" si="123"/>
        <v>24</v>
      </c>
      <c r="B360" s="55" t="s">
        <v>54</v>
      </c>
      <c r="C360" s="127">
        <v>0.25800000000000001</v>
      </c>
      <c r="D360" s="78"/>
      <c r="E360" s="78"/>
      <c r="G360" s="172">
        <f t="shared" si="120"/>
        <v>3.0813000000000001</v>
      </c>
      <c r="H360" s="172"/>
      <c r="I360" s="172"/>
      <c r="J360" s="172">
        <f t="shared" si="124"/>
        <v>2.4689999999999999</v>
      </c>
      <c r="K360" s="172">
        <f t="shared" si="124"/>
        <v>3.0813000000000001</v>
      </c>
      <c r="L360" s="67" t="e">
        <f t="shared" si="124"/>
        <v>#DIV/0!</v>
      </c>
      <c r="M360" s="67" t="e">
        <f t="shared" si="124"/>
        <v>#DIV/0!</v>
      </c>
      <c r="N360" s="172" t="e">
        <f t="shared" si="124"/>
        <v>#DIV/0!</v>
      </c>
      <c r="O360" s="335"/>
      <c r="P360" s="172" t="e">
        <f t="shared" si="122"/>
        <v>#DIV/0!</v>
      </c>
    </row>
    <row r="361" spans="1:16" hidden="1" x14ac:dyDescent="0.25">
      <c r="A361" s="421">
        <f t="shared" si="123"/>
        <v>25</v>
      </c>
      <c r="B361" s="55" t="s">
        <v>256</v>
      </c>
      <c r="C361" s="127">
        <v>0.27300000000000002</v>
      </c>
      <c r="D361" s="78"/>
      <c r="E361" s="78"/>
      <c r="G361" s="172">
        <f t="shared" si="120"/>
        <v>3.0813000000000001</v>
      </c>
      <c r="H361" s="172"/>
      <c r="I361" s="172"/>
      <c r="J361" s="172">
        <f t="shared" si="124"/>
        <v>2.4689999999999999</v>
      </c>
      <c r="K361" s="172">
        <f t="shared" si="124"/>
        <v>3.0813000000000001</v>
      </c>
      <c r="L361" s="67" t="e">
        <f t="shared" si="124"/>
        <v>#DIV/0!</v>
      </c>
      <c r="M361" s="67" t="e">
        <f t="shared" si="124"/>
        <v>#DIV/0!</v>
      </c>
      <c r="N361" s="172" t="e">
        <f t="shared" si="124"/>
        <v>#DIV/0!</v>
      </c>
      <c r="O361" s="335"/>
      <c r="P361" s="172" t="e">
        <f t="shared" si="122"/>
        <v>#DIV/0!</v>
      </c>
    </row>
    <row r="362" spans="1:16" hidden="1" x14ac:dyDescent="0.25">
      <c r="A362" s="421">
        <f t="shared" si="123"/>
        <v>26</v>
      </c>
      <c r="B362" s="55" t="s">
        <v>86</v>
      </c>
      <c r="C362" s="127"/>
      <c r="D362" s="78"/>
      <c r="E362" s="78"/>
      <c r="G362" s="172">
        <f t="shared" si="120"/>
        <v>3.0813000000000001</v>
      </c>
      <c r="H362" s="172"/>
      <c r="I362" s="172"/>
      <c r="J362" s="172">
        <f t="shared" si="124"/>
        <v>2.4689999999999999</v>
      </c>
      <c r="K362" s="172">
        <f t="shared" si="124"/>
        <v>3.0813000000000001</v>
      </c>
      <c r="L362" s="67" t="e">
        <f t="shared" si="124"/>
        <v>#DIV/0!</v>
      </c>
      <c r="M362" s="67" t="e">
        <f t="shared" si="124"/>
        <v>#DIV/0!</v>
      </c>
      <c r="N362" s="172" t="e">
        <f t="shared" si="124"/>
        <v>#DIV/0!</v>
      </c>
      <c r="O362" s="335"/>
      <c r="P362" s="172" t="e">
        <f t="shared" si="122"/>
        <v>#DIV/0!</v>
      </c>
    </row>
    <row r="363" spans="1:16" hidden="1" x14ac:dyDescent="0.25">
      <c r="A363" s="421">
        <f t="shared" si="123"/>
        <v>27</v>
      </c>
      <c r="B363" s="55" t="s">
        <v>216</v>
      </c>
      <c r="C363" s="127">
        <v>0.27300000000000002</v>
      </c>
      <c r="D363" s="78"/>
      <c r="E363" s="78"/>
      <c r="G363" s="172">
        <f t="shared" si="120"/>
        <v>3.0813000000000001</v>
      </c>
      <c r="H363" s="172"/>
      <c r="I363" s="172"/>
      <c r="J363" s="172">
        <f t="shared" si="124"/>
        <v>2.4689999999999999</v>
      </c>
      <c r="K363" s="172">
        <f t="shared" si="124"/>
        <v>3.0813000000000001</v>
      </c>
      <c r="L363" s="67" t="e">
        <f t="shared" si="124"/>
        <v>#DIV/0!</v>
      </c>
      <c r="M363" s="67" t="e">
        <f t="shared" si="124"/>
        <v>#DIV/0!</v>
      </c>
      <c r="N363" s="172" t="e">
        <f t="shared" si="124"/>
        <v>#DIV/0!</v>
      </c>
      <c r="O363" s="335"/>
      <c r="P363" s="172" t="e">
        <f t="shared" si="122"/>
        <v>#DIV/0!</v>
      </c>
    </row>
    <row r="364" spans="1:16" hidden="1" x14ac:dyDescent="0.25">
      <c r="A364" s="421">
        <f t="shared" si="123"/>
        <v>28</v>
      </c>
      <c r="B364" s="155" t="s">
        <v>87</v>
      </c>
      <c r="C364" s="127">
        <v>0.21299999999999999</v>
      </c>
      <c r="D364" s="78"/>
      <c r="E364" s="78"/>
      <c r="G364" s="172">
        <f t="shared" si="120"/>
        <v>3.0813000000000001</v>
      </c>
      <c r="H364" s="172"/>
      <c r="I364" s="172"/>
      <c r="J364" s="172">
        <f t="shared" si="124"/>
        <v>2.4689999999999999</v>
      </c>
      <c r="K364" s="172">
        <f t="shared" si="124"/>
        <v>3.0813000000000001</v>
      </c>
      <c r="L364" s="67" t="e">
        <f t="shared" si="124"/>
        <v>#DIV/0!</v>
      </c>
      <c r="M364" s="67" t="e">
        <f t="shared" si="124"/>
        <v>#DIV/0!</v>
      </c>
      <c r="N364" s="172" t="e">
        <f t="shared" si="124"/>
        <v>#DIV/0!</v>
      </c>
      <c r="O364" s="335"/>
      <c r="P364" s="172" t="e">
        <f t="shared" si="122"/>
        <v>#DIV/0!</v>
      </c>
    </row>
    <row r="365" spans="1:16" hidden="1" x14ac:dyDescent="0.25">
      <c r="A365" s="421">
        <f t="shared" si="123"/>
        <v>29</v>
      </c>
      <c r="B365" s="155" t="s">
        <v>39</v>
      </c>
      <c r="C365" s="127"/>
      <c r="D365" s="78"/>
      <c r="E365" s="78"/>
      <c r="G365" s="172">
        <f t="shared" si="120"/>
        <v>3.0813000000000001</v>
      </c>
      <c r="H365" s="172"/>
      <c r="I365" s="172"/>
      <c r="J365" s="172">
        <f t="shared" si="124"/>
        <v>2.4689999999999999</v>
      </c>
      <c r="K365" s="172">
        <f t="shared" si="124"/>
        <v>3.0813000000000001</v>
      </c>
      <c r="L365" s="67" t="e">
        <f t="shared" si="124"/>
        <v>#DIV/0!</v>
      </c>
      <c r="M365" s="67" t="e">
        <f t="shared" si="124"/>
        <v>#DIV/0!</v>
      </c>
      <c r="N365" s="172" t="e">
        <f t="shared" si="124"/>
        <v>#DIV/0!</v>
      </c>
      <c r="O365" s="335"/>
      <c r="P365" s="172" t="e">
        <f t="shared" si="122"/>
        <v>#DIV/0!</v>
      </c>
    </row>
    <row r="366" spans="1:16" hidden="1" x14ac:dyDescent="0.25">
      <c r="A366" s="421">
        <f t="shared" si="123"/>
        <v>30</v>
      </c>
      <c r="B366" s="155" t="s">
        <v>40</v>
      </c>
      <c r="C366" s="127">
        <v>0.27300000000000002</v>
      </c>
      <c r="D366" s="78"/>
      <c r="E366" s="78"/>
      <c r="G366" s="172">
        <f t="shared" si="120"/>
        <v>3.0813000000000001</v>
      </c>
      <c r="H366" s="172"/>
      <c r="I366" s="172"/>
      <c r="J366" s="172">
        <f t="shared" si="124"/>
        <v>2.4689999999999999</v>
      </c>
      <c r="K366" s="172">
        <f t="shared" si="124"/>
        <v>3.0813000000000001</v>
      </c>
      <c r="L366" s="67" t="e">
        <f t="shared" si="124"/>
        <v>#DIV/0!</v>
      </c>
      <c r="M366" s="67" t="e">
        <f t="shared" si="124"/>
        <v>#DIV/0!</v>
      </c>
      <c r="N366" s="172" t="e">
        <f t="shared" si="124"/>
        <v>#DIV/0!</v>
      </c>
      <c r="O366" s="335"/>
      <c r="P366" s="172" t="e">
        <f t="shared" si="122"/>
        <v>#DIV/0!</v>
      </c>
    </row>
    <row r="367" spans="1:16" hidden="1" x14ac:dyDescent="0.25">
      <c r="A367" s="421">
        <f t="shared" si="123"/>
        <v>31</v>
      </c>
      <c r="B367" s="155" t="s">
        <v>56</v>
      </c>
      <c r="C367" s="127">
        <v>0.27300000000000002</v>
      </c>
      <c r="D367" s="78"/>
      <c r="E367" s="78"/>
      <c r="G367" s="172">
        <f t="shared" si="120"/>
        <v>3.0813000000000001</v>
      </c>
      <c r="H367" s="172"/>
      <c r="I367" s="172"/>
      <c r="J367" s="172">
        <f t="shared" si="124"/>
        <v>2.4689999999999999</v>
      </c>
      <c r="K367" s="172">
        <f t="shared" si="124"/>
        <v>3.0813000000000001</v>
      </c>
      <c r="L367" s="67" t="e">
        <f t="shared" si="124"/>
        <v>#DIV/0!</v>
      </c>
      <c r="M367" s="67" t="e">
        <f t="shared" si="124"/>
        <v>#DIV/0!</v>
      </c>
      <c r="N367" s="172" t="e">
        <f t="shared" si="124"/>
        <v>#DIV/0!</v>
      </c>
      <c r="O367" s="335"/>
      <c r="P367" s="172" t="e">
        <f t="shared" si="122"/>
        <v>#DIV/0!</v>
      </c>
    </row>
    <row r="368" spans="1:16" hidden="1" x14ac:dyDescent="0.25">
      <c r="A368" s="421">
        <f t="shared" si="123"/>
        <v>32</v>
      </c>
      <c r="B368" s="55" t="s">
        <v>41</v>
      </c>
      <c r="C368" s="127"/>
      <c r="D368" s="78"/>
      <c r="E368" s="78"/>
      <c r="G368" s="172">
        <f t="shared" si="120"/>
        <v>3.0813000000000001</v>
      </c>
      <c r="H368" s="172"/>
      <c r="I368" s="172"/>
      <c r="J368" s="172">
        <f t="shared" si="124"/>
        <v>2.4689999999999999</v>
      </c>
      <c r="K368" s="172">
        <f t="shared" si="124"/>
        <v>3.0813000000000001</v>
      </c>
      <c r="L368" s="67" t="e">
        <f t="shared" si="124"/>
        <v>#DIV/0!</v>
      </c>
      <c r="M368" s="67" t="e">
        <f t="shared" si="124"/>
        <v>#DIV/0!</v>
      </c>
      <c r="N368" s="172" t="e">
        <f t="shared" si="124"/>
        <v>#DIV/0!</v>
      </c>
      <c r="O368" s="335"/>
      <c r="P368" s="172" t="e">
        <f t="shared" si="122"/>
        <v>#DIV/0!</v>
      </c>
    </row>
    <row r="369" spans="1:16" hidden="1" x14ac:dyDescent="0.25">
      <c r="A369" s="421">
        <f t="shared" si="123"/>
        <v>33</v>
      </c>
      <c r="B369" s="55" t="s">
        <v>74</v>
      </c>
      <c r="C369" s="127">
        <v>0.27100000000000002</v>
      </c>
      <c r="D369" s="78"/>
      <c r="E369" s="78"/>
      <c r="G369" s="172">
        <f t="shared" si="120"/>
        <v>3.0813000000000001</v>
      </c>
      <c r="H369" s="172"/>
      <c r="I369" s="172"/>
      <c r="J369" s="172">
        <f t="shared" si="124"/>
        <v>2.4689999999999999</v>
      </c>
      <c r="K369" s="172">
        <f t="shared" si="124"/>
        <v>3.0813000000000001</v>
      </c>
      <c r="L369" s="67" t="e">
        <f t="shared" si="124"/>
        <v>#DIV/0!</v>
      </c>
      <c r="M369" s="67" t="e">
        <f t="shared" si="124"/>
        <v>#DIV/0!</v>
      </c>
      <c r="N369" s="172" t="e">
        <f t="shared" si="124"/>
        <v>#DIV/0!</v>
      </c>
      <c r="O369" s="335"/>
      <c r="P369" s="172" t="e">
        <f t="shared" si="122"/>
        <v>#DIV/0!</v>
      </c>
    </row>
    <row r="370" spans="1:16" hidden="1" x14ac:dyDescent="0.25">
      <c r="A370" s="421">
        <f t="shared" si="123"/>
        <v>34</v>
      </c>
      <c r="B370" s="55" t="s">
        <v>146</v>
      </c>
      <c r="C370" s="127"/>
      <c r="D370" s="78"/>
      <c r="E370" s="78"/>
      <c r="G370" s="172">
        <f t="shared" si="120"/>
        <v>3.0813000000000001</v>
      </c>
      <c r="H370" s="172"/>
      <c r="I370" s="172"/>
      <c r="J370" s="172">
        <f t="shared" si="124"/>
        <v>2.4689999999999999</v>
      </c>
      <c r="K370" s="172">
        <f t="shared" si="124"/>
        <v>3.0813000000000001</v>
      </c>
      <c r="L370" s="67" t="e">
        <f t="shared" si="124"/>
        <v>#DIV/0!</v>
      </c>
      <c r="M370" s="67" t="e">
        <f t="shared" si="124"/>
        <v>#DIV/0!</v>
      </c>
      <c r="N370" s="172" t="e">
        <f t="shared" si="124"/>
        <v>#DIV/0!</v>
      </c>
      <c r="O370" s="335"/>
      <c r="P370" s="172" t="e">
        <f t="shared" si="122"/>
        <v>#DIV/0!</v>
      </c>
    </row>
    <row r="371" spans="1:16" hidden="1" x14ac:dyDescent="0.25">
      <c r="A371" s="421">
        <f t="shared" si="123"/>
        <v>35</v>
      </c>
      <c r="B371" s="55" t="s">
        <v>116</v>
      </c>
      <c r="C371" s="127"/>
      <c r="D371" s="78"/>
      <c r="E371" s="78"/>
      <c r="G371" s="172">
        <f t="shared" si="120"/>
        <v>3.0813000000000001</v>
      </c>
      <c r="H371" s="172"/>
      <c r="I371" s="172"/>
      <c r="J371" s="172">
        <f t="shared" si="124"/>
        <v>2.4689999999999999</v>
      </c>
      <c r="K371" s="172">
        <f t="shared" si="124"/>
        <v>3.0813000000000001</v>
      </c>
      <c r="L371" s="67" t="e">
        <f t="shared" si="124"/>
        <v>#DIV/0!</v>
      </c>
      <c r="M371" s="67" t="e">
        <f t="shared" si="124"/>
        <v>#DIV/0!</v>
      </c>
      <c r="N371" s="172" t="e">
        <f t="shared" si="124"/>
        <v>#DIV/0!</v>
      </c>
      <c r="O371" s="335"/>
      <c r="P371" s="172" t="e">
        <f t="shared" si="122"/>
        <v>#DIV/0!</v>
      </c>
    </row>
    <row r="372" spans="1:16" hidden="1" x14ac:dyDescent="0.25">
      <c r="A372" s="421"/>
      <c r="C372" s="127"/>
      <c r="D372" s="78"/>
      <c r="E372" s="78"/>
      <c r="G372" s="172">
        <f t="shared" si="120"/>
        <v>3.0813000000000001</v>
      </c>
      <c r="H372" s="172"/>
      <c r="I372" s="172"/>
      <c r="J372" s="172">
        <f t="shared" si="124"/>
        <v>2.4689999999999999</v>
      </c>
      <c r="K372" s="172">
        <f t="shared" si="124"/>
        <v>3.0813000000000001</v>
      </c>
      <c r="L372" s="67" t="e">
        <f t="shared" si="124"/>
        <v>#DIV/0!</v>
      </c>
      <c r="M372" s="67" t="e">
        <f t="shared" si="124"/>
        <v>#DIV/0!</v>
      </c>
      <c r="N372" s="172" t="e">
        <f t="shared" si="124"/>
        <v>#DIV/0!</v>
      </c>
      <c r="O372" s="335"/>
      <c r="P372" s="172" t="e">
        <f t="shared" si="122"/>
        <v>#DIV/0!</v>
      </c>
    </row>
    <row r="373" spans="1:16" hidden="1" x14ac:dyDescent="0.25">
      <c r="A373" s="421">
        <f>A371+1</f>
        <v>36</v>
      </c>
      <c r="B373" s="55" t="s">
        <v>112</v>
      </c>
      <c r="C373" s="127"/>
      <c r="D373" s="78"/>
      <c r="E373" s="78"/>
      <c r="G373" s="172">
        <f t="shared" si="120"/>
        <v>3.0813000000000001</v>
      </c>
      <c r="H373" s="172"/>
      <c r="I373" s="172"/>
      <c r="J373" s="172">
        <f t="shared" si="124"/>
        <v>2.4689999999999999</v>
      </c>
      <c r="K373" s="172">
        <f t="shared" si="124"/>
        <v>3.0813000000000001</v>
      </c>
      <c r="L373" s="67" t="e">
        <f t="shared" si="124"/>
        <v>#DIV/0!</v>
      </c>
      <c r="M373" s="67" t="e">
        <f t="shared" si="124"/>
        <v>#DIV/0!</v>
      </c>
      <c r="N373" s="172" t="e">
        <f t="shared" si="124"/>
        <v>#DIV/0!</v>
      </c>
      <c r="O373" s="335"/>
      <c r="P373" s="172" t="e">
        <f t="shared" si="122"/>
        <v>#DIV/0!</v>
      </c>
    </row>
    <row r="374" spans="1:16" hidden="1" x14ac:dyDescent="0.25">
      <c r="A374" s="421">
        <f t="shared" ref="A374:A395" si="125">A373+1</f>
        <v>37</v>
      </c>
      <c r="B374" s="55" t="s">
        <v>138</v>
      </c>
      <c r="C374" s="127"/>
      <c r="D374" s="78"/>
      <c r="E374" s="78"/>
      <c r="G374" s="172">
        <f t="shared" si="120"/>
        <v>3.0813000000000001</v>
      </c>
      <c r="H374" s="172"/>
      <c r="I374" s="172"/>
      <c r="J374" s="172">
        <f t="shared" ref="J374:N389" si="126">J373</f>
        <v>2.4689999999999999</v>
      </c>
      <c r="K374" s="172">
        <f t="shared" si="126"/>
        <v>3.0813000000000001</v>
      </c>
      <c r="L374" s="67" t="e">
        <f t="shared" si="126"/>
        <v>#DIV/0!</v>
      </c>
      <c r="M374" s="67" t="e">
        <f t="shared" si="126"/>
        <v>#DIV/0!</v>
      </c>
      <c r="N374" s="172" t="e">
        <f t="shared" si="126"/>
        <v>#DIV/0!</v>
      </c>
      <c r="O374" s="335"/>
      <c r="P374" s="172" t="e">
        <f t="shared" si="122"/>
        <v>#DIV/0!</v>
      </c>
    </row>
    <row r="375" spans="1:16" hidden="1" x14ac:dyDescent="0.25">
      <c r="A375" s="421">
        <f t="shared" si="125"/>
        <v>38</v>
      </c>
      <c r="B375" s="55" t="s">
        <v>193</v>
      </c>
      <c r="C375" s="127">
        <v>0.39800000000000002</v>
      </c>
      <c r="D375" s="78">
        <f>11025/32/1000</f>
        <v>0.34453125000000001</v>
      </c>
      <c r="E375" s="104">
        <v>42033</v>
      </c>
      <c r="G375" s="172">
        <f t="shared" si="120"/>
        <v>3.0813000000000001</v>
      </c>
      <c r="H375" s="172"/>
      <c r="I375" s="172"/>
      <c r="J375" s="172">
        <f t="shared" si="126"/>
        <v>2.4689999999999999</v>
      </c>
      <c r="K375" s="172">
        <f t="shared" si="126"/>
        <v>3.0813000000000001</v>
      </c>
      <c r="L375" s="67" t="e">
        <f t="shared" si="126"/>
        <v>#DIV/0!</v>
      </c>
      <c r="M375" s="67" t="e">
        <f t="shared" si="126"/>
        <v>#DIV/0!</v>
      </c>
      <c r="N375" s="172" t="e">
        <f t="shared" si="126"/>
        <v>#DIV/0!</v>
      </c>
      <c r="O375" s="335"/>
      <c r="P375" s="172" t="e">
        <f t="shared" si="122"/>
        <v>#DIV/0!</v>
      </c>
    </row>
    <row r="376" spans="1:16" hidden="1" x14ac:dyDescent="0.25">
      <c r="A376" s="421">
        <f t="shared" si="125"/>
        <v>39</v>
      </c>
      <c r="B376" s="55" t="s">
        <v>299</v>
      </c>
      <c r="C376" s="127">
        <v>0.33800000000000002</v>
      </c>
      <c r="D376" s="78"/>
      <c r="E376" s="104"/>
      <c r="G376" s="172">
        <f t="shared" si="120"/>
        <v>3.0813000000000001</v>
      </c>
      <c r="H376" s="172"/>
      <c r="I376" s="172"/>
      <c r="J376" s="172">
        <f t="shared" si="126"/>
        <v>2.4689999999999999</v>
      </c>
      <c r="K376" s="172">
        <f t="shared" si="126"/>
        <v>3.0813000000000001</v>
      </c>
      <c r="L376" s="67" t="e">
        <f t="shared" si="126"/>
        <v>#DIV/0!</v>
      </c>
      <c r="M376" s="67" t="e">
        <f t="shared" si="126"/>
        <v>#DIV/0!</v>
      </c>
      <c r="N376" s="172" t="e">
        <f t="shared" si="126"/>
        <v>#DIV/0!</v>
      </c>
      <c r="O376" s="335"/>
      <c r="P376" s="172" t="e">
        <f t="shared" si="122"/>
        <v>#DIV/0!</v>
      </c>
    </row>
    <row r="377" spans="1:16" hidden="1" x14ac:dyDescent="0.25">
      <c r="A377" s="421">
        <f t="shared" si="125"/>
        <v>40</v>
      </c>
      <c r="B377" s="55" t="s">
        <v>214</v>
      </c>
      <c r="C377" s="127">
        <v>0.34899999999999998</v>
      </c>
      <c r="D377" s="78"/>
      <c r="E377" s="104"/>
      <c r="G377" s="172">
        <f t="shared" si="120"/>
        <v>3.0813000000000001</v>
      </c>
      <c r="H377" s="172"/>
      <c r="I377" s="172"/>
      <c r="J377" s="172">
        <f t="shared" si="126"/>
        <v>2.4689999999999999</v>
      </c>
      <c r="K377" s="172">
        <f t="shared" si="126"/>
        <v>3.0813000000000001</v>
      </c>
      <c r="L377" s="67" t="e">
        <f t="shared" si="126"/>
        <v>#DIV/0!</v>
      </c>
      <c r="M377" s="67" t="e">
        <f t="shared" si="126"/>
        <v>#DIV/0!</v>
      </c>
      <c r="N377" s="172" t="e">
        <f t="shared" si="126"/>
        <v>#DIV/0!</v>
      </c>
      <c r="O377" s="335"/>
      <c r="P377" s="172" t="e">
        <f t="shared" si="122"/>
        <v>#DIV/0!</v>
      </c>
    </row>
    <row r="378" spans="1:16" hidden="1" x14ac:dyDescent="0.25">
      <c r="A378" s="421">
        <f t="shared" si="125"/>
        <v>41</v>
      </c>
      <c r="B378" s="55" t="s">
        <v>57</v>
      </c>
      <c r="C378" s="127">
        <v>0.33500000000000002</v>
      </c>
      <c r="D378" s="78"/>
      <c r="E378" s="78"/>
      <c r="G378" s="172">
        <f t="shared" si="120"/>
        <v>3.0813000000000001</v>
      </c>
      <c r="H378" s="172"/>
      <c r="I378" s="172"/>
      <c r="J378" s="172">
        <f t="shared" si="126"/>
        <v>2.4689999999999999</v>
      </c>
      <c r="K378" s="172">
        <f t="shared" si="126"/>
        <v>3.0813000000000001</v>
      </c>
      <c r="L378" s="67" t="e">
        <f t="shared" si="126"/>
        <v>#DIV/0!</v>
      </c>
      <c r="M378" s="67" t="e">
        <f t="shared" si="126"/>
        <v>#DIV/0!</v>
      </c>
      <c r="N378" s="172" t="e">
        <f t="shared" si="126"/>
        <v>#DIV/0!</v>
      </c>
      <c r="O378" s="335"/>
      <c r="P378" s="172" t="e">
        <f t="shared" si="122"/>
        <v>#DIV/0!</v>
      </c>
    </row>
    <row r="379" spans="1:16" hidden="1" x14ac:dyDescent="0.25">
      <c r="A379" s="421">
        <f t="shared" si="125"/>
        <v>42</v>
      </c>
      <c r="B379" s="155" t="s">
        <v>203</v>
      </c>
      <c r="C379" s="127">
        <v>0.35199999999999998</v>
      </c>
      <c r="D379" s="78"/>
      <c r="E379" s="78"/>
      <c r="G379" s="172">
        <f t="shared" si="120"/>
        <v>3.0813000000000001</v>
      </c>
      <c r="H379" s="172"/>
      <c r="I379" s="172"/>
      <c r="J379" s="172">
        <f t="shared" si="126"/>
        <v>2.4689999999999999</v>
      </c>
      <c r="K379" s="172">
        <f t="shared" si="126"/>
        <v>3.0813000000000001</v>
      </c>
      <c r="L379" s="67" t="e">
        <f t="shared" si="126"/>
        <v>#DIV/0!</v>
      </c>
      <c r="M379" s="67" t="e">
        <f t="shared" si="126"/>
        <v>#DIV/0!</v>
      </c>
      <c r="N379" s="172" t="e">
        <f t="shared" si="126"/>
        <v>#DIV/0!</v>
      </c>
      <c r="O379" s="335"/>
      <c r="P379" s="172" t="e">
        <f t="shared" si="122"/>
        <v>#DIV/0!</v>
      </c>
    </row>
    <row r="380" spans="1:16" hidden="1" x14ac:dyDescent="0.25">
      <c r="A380" s="421">
        <f t="shared" si="125"/>
        <v>43</v>
      </c>
      <c r="B380" s="55" t="s">
        <v>175</v>
      </c>
      <c r="C380" s="127">
        <v>0.40500000000000003</v>
      </c>
      <c r="D380" s="78"/>
      <c r="E380" s="78"/>
      <c r="G380" s="172">
        <f t="shared" si="120"/>
        <v>3.0813000000000001</v>
      </c>
      <c r="H380" s="172"/>
      <c r="I380" s="172"/>
      <c r="J380" s="172">
        <f t="shared" si="126"/>
        <v>2.4689999999999999</v>
      </c>
      <c r="K380" s="172">
        <f t="shared" si="126"/>
        <v>3.0813000000000001</v>
      </c>
      <c r="L380" s="67" t="e">
        <f t="shared" si="126"/>
        <v>#DIV/0!</v>
      </c>
      <c r="M380" s="67" t="e">
        <f t="shared" si="126"/>
        <v>#DIV/0!</v>
      </c>
      <c r="N380" s="172" t="e">
        <f t="shared" si="126"/>
        <v>#DIV/0!</v>
      </c>
      <c r="O380" s="335"/>
      <c r="P380" s="172" t="e">
        <f t="shared" si="122"/>
        <v>#DIV/0!</v>
      </c>
    </row>
    <row r="381" spans="1:16" hidden="1" x14ac:dyDescent="0.25">
      <c r="A381" s="421">
        <f t="shared" si="125"/>
        <v>44</v>
      </c>
      <c r="B381" s="196" t="s">
        <v>382</v>
      </c>
      <c r="C381" s="127">
        <v>0.42899999999999999</v>
      </c>
      <c r="D381" s="78"/>
      <c r="E381" s="78"/>
      <c r="G381" s="172">
        <f t="shared" si="120"/>
        <v>3.0813000000000001</v>
      </c>
      <c r="H381" s="172"/>
      <c r="I381" s="172"/>
      <c r="J381" s="172">
        <f t="shared" si="126"/>
        <v>2.4689999999999999</v>
      </c>
      <c r="K381" s="172">
        <f t="shared" si="126"/>
        <v>3.0813000000000001</v>
      </c>
      <c r="L381" s="67" t="e">
        <f t="shared" si="126"/>
        <v>#DIV/0!</v>
      </c>
      <c r="M381" s="67" t="e">
        <f t="shared" si="126"/>
        <v>#DIV/0!</v>
      </c>
      <c r="N381" s="172" t="e">
        <f t="shared" si="126"/>
        <v>#DIV/0!</v>
      </c>
      <c r="O381" s="335"/>
      <c r="P381" s="172" t="e">
        <f t="shared" si="122"/>
        <v>#DIV/0!</v>
      </c>
    </row>
    <row r="382" spans="1:16" hidden="1" x14ac:dyDescent="0.25">
      <c r="A382" s="421">
        <f t="shared" si="125"/>
        <v>45</v>
      </c>
      <c r="B382" s="55" t="s">
        <v>144</v>
      </c>
      <c r="C382" s="127">
        <v>0.44800000000000001</v>
      </c>
      <c r="D382" s="78"/>
      <c r="E382" s="78"/>
      <c r="G382" s="172">
        <f t="shared" si="120"/>
        <v>3.0813000000000001</v>
      </c>
      <c r="H382" s="172"/>
      <c r="I382" s="172"/>
      <c r="J382" s="172">
        <f t="shared" si="126"/>
        <v>2.4689999999999999</v>
      </c>
      <c r="K382" s="172">
        <f t="shared" si="126"/>
        <v>3.0813000000000001</v>
      </c>
      <c r="L382" s="67" t="e">
        <f t="shared" si="126"/>
        <v>#DIV/0!</v>
      </c>
      <c r="M382" s="67" t="e">
        <f t="shared" si="126"/>
        <v>#DIV/0!</v>
      </c>
      <c r="N382" s="172" t="e">
        <f t="shared" si="126"/>
        <v>#DIV/0!</v>
      </c>
      <c r="O382" s="335"/>
      <c r="P382" s="172" t="e">
        <f t="shared" si="122"/>
        <v>#DIV/0!</v>
      </c>
    </row>
    <row r="383" spans="1:16" hidden="1" x14ac:dyDescent="0.25">
      <c r="A383" s="421">
        <f t="shared" si="125"/>
        <v>46</v>
      </c>
      <c r="B383" s="55" t="s">
        <v>94</v>
      </c>
      <c r="C383" s="127"/>
      <c r="D383" s="78"/>
      <c r="E383" s="78"/>
      <c r="G383" s="172">
        <f t="shared" si="120"/>
        <v>3.0813000000000001</v>
      </c>
      <c r="H383" s="172"/>
      <c r="I383" s="172"/>
      <c r="J383" s="172">
        <f t="shared" si="126"/>
        <v>2.4689999999999999</v>
      </c>
      <c r="K383" s="172">
        <f t="shared" si="126"/>
        <v>3.0813000000000001</v>
      </c>
      <c r="L383" s="67" t="e">
        <f t="shared" si="126"/>
        <v>#DIV/0!</v>
      </c>
      <c r="M383" s="67" t="e">
        <f t="shared" si="126"/>
        <v>#DIV/0!</v>
      </c>
      <c r="N383" s="172" t="e">
        <f t="shared" si="126"/>
        <v>#DIV/0!</v>
      </c>
      <c r="O383" s="335"/>
      <c r="P383" s="172" t="e">
        <f t="shared" si="122"/>
        <v>#DIV/0!</v>
      </c>
    </row>
    <row r="384" spans="1:16" hidden="1" x14ac:dyDescent="0.25">
      <c r="A384" s="421">
        <f t="shared" si="125"/>
        <v>47</v>
      </c>
      <c r="B384" s="55" t="s">
        <v>205</v>
      </c>
      <c r="C384" s="127">
        <v>0.59499999999999997</v>
      </c>
      <c r="D384" s="452" t="s">
        <v>239</v>
      </c>
      <c r="E384" s="452"/>
      <c r="G384" s="172">
        <f t="shared" si="120"/>
        <v>3.0813000000000001</v>
      </c>
      <c r="H384" s="172"/>
      <c r="I384" s="172"/>
      <c r="J384" s="172">
        <f t="shared" si="126"/>
        <v>2.4689999999999999</v>
      </c>
      <c r="K384" s="172">
        <f t="shared" si="126"/>
        <v>3.0813000000000001</v>
      </c>
      <c r="L384" s="67" t="e">
        <f t="shared" si="126"/>
        <v>#DIV/0!</v>
      </c>
      <c r="M384" s="67" t="e">
        <f t="shared" si="126"/>
        <v>#DIV/0!</v>
      </c>
      <c r="N384" s="172" t="e">
        <f t="shared" si="126"/>
        <v>#DIV/0!</v>
      </c>
      <c r="O384" s="335"/>
      <c r="P384" s="172" t="e">
        <f t="shared" si="122"/>
        <v>#DIV/0!</v>
      </c>
    </row>
    <row r="385" spans="1:16" hidden="1" x14ac:dyDescent="0.25">
      <c r="A385" s="421">
        <f t="shared" si="125"/>
        <v>48</v>
      </c>
      <c r="B385" s="55" t="s">
        <v>206</v>
      </c>
      <c r="C385" s="127">
        <v>1.5149999999999999</v>
      </c>
      <c r="D385" s="452" t="s">
        <v>212</v>
      </c>
      <c r="E385" s="452"/>
      <c r="G385" s="172">
        <f t="shared" si="120"/>
        <v>3.0813000000000001</v>
      </c>
      <c r="H385" s="172"/>
      <c r="I385" s="172"/>
      <c r="J385" s="172">
        <f t="shared" si="126"/>
        <v>2.4689999999999999</v>
      </c>
      <c r="K385" s="172">
        <f t="shared" si="126"/>
        <v>3.0813000000000001</v>
      </c>
      <c r="L385" s="67" t="e">
        <f t="shared" si="126"/>
        <v>#DIV/0!</v>
      </c>
      <c r="M385" s="67" t="e">
        <f t="shared" si="126"/>
        <v>#DIV/0!</v>
      </c>
      <c r="N385" s="172" t="e">
        <f t="shared" si="126"/>
        <v>#DIV/0!</v>
      </c>
      <c r="O385" s="335"/>
      <c r="P385" s="172" t="e">
        <f t="shared" si="122"/>
        <v>#DIV/0!</v>
      </c>
    </row>
    <row r="386" spans="1:16" hidden="1" x14ac:dyDescent="0.25">
      <c r="A386" s="421">
        <f t="shared" si="125"/>
        <v>49</v>
      </c>
      <c r="B386" s="55" t="s">
        <v>249</v>
      </c>
      <c r="C386" s="127">
        <v>0.40100000000000002</v>
      </c>
      <c r="D386" s="416"/>
      <c r="E386" s="416"/>
      <c r="G386" s="172">
        <f t="shared" si="120"/>
        <v>3.0813000000000001</v>
      </c>
      <c r="H386" s="172"/>
      <c r="I386" s="172"/>
      <c r="J386" s="172">
        <f t="shared" si="126"/>
        <v>2.4689999999999999</v>
      </c>
      <c r="K386" s="172">
        <f t="shared" si="126"/>
        <v>3.0813000000000001</v>
      </c>
      <c r="L386" s="67" t="e">
        <f t="shared" si="126"/>
        <v>#DIV/0!</v>
      </c>
      <c r="M386" s="67" t="e">
        <f t="shared" si="126"/>
        <v>#DIV/0!</v>
      </c>
      <c r="N386" s="172" t="e">
        <f t="shared" si="126"/>
        <v>#DIV/0!</v>
      </c>
      <c r="O386" s="335"/>
      <c r="P386" s="172" t="e">
        <f t="shared" si="122"/>
        <v>#DIV/0!</v>
      </c>
    </row>
    <row r="387" spans="1:16" hidden="1" x14ac:dyDescent="0.25">
      <c r="A387" s="421">
        <f t="shared" si="125"/>
        <v>50</v>
      </c>
      <c r="B387" s="55" t="s">
        <v>145</v>
      </c>
      <c r="C387" s="127">
        <v>0.39400000000000002</v>
      </c>
      <c r="D387" s="78"/>
      <c r="E387" s="78"/>
      <c r="G387" s="172">
        <f t="shared" si="120"/>
        <v>3.0813000000000001</v>
      </c>
      <c r="H387" s="172"/>
      <c r="I387" s="172"/>
      <c r="J387" s="172">
        <f t="shared" si="126"/>
        <v>2.4689999999999999</v>
      </c>
      <c r="K387" s="172">
        <f t="shared" si="126"/>
        <v>3.0813000000000001</v>
      </c>
      <c r="L387" s="67" t="e">
        <f t="shared" si="126"/>
        <v>#DIV/0!</v>
      </c>
      <c r="M387" s="67" t="e">
        <f t="shared" si="126"/>
        <v>#DIV/0!</v>
      </c>
      <c r="N387" s="172" t="e">
        <f t="shared" si="126"/>
        <v>#DIV/0!</v>
      </c>
      <c r="O387" s="335"/>
      <c r="P387" s="172" t="e">
        <f t="shared" si="122"/>
        <v>#DIV/0!</v>
      </c>
    </row>
    <row r="388" spans="1:16" hidden="1" x14ac:dyDescent="0.25">
      <c r="A388" s="421">
        <f t="shared" si="125"/>
        <v>51</v>
      </c>
      <c r="B388" s="55" t="s">
        <v>42</v>
      </c>
      <c r="C388" s="127">
        <v>0.58299999999999996</v>
      </c>
      <c r="D388" s="78"/>
      <c r="E388" s="78"/>
      <c r="G388" s="172">
        <f t="shared" si="120"/>
        <v>3.0813000000000001</v>
      </c>
      <c r="H388" s="172"/>
      <c r="I388" s="172"/>
      <c r="J388" s="172">
        <f t="shared" si="126"/>
        <v>2.4689999999999999</v>
      </c>
      <c r="K388" s="172">
        <f t="shared" si="126"/>
        <v>3.0813000000000001</v>
      </c>
      <c r="L388" s="67" t="e">
        <f t="shared" si="126"/>
        <v>#DIV/0!</v>
      </c>
      <c r="M388" s="67" t="e">
        <f t="shared" si="126"/>
        <v>#DIV/0!</v>
      </c>
      <c r="N388" s="172" t="e">
        <f t="shared" si="126"/>
        <v>#DIV/0!</v>
      </c>
      <c r="O388" s="335"/>
      <c r="P388" s="172" t="e">
        <f t="shared" si="122"/>
        <v>#DIV/0!</v>
      </c>
    </row>
    <row r="389" spans="1:16" hidden="1" x14ac:dyDescent="0.25">
      <c r="A389" s="421">
        <f t="shared" si="125"/>
        <v>52</v>
      </c>
      <c r="B389" s="55" t="s">
        <v>171</v>
      </c>
      <c r="C389" s="127">
        <v>0.56599999999999995</v>
      </c>
      <c r="D389" s="78"/>
      <c r="E389" s="78"/>
      <c r="G389" s="172">
        <f t="shared" si="120"/>
        <v>3.0813000000000001</v>
      </c>
      <c r="H389" s="172"/>
      <c r="I389" s="172"/>
      <c r="J389" s="172">
        <f t="shared" si="126"/>
        <v>2.4689999999999999</v>
      </c>
      <c r="K389" s="172">
        <f t="shared" si="126"/>
        <v>3.0813000000000001</v>
      </c>
      <c r="L389" s="67" t="e">
        <f t="shared" si="126"/>
        <v>#DIV/0!</v>
      </c>
      <c r="M389" s="67" t="e">
        <f t="shared" si="126"/>
        <v>#DIV/0!</v>
      </c>
      <c r="N389" s="172" t="e">
        <f t="shared" si="126"/>
        <v>#DIV/0!</v>
      </c>
      <c r="O389" s="335"/>
      <c r="P389" s="172" t="e">
        <f t="shared" si="122"/>
        <v>#DIV/0!</v>
      </c>
    </row>
    <row r="390" spans="1:16" hidden="1" x14ac:dyDescent="0.25">
      <c r="A390" s="421">
        <f t="shared" si="125"/>
        <v>53</v>
      </c>
      <c r="B390" s="55" t="s">
        <v>287</v>
      </c>
      <c r="C390" s="128">
        <v>0.60599999999999998</v>
      </c>
      <c r="D390" s="78"/>
      <c r="E390" s="78"/>
      <c r="G390" s="172">
        <f>G388</f>
        <v>3.0813000000000001</v>
      </c>
      <c r="H390" s="172"/>
      <c r="I390" s="172"/>
      <c r="J390" s="172">
        <f t="shared" ref="J390:M391" si="127">J388</f>
        <v>2.4689999999999999</v>
      </c>
      <c r="K390" s="172">
        <f t="shared" si="127"/>
        <v>3.0813000000000001</v>
      </c>
      <c r="L390" s="67" t="e">
        <f t="shared" si="127"/>
        <v>#DIV/0!</v>
      </c>
      <c r="M390" s="67" t="e">
        <f t="shared" si="127"/>
        <v>#DIV/0!</v>
      </c>
      <c r="N390" s="172" t="e">
        <f t="shared" ref="N390:N453" si="128">N389</f>
        <v>#DIV/0!</v>
      </c>
      <c r="O390" s="335"/>
      <c r="P390" s="172" t="e">
        <f t="shared" si="122"/>
        <v>#DIV/0!</v>
      </c>
    </row>
    <row r="391" spans="1:16" hidden="1" x14ac:dyDescent="0.25">
      <c r="A391" s="421">
        <f t="shared" si="125"/>
        <v>54</v>
      </c>
      <c r="B391" s="55" t="s">
        <v>250</v>
      </c>
      <c r="C391" s="128">
        <v>0.82899999999999996</v>
      </c>
      <c r="D391" s="78"/>
      <c r="E391" s="78"/>
      <c r="G391" s="172">
        <f>G389</f>
        <v>3.0813000000000001</v>
      </c>
      <c r="H391" s="172"/>
      <c r="I391" s="172"/>
      <c r="J391" s="172">
        <f t="shared" si="127"/>
        <v>2.4689999999999999</v>
      </c>
      <c r="K391" s="172">
        <f t="shared" si="127"/>
        <v>3.0813000000000001</v>
      </c>
      <c r="L391" s="67" t="e">
        <f t="shared" si="127"/>
        <v>#DIV/0!</v>
      </c>
      <c r="M391" s="67" t="e">
        <f t="shared" si="127"/>
        <v>#DIV/0!</v>
      </c>
      <c r="N391" s="172" t="e">
        <f t="shared" si="128"/>
        <v>#DIV/0!</v>
      </c>
      <c r="O391" s="335"/>
      <c r="P391" s="172" t="e">
        <f t="shared" si="122"/>
        <v>#DIV/0!</v>
      </c>
    </row>
    <row r="392" spans="1:16" hidden="1" x14ac:dyDescent="0.25">
      <c r="A392" s="421">
        <f t="shared" si="125"/>
        <v>55</v>
      </c>
      <c r="B392" s="55" t="s">
        <v>137</v>
      </c>
      <c r="C392" s="127">
        <v>0.74199999999999999</v>
      </c>
      <c r="D392" s="78"/>
      <c r="E392" s="78"/>
      <c r="G392" s="172">
        <f t="shared" ref="G392:G455" si="129">G391</f>
        <v>3.0813000000000001</v>
      </c>
      <c r="H392" s="172"/>
      <c r="I392" s="172"/>
      <c r="J392" s="172">
        <f t="shared" ref="J392:M407" si="130">J391</f>
        <v>2.4689999999999999</v>
      </c>
      <c r="K392" s="172">
        <f t="shared" si="130"/>
        <v>3.0813000000000001</v>
      </c>
      <c r="L392" s="67" t="e">
        <f t="shared" si="130"/>
        <v>#DIV/0!</v>
      </c>
      <c r="M392" s="67" t="e">
        <f t="shared" si="130"/>
        <v>#DIV/0!</v>
      </c>
      <c r="N392" s="172" t="e">
        <f t="shared" si="128"/>
        <v>#DIV/0!</v>
      </c>
      <c r="O392" s="335"/>
      <c r="P392" s="172" t="e">
        <f t="shared" si="122"/>
        <v>#DIV/0!</v>
      </c>
    </row>
    <row r="393" spans="1:16" hidden="1" x14ac:dyDescent="0.25">
      <c r="A393" s="421">
        <f t="shared" si="125"/>
        <v>56</v>
      </c>
      <c r="B393" s="55" t="s">
        <v>58</v>
      </c>
      <c r="C393" s="127"/>
      <c r="D393" s="78"/>
      <c r="E393" s="78"/>
      <c r="G393" s="172">
        <f t="shared" si="129"/>
        <v>3.0813000000000001</v>
      </c>
      <c r="H393" s="172"/>
      <c r="I393" s="172"/>
      <c r="J393" s="172">
        <f t="shared" si="130"/>
        <v>2.4689999999999999</v>
      </c>
      <c r="K393" s="172">
        <f t="shared" si="130"/>
        <v>3.0813000000000001</v>
      </c>
      <c r="L393" s="67" t="e">
        <f t="shared" si="130"/>
        <v>#DIV/0!</v>
      </c>
      <c r="M393" s="67" t="e">
        <f t="shared" si="130"/>
        <v>#DIV/0!</v>
      </c>
      <c r="N393" s="172" t="e">
        <f t="shared" si="128"/>
        <v>#DIV/0!</v>
      </c>
      <c r="O393" s="335"/>
      <c r="P393" s="172" t="e">
        <f t="shared" si="122"/>
        <v>#DIV/0!</v>
      </c>
    </row>
    <row r="394" spans="1:16" hidden="1" x14ac:dyDescent="0.25">
      <c r="A394" s="421">
        <f t="shared" si="125"/>
        <v>57</v>
      </c>
      <c r="B394" s="55" t="s">
        <v>48</v>
      </c>
      <c r="C394" s="127"/>
      <c r="D394" s="78"/>
      <c r="E394" s="78"/>
      <c r="G394" s="172">
        <f t="shared" si="129"/>
        <v>3.0813000000000001</v>
      </c>
      <c r="H394" s="172"/>
      <c r="I394" s="172"/>
      <c r="J394" s="172">
        <f t="shared" si="130"/>
        <v>2.4689999999999999</v>
      </c>
      <c r="K394" s="172">
        <f t="shared" si="130"/>
        <v>3.0813000000000001</v>
      </c>
      <c r="L394" s="67" t="e">
        <f t="shared" si="130"/>
        <v>#DIV/0!</v>
      </c>
      <c r="M394" s="67" t="e">
        <f t="shared" si="130"/>
        <v>#DIV/0!</v>
      </c>
      <c r="N394" s="172" t="e">
        <f t="shared" si="128"/>
        <v>#DIV/0!</v>
      </c>
      <c r="O394" s="335"/>
      <c r="P394" s="172" t="e">
        <f t="shared" si="122"/>
        <v>#DIV/0!</v>
      </c>
    </row>
    <row r="395" spans="1:16" hidden="1" x14ac:dyDescent="0.25">
      <c r="A395" s="421">
        <f t="shared" si="125"/>
        <v>58</v>
      </c>
      <c r="B395" s="55" t="s">
        <v>49</v>
      </c>
      <c r="C395" s="127"/>
      <c r="D395" s="78"/>
      <c r="E395" s="78"/>
      <c r="G395" s="172">
        <f t="shared" si="129"/>
        <v>3.0813000000000001</v>
      </c>
      <c r="H395" s="172"/>
      <c r="I395" s="172"/>
      <c r="J395" s="172">
        <f t="shared" si="130"/>
        <v>2.4689999999999999</v>
      </c>
      <c r="K395" s="172">
        <f t="shared" si="130"/>
        <v>3.0813000000000001</v>
      </c>
      <c r="L395" s="67" t="e">
        <f t="shared" si="130"/>
        <v>#DIV/0!</v>
      </c>
      <c r="M395" s="67" t="e">
        <f t="shared" si="130"/>
        <v>#DIV/0!</v>
      </c>
      <c r="N395" s="172" t="e">
        <f t="shared" si="128"/>
        <v>#DIV/0!</v>
      </c>
      <c r="O395" s="335"/>
      <c r="P395" s="172" t="e">
        <f t="shared" si="122"/>
        <v>#DIV/0!</v>
      </c>
    </row>
    <row r="396" spans="1:16" hidden="1" x14ac:dyDescent="0.25">
      <c r="A396" s="421"/>
      <c r="B396" s="78"/>
      <c r="C396" s="127"/>
      <c r="D396" s="78"/>
      <c r="E396" s="78"/>
      <c r="G396" s="172">
        <f t="shared" si="129"/>
        <v>3.0813000000000001</v>
      </c>
      <c r="H396" s="172"/>
      <c r="I396" s="172"/>
      <c r="J396" s="172">
        <f t="shared" si="130"/>
        <v>2.4689999999999999</v>
      </c>
      <c r="K396" s="172">
        <f t="shared" si="130"/>
        <v>3.0813000000000001</v>
      </c>
      <c r="L396" s="67" t="e">
        <f t="shared" si="130"/>
        <v>#DIV/0!</v>
      </c>
      <c r="M396" s="67" t="e">
        <f t="shared" si="130"/>
        <v>#DIV/0!</v>
      </c>
      <c r="N396" s="172" t="e">
        <f t="shared" si="128"/>
        <v>#DIV/0!</v>
      </c>
      <c r="O396" s="335"/>
      <c r="P396" s="172" t="e">
        <f t="shared" si="122"/>
        <v>#DIV/0!</v>
      </c>
    </row>
    <row r="397" spans="1:16" ht="15.75" hidden="1" x14ac:dyDescent="0.25">
      <c r="A397" s="421">
        <f>A395+1</f>
        <v>59</v>
      </c>
      <c r="B397" s="90" t="s">
        <v>178</v>
      </c>
      <c r="C397" s="127"/>
      <c r="D397" s="78"/>
      <c r="E397" s="78"/>
      <c r="G397" s="172">
        <f t="shared" si="129"/>
        <v>3.0813000000000001</v>
      </c>
      <c r="H397" s="172"/>
      <c r="I397" s="172"/>
      <c r="J397" s="172">
        <f t="shared" si="130"/>
        <v>2.4689999999999999</v>
      </c>
      <c r="K397" s="172">
        <f t="shared" si="130"/>
        <v>3.0813000000000001</v>
      </c>
      <c r="L397" s="67" t="e">
        <f t="shared" si="130"/>
        <v>#DIV/0!</v>
      </c>
      <c r="M397" s="67" t="e">
        <f t="shared" si="130"/>
        <v>#DIV/0!</v>
      </c>
      <c r="N397" s="172" t="e">
        <f t="shared" si="128"/>
        <v>#DIV/0!</v>
      </c>
      <c r="O397" s="335"/>
      <c r="P397" s="172" t="e">
        <f t="shared" si="122"/>
        <v>#DIV/0!</v>
      </c>
    </row>
    <row r="398" spans="1:16" hidden="1" x14ac:dyDescent="0.25">
      <c r="A398" s="421">
        <f>A397+1</f>
        <v>60</v>
      </c>
      <c r="B398" s="78" t="s">
        <v>179</v>
      </c>
      <c r="C398" s="127">
        <v>0.03</v>
      </c>
      <c r="D398" s="78"/>
      <c r="E398" s="78"/>
      <c r="G398" s="172">
        <f t="shared" si="129"/>
        <v>3.0813000000000001</v>
      </c>
      <c r="H398" s="172"/>
      <c r="I398" s="172"/>
      <c r="J398" s="172">
        <f t="shared" si="130"/>
        <v>2.4689999999999999</v>
      </c>
      <c r="K398" s="172">
        <f t="shared" si="130"/>
        <v>3.0813000000000001</v>
      </c>
      <c r="L398" s="67" t="e">
        <f t="shared" si="130"/>
        <v>#DIV/0!</v>
      </c>
      <c r="M398" s="67" t="e">
        <f t="shared" si="130"/>
        <v>#DIV/0!</v>
      </c>
      <c r="N398" s="172" t="e">
        <f t="shared" si="128"/>
        <v>#DIV/0!</v>
      </c>
      <c r="O398" s="335"/>
      <c r="P398" s="172" t="e">
        <f t="shared" si="122"/>
        <v>#DIV/0!</v>
      </c>
    </row>
    <row r="399" spans="1:16" hidden="1" x14ac:dyDescent="0.25">
      <c r="A399" s="421">
        <f>A398+1</f>
        <v>61</v>
      </c>
      <c r="B399" s="78" t="s">
        <v>180</v>
      </c>
      <c r="C399" s="127"/>
      <c r="D399" s="78"/>
      <c r="E399" s="78"/>
      <c r="G399" s="172">
        <f t="shared" si="129"/>
        <v>3.0813000000000001</v>
      </c>
      <c r="H399" s="172"/>
      <c r="I399" s="172"/>
      <c r="J399" s="172">
        <f t="shared" si="130"/>
        <v>2.4689999999999999</v>
      </c>
      <c r="K399" s="172">
        <f t="shared" si="130"/>
        <v>3.0813000000000001</v>
      </c>
      <c r="L399" s="67" t="e">
        <f t="shared" si="130"/>
        <v>#DIV/0!</v>
      </c>
      <c r="M399" s="67" t="e">
        <f t="shared" si="130"/>
        <v>#DIV/0!</v>
      </c>
      <c r="N399" s="172" t="e">
        <f t="shared" si="128"/>
        <v>#DIV/0!</v>
      </c>
      <c r="O399" s="335"/>
      <c r="P399" s="172" t="e">
        <f t="shared" si="122"/>
        <v>#DIV/0!</v>
      </c>
    </row>
    <row r="400" spans="1:16" hidden="1" x14ac:dyDescent="0.25">
      <c r="A400" s="421">
        <f>A399+1</f>
        <v>62</v>
      </c>
      <c r="B400" s="78" t="s">
        <v>181</v>
      </c>
      <c r="C400" s="127"/>
      <c r="D400" s="78"/>
      <c r="E400" s="78"/>
      <c r="G400" s="172">
        <f t="shared" si="129"/>
        <v>3.0813000000000001</v>
      </c>
      <c r="H400" s="172"/>
      <c r="I400" s="172"/>
      <c r="J400" s="172">
        <f t="shared" si="130"/>
        <v>2.4689999999999999</v>
      </c>
      <c r="K400" s="172">
        <f t="shared" si="130"/>
        <v>3.0813000000000001</v>
      </c>
      <c r="L400" s="67" t="e">
        <f t="shared" si="130"/>
        <v>#DIV/0!</v>
      </c>
      <c r="M400" s="67" t="e">
        <f t="shared" si="130"/>
        <v>#DIV/0!</v>
      </c>
      <c r="N400" s="172" t="e">
        <f t="shared" si="128"/>
        <v>#DIV/0!</v>
      </c>
      <c r="O400" s="335"/>
      <c r="P400" s="172" t="e">
        <f t="shared" si="122"/>
        <v>#DIV/0!</v>
      </c>
    </row>
    <row r="401" spans="1:16" hidden="1" x14ac:dyDescent="0.25">
      <c r="A401" s="421">
        <f>A400+1</f>
        <v>63</v>
      </c>
      <c r="B401" s="78" t="s">
        <v>217</v>
      </c>
      <c r="C401" s="127">
        <v>6.7000000000000004E-2</v>
      </c>
      <c r="D401" s="78"/>
      <c r="E401" s="78"/>
      <c r="G401" s="172">
        <f t="shared" si="129"/>
        <v>3.0813000000000001</v>
      </c>
      <c r="H401" s="172"/>
      <c r="I401" s="172"/>
      <c r="J401" s="172">
        <f t="shared" si="130"/>
        <v>2.4689999999999999</v>
      </c>
      <c r="K401" s="172">
        <f t="shared" si="130"/>
        <v>3.0813000000000001</v>
      </c>
      <c r="L401" s="67" t="e">
        <f t="shared" si="130"/>
        <v>#DIV/0!</v>
      </c>
      <c r="M401" s="67" t="e">
        <f t="shared" si="130"/>
        <v>#DIV/0!</v>
      </c>
      <c r="N401" s="172" t="e">
        <f t="shared" si="128"/>
        <v>#DIV/0!</v>
      </c>
      <c r="O401" s="335"/>
      <c r="P401" s="172" t="e">
        <f t="shared" si="122"/>
        <v>#DIV/0!</v>
      </c>
    </row>
    <row r="402" spans="1:16" hidden="1" x14ac:dyDescent="0.25">
      <c r="A402" s="421"/>
      <c r="B402" s="78"/>
      <c r="C402" s="127"/>
      <c r="D402" s="78"/>
      <c r="E402" s="78"/>
      <c r="G402" s="172">
        <f t="shared" si="129"/>
        <v>3.0813000000000001</v>
      </c>
      <c r="H402" s="172"/>
      <c r="I402" s="172"/>
      <c r="J402" s="172">
        <f t="shared" si="130"/>
        <v>2.4689999999999999</v>
      </c>
      <c r="K402" s="172">
        <f t="shared" si="130"/>
        <v>3.0813000000000001</v>
      </c>
      <c r="L402" s="67" t="e">
        <f t="shared" si="130"/>
        <v>#DIV/0!</v>
      </c>
      <c r="M402" s="67" t="e">
        <f t="shared" si="130"/>
        <v>#DIV/0!</v>
      </c>
      <c r="N402" s="172" t="e">
        <f t="shared" si="128"/>
        <v>#DIV/0!</v>
      </c>
      <c r="O402" s="335"/>
      <c r="P402" s="172" t="e">
        <f t="shared" si="122"/>
        <v>#DIV/0!</v>
      </c>
    </row>
    <row r="403" spans="1:16" ht="15.75" hidden="1" x14ac:dyDescent="0.25">
      <c r="A403" s="421"/>
      <c r="B403" s="90" t="s">
        <v>284</v>
      </c>
      <c r="C403" s="127"/>
      <c r="D403" s="78"/>
      <c r="E403" s="78"/>
      <c r="G403" s="172">
        <f t="shared" si="129"/>
        <v>3.0813000000000001</v>
      </c>
      <c r="H403" s="172"/>
      <c r="I403" s="172"/>
      <c r="J403" s="172">
        <f t="shared" si="130"/>
        <v>2.4689999999999999</v>
      </c>
      <c r="K403" s="172">
        <f t="shared" si="130"/>
        <v>3.0813000000000001</v>
      </c>
      <c r="L403" s="67" t="e">
        <f t="shared" si="130"/>
        <v>#DIV/0!</v>
      </c>
      <c r="M403" s="67" t="e">
        <f t="shared" si="130"/>
        <v>#DIV/0!</v>
      </c>
      <c r="N403" s="172" t="e">
        <f t="shared" si="128"/>
        <v>#DIV/0!</v>
      </c>
      <c r="O403" s="335"/>
      <c r="P403" s="172" t="e">
        <f t="shared" si="122"/>
        <v>#DIV/0!</v>
      </c>
    </row>
    <row r="404" spans="1:16" hidden="1" x14ac:dyDescent="0.25">
      <c r="A404" s="421"/>
      <c r="B404" s="141" t="s">
        <v>292</v>
      </c>
      <c r="C404" s="127"/>
      <c r="D404" s="78"/>
      <c r="E404" s="78"/>
      <c r="G404" s="172">
        <f t="shared" si="129"/>
        <v>3.0813000000000001</v>
      </c>
      <c r="H404" s="172"/>
      <c r="I404" s="172"/>
      <c r="J404" s="172">
        <f t="shared" si="130"/>
        <v>2.4689999999999999</v>
      </c>
      <c r="K404" s="172">
        <f t="shared" si="130"/>
        <v>3.0813000000000001</v>
      </c>
      <c r="L404" s="67" t="e">
        <f t="shared" si="130"/>
        <v>#DIV/0!</v>
      </c>
      <c r="M404" s="67" t="e">
        <f t="shared" si="130"/>
        <v>#DIV/0!</v>
      </c>
      <c r="N404" s="172" t="e">
        <f t="shared" si="128"/>
        <v>#DIV/0!</v>
      </c>
      <c r="O404" s="335"/>
      <c r="P404" s="172" t="e">
        <f t="shared" si="122"/>
        <v>#DIV/0!</v>
      </c>
    </row>
    <row r="405" spans="1:16" hidden="1" x14ac:dyDescent="0.25">
      <c r="A405" s="421"/>
      <c r="B405" s="55" t="s">
        <v>188</v>
      </c>
      <c r="C405" s="127"/>
      <c r="D405" s="78"/>
      <c r="E405" s="78"/>
      <c r="G405" s="172">
        <f t="shared" si="129"/>
        <v>3.0813000000000001</v>
      </c>
      <c r="H405" s="172"/>
      <c r="I405" s="172"/>
      <c r="J405" s="172">
        <f t="shared" si="130"/>
        <v>2.4689999999999999</v>
      </c>
      <c r="K405" s="172">
        <f t="shared" si="130"/>
        <v>3.0813000000000001</v>
      </c>
      <c r="L405" s="67" t="e">
        <f t="shared" si="130"/>
        <v>#DIV/0!</v>
      </c>
      <c r="M405" s="67" t="e">
        <f t="shared" si="130"/>
        <v>#DIV/0!</v>
      </c>
      <c r="N405" s="172" t="e">
        <f t="shared" si="128"/>
        <v>#DIV/0!</v>
      </c>
      <c r="O405" s="335"/>
      <c r="P405" s="172" t="e">
        <f t="shared" si="122"/>
        <v>#DIV/0!</v>
      </c>
    </row>
    <row r="406" spans="1:16" hidden="1" x14ac:dyDescent="0.25">
      <c r="A406" s="421"/>
      <c r="B406" s="55" t="s">
        <v>290</v>
      </c>
      <c r="C406" s="127"/>
      <c r="D406" s="78"/>
      <c r="E406" s="78"/>
      <c r="G406" s="172">
        <f t="shared" si="129"/>
        <v>3.0813000000000001</v>
      </c>
      <c r="H406" s="172"/>
      <c r="I406" s="172"/>
      <c r="J406" s="172">
        <f t="shared" si="130"/>
        <v>2.4689999999999999</v>
      </c>
      <c r="K406" s="172">
        <f t="shared" si="130"/>
        <v>3.0813000000000001</v>
      </c>
      <c r="L406" s="67" t="e">
        <f t="shared" si="130"/>
        <v>#DIV/0!</v>
      </c>
      <c r="M406" s="67" t="e">
        <f t="shared" si="130"/>
        <v>#DIV/0!</v>
      </c>
      <c r="N406" s="172" t="e">
        <f t="shared" si="128"/>
        <v>#DIV/0!</v>
      </c>
      <c r="O406" s="335"/>
      <c r="P406" s="172" t="e">
        <f t="shared" ref="P406:P469" si="131">P405</f>
        <v>#DIV/0!</v>
      </c>
    </row>
    <row r="407" spans="1:16" hidden="1" x14ac:dyDescent="0.25">
      <c r="A407" s="421"/>
      <c r="B407" s="55" t="s">
        <v>291</v>
      </c>
      <c r="C407" s="127"/>
      <c r="D407" s="78"/>
      <c r="E407" s="78"/>
      <c r="G407" s="172">
        <f t="shared" si="129"/>
        <v>3.0813000000000001</v>
      </c>
      <c r="H407" s="172"/>
      <c r="I407" s="172"/>
      <c r="J407" s="172">
        <f t="shared" si="130"/>
        <v>2.4689999999999999</v>
      </c>
      <c r="K407" s="172">
        <f t="shared" si="130"/>
        <v>3.0813000000000001</v>
      </c>
      <c r="L407" s="67" t="e">
        <f t="shared" si="130"/>
        <v>#DIV/0!</v>
      </c>
      <c r="M407" s="67" t="e">
        <f t="shared" si="130"/>
        <v>#DIV/0!</v>
      </c>
      <c r="N407" s="172" t="e">
        <f t="shared" si="128"/>
        <v>#DIV/0!</v>
      </c>
      <c r="O407" s="335"/>
      <c r="P407" s="172" t="e">
        <f t="shared" si="131"/>
        <v>#DIV/0!</v>
      </c>
    </row>
    <row r="408" spans="1:16" hidden="1" x14ac:dyDescent="0.25">
      <c r="A408" s="421"/>
      <c r="B408" s="55" t="s">
        <v>294</v>
      </c>
      <c r="C408" s="127"/>
      <c r="D408" s="78"/>
      <c r="E408" s="78"/>
      <c r="G408" s="172">
        <f t="shared" si="129"/>
        <v>3.0813000000000001</v>
      </c>
      <c r="H408" s="172"/>
      <c r="I408" s="172"/>
      <c r="J408" s="172">
        <f t="shared" ref="J408:M423" si="132">J407</f>
        <v>2.4689999999999999</v>
      </c>
      <c r="K408" s="172">
        <f t="shared" si="132"/>
        <v>3.0813000000000001</v>
      </c>
      <c r="L408" s="67" t="e">
        <f t="shared" si="132"/>
        <v>#DIV/0!</v>
      </c>
      <c r="M408" s="67" t="e">
        <f t="shared" si="132"/>
        <v>#DIV/0!</v>
      </c>
      <c r="N408" s="172" t="e">
        <f t="shared" si="128"/>
        <v>#DIV/0!</v>
      </c>
      <c r="O408" s="335"/>
      <c r="P408" s="172" t="e">
        <f t="shared" si="131"/>
        <v>#DIV/0!</v>
      </c>
    </row>
    <row r="409" spans="1:16" hidden="1" x14ac:dyDescent="0.25">
      <c r="A409" s="421"/>
      <c r="B409" s="55" t="s">
        <v>289</v>
      </c>
      <c r="C409" s="127"/>
      <c r="D409" s="78"/>
      <c r="E409" s="78"/>
      <c r="G409" s="172">
        <f t="shared" si="129"/>
        <v>3.0813000000000001</v>
      </c>
      <c r="H409" s="172"/>
      <c r="I409" s="172"/>
      <c r="J409" s="172">
        <f t="shared" si="132"/>
        <v>2.4689999999999999</v>
      </c>
      <c r="K409" s="172">
        <f t="shared" si="132"/>
        <v>3.0813000000000001</v>
      </c>
      <c r="L409" s="67" t="e">
        <f t="shared" si="132"/>
        <v>#DIV/0!</v>
      </c>
      <c r="M409" s="67" t="e">
        <f t="shared" si="132"/>
        <v>#DIV/0!</v>
      </c>
      <c r="N409" s="172" t="e">
        <f t="shared" si="128"/>
        <v>#DIV/0!</v>
      </c>
      <c r="O409" s="335"/>
      <c r="P409" s="172" t="e">
        <f t="shared" si="131"/>
        <v>#DIV/0!</v>
      </c>
    </row>
    <row r="410" spans="1:16" hidden="1" x14ac:dyDescent="0.25">
      <c r="A410" s="421"/>
      <c r="B410" s="55" t="s">
        <v>293</v>
      </c>
      <c r="C410" s="127"/>
      <c r="D410" s="78"/>
      <c r="E410" s="78"/>
      <c r="G410" s="172">
        <f t="shared" si="129"/>
        <v>3.0813000000000001</v>
      </c>
      <c r="H410" s="172"/>
      <c r="I410" s="172"/>
      <c r="J410" s="172">
        <f t="shared" si="132"/>
        <v>2.4689999999999999</v>
      </c>
      <c r="K410" s="172">
        <f t="shared" si="132"/>
        <v>3.0813000000000001</v>
      </c>
      <c r="L410" s="67" t="e">
        <f t="shared" si="132"/>
        <v>#DIV/0!</v>
      </c>
      <c r="M410" s="67" t="e">
        <f t="shared" si="132"/>
        <v>#DIV/0!</v>
      </c>
      <c r="N410" s="172" t="e">
        <f t="shared" si="128"/>
        <v>#DIV/0!</v>
      </c>
      <c r="O410" s="335"/>
      <c r="P410" s="172" t="e">
        <f t="shared" si="131"/>
        <v>#DIV/0!</v>
      </c>
    </row>
    <row r="411" spans="1:16" hidden="1" x14ac:dyDescent="0.25">
      <c r="A411" s="421"/>
      <c r="B411" s="55" t="s">
        <v>285</v>
      </c>
      <c r="C411" s="127"/>
      <c r="D411" s="78"/>
      <c r="E411" s="78"/>
      <c r="G411" s="172">
        <f t="shared" si="129"/>
        <v>3.0813000000000001</v>
      </c>
      <c r="H411" s="172"/>
      <c r="I411" s="172"/>
      <c r="J411" s="172">
        <f t="shared" si="132"/>
        <v>2.4689999999999999</v>
      </c>
      <c r="K411" s="172">
        <f t="shared" si="132"/>
        <v>3.0813000000000001</v>
      </c>
      <c r="L411" s="67" t="e">
        <f t="shared" si="132"/>
        <v>#DIV/0!</v>
      </c>
      <c r="M411" s="67" t="e">
        <f t="shared" si="132"/>
        <v>#DIV/0!</v>
      </c>
      <c r="N411" s="172" t="e">
        <f t="shared" si="128"/>
        <v>#DIV/0!</v>
      </c>
      <c r="O411" s="335"/>
      <c r="P411" s="172" t="e">
        <f t="shared" si="131"/>
        <v>#DIV/0!</v>
      </c>
    </row>
    <row r="412" spans="1:16" hidden="1" x14ac:dyDescent="0.25">
      <c r="A412" s="421"/>
      <c r="B412" s="55" t="s">
        <v>286</v>
      </c>
      <c r="C412" s="127"/>
      <c r="D412" s="78"/>
      <c r="E412" s="78"/>
      <c r="G412" s="172">
        <f t="shared" si="129"/>
        <v>3.0813000000000001</v>
      </c>
      <c r="H412" s="172"/>
      <c r="I412" s="172"/>
      <c r="J412" s="172">
        <f t="shared" si="132"/>
        <v>2.4689999999999999</v>
      </c>
      <c r="K412" s="172">
        <f t="shared" si="132"/>
        <v>3.0813000000000001</v>
      </c>
      <c r="L412" s="67" t="e">
        <f t="shared" si="132"/>
        <v>#DIV/0!</v>
      </c>
      <c r="M412" s="67" t="e">
        <f t="shared" si="132"/>
        <v>#DIV/0!</v>
      </c>
      <c r="N412" s="172" t="e">
        <f t="shared" si="128"/>
        <v>#DIV/0!</v>
      </c>
      <c r="O412" s="335"/>
      <c r="P412" s="172" t="e">
        <f t="shared" si="131"/>
        <v>#DIV/0!</v>
      </c>
    </row>
    <row r="413" spans="1:16" hidden="1" x14ac:dyDescent="0.25">
      <c r="A413" s="421"/>
      <c r="B413" s="55" t="s">
        <v>296</v>
      </c>
      <c r="C413" s="127"/>
      <c r="D413" s="78"/>
      <c r="E413" s="78"/>
      <c r="G413" s="172">
        <f t="shared" si="129"/>
        <v>3.0813000000000001</v>
      </c>
      <c r="H413" s="172"/>
      <c r="I413" s="172"/>
      <c r="J413" s="172">
        <f t="shared" si="132"/>
        <v>2.4689999999999999</v>
      </c>
      <c r="K413" s="172">
        <f t="shared" si="132"/>
        <v>3.0813000000000001</v>
      </c>
      <c r="L413" s="67" t="e">
        <f t="shared" si="132"/>
        <v>#DIV/0!</v>
      </c>
      <c r="M413" s="67" t="e">
        <f t="shared" si="132"/>
        <v>#DIV/0!</v>
      </c>
      <c r="N413" s="172" t="e">
        <f t="shared" si="128"/>
        <v>#DIV/0!</v>
      </c>
      <c r="O413" s="335"/>
      <c r="P413" s="172" t="e">
        <f t="shared" si="131"/>
        <v>#DIV/0!</v>
      </c>
    </row>
    <row r="414" spans="1:16" hidden="1" x14ac:dyDescent="0.25">
      <c r="A414" s="421"/>
      <c r="B414" s="55" t="s">
        <v>297</v>
      </c>
      <c r="C414" s="127"/>
      <c r="D414" s="78"/>
      <c r="E414" s="78"/>
      <c r="G414" s="172">
        <f t="shared" si="129"/>
        <v>3.0813000000000001</v>
      </c>
      <c r="H414" s="172"/>
      <c r="I414" s="172"/>
      <c r="J414" s="172">
        <f t="shared" si="132"/>
        <v>2.4689999999999999</v>
      </c>
      <c r="K414" s="172">
        <f t="shared" si="132"/>
        <v>3.0813000000000001</v>
      </c>
      <c r="L414" s="67" t="e">
        <f t="shared" si="132"/>
        <v>#DIV/0!</v>
      </c>
      <c r="M414" s="67" t="e">
        <f t="shared" si="132"/>
        <v>#DIV/0!</v>
      </c>
      <c r="N414" s="172" t="e">
        <f t="shared" si="128"/>
        <v>#DIV/0!</v>
      </c>
      <c r="O414" s="335"/>
      <c r="P414" s="172" t="e">
        <f t="shared" si="131"/>
        <v>#DIV/0!</v>
      </c>
    </row>
    <row r="415" spans="1:16" hidden="1" x14ac:dyDescent="0.25">
      <c r="A415" s="421"/>
      <c r="B415" s="55" t="s">
        <v>295</v>
      </c>
      <c r="C415" s="127"/>
      <c r="D415" s="78"/>
      <c r="E415" s="78"/>
      <c r="G415" s="172">
        <f t="shared" si="129"/>
        <v>3.0813000000000001</v>
      </c>
      <c r="H415" s="172"/>
      <c r="I415" s="172"/>
      <c r="J415" s="172">
        <f t="shared" si="132"/>
        <v>2.4689999999999999</v>
      </c>
      <c r="K415" s="172">
        <f t="shared" si="132"/>
        <v>3.0813000000000001</v>
      </c>
      <c r="L415" s="67" t="e">
        <f t="shared" si="132"/>
        <v>#DIV/0!</v>
      </c>
      <c r="M415" s="67" t="e">
        <f t="shared" si="132"/>
        <v>#DIV/0!</v>
      </c>
      <c r="N415" s="172" t="e">
        <f t="shared" si="128"/>
        <v>#DIV/0!</v>
      </c>
      <c r="O415" s="335"/>
      <c r="P415" s="172" t="e">
        <f t="shared" si="131"/>
        <v>#DIV/0!</v>
      </c>
    </row>
    <row r="416" spans="1:16" hidden="1" x14ac:dyDescent="0.25">
      <c r="A416" s="421"/>
      <c r="B416" s="78"/>
      <c r="C416" s="127"/>
      <c r="D416" s="78"/>
      <c r="E416" s="78"/>
      <c r="G416" s="172">
        <f t="shared" si="129"/>
        <v>3.0813000000000001</v>
      </c>
      <c r="H416" s="172"/>
      <c r="I416" s="172"/>
      <c r="J416" s="172">
        <f t="shared" si="132"/>
        <v>2.4689999999999999</v>
      </c>
      <c r="K416" s="172">
        <f t="shared" si="132"/>
        <v>3.0813000000000001</v>
      </c>
      <c r="L416" s="67" t="e">
        <f t="shared" si="132"/>
        <v>#DIV/0!</v>
      </c>
      <c r="M416" s="67" t="e">
        <f t="shared" si="132"/>
        <v>#DIV/0!</v>
      </c>
      <c r="N416" s="172" t="e">
        <f t="shared" si="128"/>
        <v>#DIV/0!</v>
      </c>
      <c r="O416" s="335"/>
      <c r="P416" s="172" t="e">
        <f t="shared" si="131"/>
        <v>#DIV/0!</v>
      </c>
    </row>
    <row r="417" spans="1:16" hidden="1" x14ac:dyDescent="0.25">
      <c r="A417" s="421"/>
      <c r="B417" s="78"/>
      <c r="C417" s="127"/>
      <c r="D417" s="78"/>
      <c r="E417" s="78"/>
      <c r="G417" s="172">
        <f t="shared" si="129"/>
        <v>3.0813000000000001</v>
      </c>
      <c r="H417" s="172"/>
      <c r="I417" s="172"/>
      <c r="J417" s="172">
        <f t="shared" si="132"/>
        <v>2.4689999999999999</v>
      </c>
      <c r="K417" s="172">
        <f t="shared" si="132"/>
        <v>3.0813000000000001</v>
      </c>
      <c r="L417" s="67" t="e">
        <f t="shared" si="132"/>
        <v>#DIV/0!</v>
      </c>
      <c r="M417" s="67" t="e">
        <f t="shared" si="132"/>
        <v>#DIV/0!</v>
      </c>
      <c r="N417" s="172" t="e">
        <f t="shared" si="128"/>
        <v>#DIV/0!</v>
      </c>
      <c r="O417" s="335"/>
      <c r="P417" s="172" t="e">
        <f t="shared" si="131"/>
        <v>#DIV/0!</v>
      </c>
    </row>
    <row r="418" spans="1:16" ht="15.75" hidden="1" x14ac:dyDescent="0.25">
      <c r="A418" s="421"/>
      <c r="B418" s="90" t="s">
        <v>156</v>
      </c>
      <c r="C418" s="127"/>
      <c r="D418" s="78"/>
      <c r="E418" s="78"/>
      <c r="G418" s="172">
        <f t="shared" si="129"/>
        <v>3.0813000000000001</v>
      </c>
      <c r="H418" s="172"/>
      <c r="I418" s="172"/>
      <c r="J418" s="172">
        <f t="shared" si="132"/>
        <v>2.4689999999999999</v>
      </c>
      <c r="K418" s="172">
        <f t="shared" si="132"/>
        <v>3.0813000000000001</v>
      </c>
      <c r="L418" s="67" t="e">
        <f t="shared" si="132"/>
        <v>#DIV/0!</v>
      </c>
      <c r="M418" s="67" t="e">
        <f t="shared" si="132"/>
        <v>#DIV/0!</v>
      </c>
      <c r="N418" s="172" t="e">
        <f t="shared" si="128"/>
        <v>#DIV/0!</v>
      </c>
      <c r="O418" s="335"/>
      <c r="P418" s="172" t="e">
        <f t="shared" si="131"/>
        <v>#DIV/0!</v>
      </c>
    </row>
    <row r="419" spans="1:16" hidden="1" x14ac:dyDescent="0.25">
      <c r="A419" s="421">
        <f t="shared" ref="A419:A451" si="133">A418+1</f>
        <v>1</v>
      </c>
      <c r="B419" s="55" t="s">
        <v>266</v>
      </c>
      <c r="C419" s="127"/>
      <c r="D419" s="78"/>
      <c r="E419" s="78"/>
      <c r="G419" s="172">
        <f t="shared" si="129"/>
        <v>3.0813000000000001</v>
      </c>
      <c r="H419" s="172"/>
      <c r="I419" s="172"/>
      <c r="J419" s="172">
        <f t="shared" si="132"/>
        <v>2.4689999999999999</v>
      </c>
      <c r="K419" s="172">
        <f t="shared" si="132"/>
        <v>3.0813000000000001</v>
      </c>
      <c r="L419" s="67" t="e">
        <f t="shared" si="132"/>
        <v>#DIV/0!</v>
      </c>
      <c r="M419" s="67" t="e">
        <f t="shared" si="132"/>
        <v>#DIV/0!</v>
      </c>
      <c r="N419" s="172" t="e">
        <f t="shared" si="128"/>
        <v>#DIV/0!</v>
      </c>
      <c r="O419" s="335"/>
      <c r="P419" s="172" t="e">
        <f t="shared" si="131"/>
        <v>#DIV/0!</v>
      </c>
    </row>
    <row r="420" spans="1:16" hidden="1" x14ac:dyDescent="0.25">
      <c r="A420" s="421">
        <f t="shared" si="133"/>
        <v>2</v>
      </c>
      <c r="B420" s="55" t="s">
        <v>267</v>
      </c>
      <c r="C420" s="127"/>
      <c r="D420" s="78"/>
      <c r="E420" s="78"/>
      <c r="G420" s="172">
        <f t="shared" si="129"/>
        <v>3.0813000000000001</v>
      </c>
      <c r="H420" s="172"/>
      <c r="I420" s="172"/>
      <c r="J420" s="172">
        <f t="shared" si="132"/>
        <v>2.4689999999999999</v>
      </c>
      <c r="K420" s="172">
        <f t="shared" si="132"/>
        <v>3.0813000000000001</v>
      </c>
      <c r="L420" s="67" t="e">
        <f t="shared" si="132"/>
        <v>#DIV/0!</v>
      </c>
      <c r="M420" s="67" t="e">
        <f t="shared" si="132"/>
        <v>#DIV/0!</v>
      </c>
      <c r="N420" s="172" t="e">
        <f t="shared" si="128"/>
        <v>#DIV/0!</v>
      </c>
      <c r="O420" s="335"/>
      <c r="P420" s="172" t="e">
        <f t="shared" si="131"/>
        <v>#DIV/0!</v>
      </c>
    </row>
    <row r="421" spans="1:16" hidden="1" x14ac:dyDescent="0.25">
      <c r="A421" s="421">
        <f t="shared" si="133"/>
        <v>3</v>
      </c>
      <c r="B421" s="55" t="s">
        <v>157</v>
      </c>
      <c r="C421" s="127">
        <v>2.3839999999999999</v>
      </c>
      <c r="D421" s="78"/>
      <c r="E421" s="78"/>
      <c r="G421" s="172">
        <f t="shared" si="129"/>
        <v>3.0813000000000001</v>
      </c>
      <c r="H421" s="172"/>
      <c r="I421" s="172"/>
      <c r="J421" s="172">
        <f t="shared" si="132"/>
        <v>2.4689999999999999</v>
      </c>
      <c r="K421" s="172">
        <f t="shared" si="132"/>
        <v>3.0813000000000001</v>
      </c>
      <c r="L421" s="67" t="e">
        <f t="shared" si="132"/>
        <v>#DIV/0!</v>
      </c>
      <c r="M421" s="67" t="e">
        <f t="shared" si="132"/>
        <v>#DIV/0!</v>
      </c>
      <c r="N421" s="172" t="e">
        <f t="shared" si="128"/>
        <v>#DIV/0!</v>
      </c>
      <c r="O421" s="335"/>
      <c r="P421" s="172" t="e">
        <f t="shared" si="131"/>
        <v>#DIV/0!</v>
      </c>
    </row>
    <row r="422" spans="1:16" hidden="1" x14ac:dyDescent="0.25">
      <c r="A422" s="421">
        <f t="shared" si="133"/>
        <v>4</v>
      </c>
      <c r="B422" s="55" t="s">
        <v>272</v>
      </c>
      <c r="C422" s="127"/>
      <c r="D422" s="78"/>
      <c r="E422" s="78"/>
      <c r="G422" s="172">
        <f t="shared" si="129"/>
        <v>3.0813000000000001</v>
      </c>
      <c r="H422" s="172"/>
      <c r="I422" s="172"/>
      <c r="J422" s="172">
        <f t="shared" si="132"/>
        <v>2.4689999999999999</v>
      </c>
      <c r="K422" s="172">
        <f t="shared" si="132"/>
        <v>3.0813000000000001</v>
      </c>
      <c r="L422" s="67" t="e">
        <f t="shared" si="132"/>
        <v>#DIV/0!</v>
      </c>
      <c r="M422" s="67" t="e">
        <f t="shared" si="132"/>
        <v>#DIV/0!</v>
      </c>
      <c r="N422" s="172" t="e">
        <f t="shared" si="128"/>
        <v>#DIV/0!</v>
      </c>
      <c r="O422" s="335"/>
      <c r="P422" s="172" t="e">
        <f t="shared" si="131"/>
        <v>#DIV/0!</v>
      </c>
    </row>
    <row r="423" spans="1:16" hidden="1" x14ac:dyDescent="0.25">
      <c r="A423" s="421">
        <f t="shared" si="133"/>
        <v>5</v>
      </c>
      <c r="B423" s="55" t="s">
        <v>268</v>
      </c>
      <c r="C423" s="127"/>
      <c r="D423" s="78"/>
      <c r="E423" s="78"/>
      <c r="G423" s="172">
        <f t="shared" si="129"/>
        <v>3.0813000000000001</v>
      </c>
      <c r="H423" s="172"/>
      <c r="I423" s="172"/>
      <c r="J423" s="172">
        <f t="shared" si="132"/>
        <v>2.4689999999999999</v>
      </c>
      <c r="K423" s="172">
        <f t="shared" si="132"/>
        <v>3.0813000000000001</v>
      </c>
      <c r="L423" s="67" t="e">
        <f t="shared" si="132"/>
        <v>#DIV/0!</v>
      </c>
      <c r="M423" s="67" t="e">
        <f t="shared" si="132"/>
        <v>#DIV/0!</v>
      </c>
      <c r="N423" s="172" t="e">
        <f t="shared" si="128"/>
        <v>#DIV/0!</v>
      </c>
      <c r="O423" s="335"/>
      <c r="P423" s="172" t="e">
        <f t="shared" si="131"/>
        <v>#DIV/0!</v>
      </c>
    </row>
    <row r="424" spans="1:16" hidden="1" x14ac:dyDescent="0.25">
      <c r="A424" s="421">
        <f t="shared" si="133"/>
        <v>6</v>
      </c>
      <c r="B424" s="55" t="s">
        <v>265</v>
      </c>
      <c r="C424" s="127"/>
      <c r="D424" s="78"/>
      <c r="E424" s="78"/>
      <c r="G424" s="172">
        <f t="shared" si="129"/>
        <v>3.0813000000000001</v>
      </c>
      <c r="H424" s="172"/>
      <c r="I424" s="172"/>
      <c r="J424" s="172">
        <f t="shared" ref="J424:M439" si="134">J423</f>
        <v>2.4689999999999999</v>
      </c>
      <c r="K424" s="172">
        <f t="shared" si="134"/>
        <v>3.0813000000000001</v>
      </c>
      <c r="L424" s="67" t="e">
        <f t="shared" si="134"/>
        <v>#DIV/0!</v>
      </c>
      <c r="M424" s="67" t="e">
        <f t="shared" si="134"/>
        <v>#DIV/0!</v>
      </c>
      <c r="N424" s="172" t="e">
        <f t="shared" si="128"/>
        <v>#DIV/0!</v>
      </c>
      <c r="O424" s="335"/>
      <c r="P424" s="172" t="e">
        <f t="shared" si="131"/>
        <v>#DIV/0!</v>
      </c>
    </row>
    <row r="425" spans="1:16" hidden="1" x14ac:dyDescent="0.25">
      <c r="A425" s="421">
        <f t="shared" si="133"/>
        <v>7</v>
      </c>
      <c r="B425" s="55" t="s">
        <v>187</v>
      </c>
      <c r="C425" s="127"/>
      <c r="D425" s="78"/>
      <c r="E425" s="78"/>
      <c r="G425" s="172">
        <f t="shared" si="129"/>
        <v>3.0813000000000001</v>
      </c>
      <c r="H425" s="172"/>
      <c r="I425" s="172"/>
      <c r="J425" s="172">
        <f t="shared" si="134"/>
        <v>2.4689999999999999</v>
      </c>
      <c r="K425" s="172">
        <f t="shared" si="134"/>
        <v>3.0813000000000001</v>
      </c>
      <c r="L425" s="67" t="e">
        <f t="shared" si="134"/>
        <v>#DIV/0!</v>
      </c>
      <c r="M425" s="67" t="e">
        <f t="shared" si="134"/>
        <v>#DIV/0!</v>
      </c>
      <c r="N425" s="172" t="e">
        <f t="shared" si="128"/>
        <v>#DIV/0!</v>
      </c>
      <c r="O425" s="335"/>
      <c r="P425" s="172" t="e">
        <f t="shared" si="131"/>
        <v>#DIV/0!</v>
      </c>
    </row>
    <row r="426" spans="1:16" hidden="1" x14ac:dyDescent="0.25">
      <c r="A426" s="421">
        <f t="shared" si="133"/>
        <v>8</v>
      </c>
      <c r="B426" s="55" t="s">
        <v>262</v>
      </c>
      <c r="C426" s="127"/>
      <c r="D426" s="78"/>
      <c r="E426" s="78"/>
      <c r="G426" s="172">
        <f t="shared" si="129"/>
        <v>3.0813000000000001</v>
      </c>
      <c r="H426" s="172"/>
      <c r="I426" s="172"/>
      <c r="J426" s="172">
        <f t="shared" si="134"/>
        <v>2.4689999999999999</v>
      </c>
      <c r="K426" s="172">
        <f t="shared" si="134"/>
        <v>3.0813000000000001</v>
      </c>
      <c r="L426" s="67" t="e">
        <f t="shared" si="134"/>
        <v>#DIV/0!</v>
      </c>
      <c r="M426" s="67" t="e">
        <f t="shared" si="134"/>
        <v>#DIV/0!</v>
      </c>
      <c r="N426" s="172" t="e">
        <f t="shared" si="128"/>
        <v>#DIV/0!</v>
      </c>
      <c r="O426" s="335"/>
      <c r="P426" s="172" t="e">
        <f t="shared" si="131"/>
        <v>#DIV/0!</v>
      </c>
    </row>
    <row r="427" spans="1:16" hidden="1" x14ac:dyDescent="0.25">
      <c r="A427" s="421">
        <f t="shared" si="133"/>
        <v>9</v>
      </c>
      <c r="B427" s="55" t="s">
        <v>263</v>
      </c>
      <c r="C427" s="127"/>
      <c r="D427" s="78"/>
      <c r="E427" s="78"/>
      <c r="G427" s="172">
        <f t="shared" si="129"/>
        <v>3.0813000000000001</v>
      </c>
      <c r="H427" s="172"/>
      <c r="I427" s="172"/>
      <c r="J427" s="172">
        <f t="shared" si="134"/>
        <v>2.4689999999999999</v>
      </c>
      <c r="K427" s="172">
        <f t="shared" si="134"/>
        <v>3.0813000000000001</v>
      </c>
      <c r="L427" s="67" t="e">
        <f t="shared" si="134"/>
        <v>#DIV/0!</v>
      </c>
      <c r="M427" s="67" t="e">
        <f t="shared" si="134"/>
        <v>#DIV/0!</v>
      </c>
      <c r="N427" s="172" t="e">
        <f t="shared" si="128"/>
        <v>#DIV/0!</v>
      </c>
      <c r="O427" s="335"/>
      <c r="P427" s="172" t="e">
        <f t="shared" si="131"/>
        <v>#DIV/0!</v>
      </c>
    </row>
    <row r="428" spans="1:16" hidden="1" x14ac:dyDescent="0.25">
      <c r="A428" s="421">
        <f t="shared" si="133"/>
        <v>10</v>
      </c>
      <c r="B428" s="55" t="s">
        <v>188</v>
      </c>
      <c r="C428" s="127"/>
      <c r="D428" s="78"/>
      <c r="E428" s="78"/>
      <c r="G428" s="172">
        <f t="shared" si="129"/>
        <v>3.0813000000000001</v>
      </c>
      <c r="H428" s="172"/>
      <c r="I428" s="172"/>
      <c r="J428" s="172">
        <f t="shared" si="134"/>
        <v>2.4689999999999999</v>
      </c>
      <c r="K428" s="172">
        <f t="shared" si="134"/>
        <v>3.0813000000000001</v>
      </c>
      <c r="L428" s="67" t="e">
        <f t="shared" si="134"/>
        <v>#DIV/0!</v>
      </c>
      <c r="M428" s="67" t="e">
        <f t="shared" si="134"/>
        <v>#DIV/0!</v>
      </c>
      <c r="N428" s="172" t="e">
        <f t="shared" si="128"/>
        <v>#DIV/0!</v>
      </c>
      <c r="O428" s="335"/>
      <c r="P428" s="172" t="e">
        <f t="shared" si="131"/>
        <v>#DIV/0!</v>
      </c>
    </row>
    <row r="429" spans="1:16" hidden="1" x14ac:dyDescent="0.25">
      <c r="A429" s="421">
        <f t="shared" si="133"/>
        <v>11</v>
      </c>
      <c r="B429" s="55" t="s">
        <v>189</v>
      </c>
      <c r="C429" s="127"/>
      <c r="D429" s="78"/>
      <c r="E429" s="78"/>
      <c r="G429" s="172">
        <f t="shared" si="129"/>
        <v>3.0813000000000001</v>
      </c>
      <c r="H429" s="172"/>
      <c r="I429" s="172"/>
      <c r="J429" s="172">
        <f t="shared" si="134"/>
        <v>2.4689999999999999</v>
      </c>
      <c r="K429" s="172">
        <f t="shared" si="134"/>
        <v>3.0813000000000001</v>
      </c>
      <c r="L429" s="67" t="e">
        <f t="shared" si="134"/>
        <v>#DIV/0!</v>
      </c>
      <c r="M429" s="67" t="e">
        <f t="shared" si="134"/>
        <v>#DIV/0!</v>
      </c>
      <c r="N429" s="172" t="e">
        <f t="shared" si="128"/>
        <v>#DIV/0!</v>
      </c>
      <c r="O429" s="335"/>
      <c r="P429" s="172" t="e">
        <f t="shared" si="131"/>
        <v>#DIV/0!</v>
      </c>
    </row>
    <row r="430" spans="1:16" hidden="1" x14ac:dyDescent="0.25">
      <c r="A430" s="421">
        <f t="shared" si="133"/>
        <v>12</v>
      </c>
      <c r="B430" s="55" t="s">
        <v>190</v>
      </c>
      <c r="C430" s="127"/>
      <c r="D430" s="78"/>
      <c r="E430" s="78"/>
      <c r="G430" s="172">
        <f t="shared" si="129"/>
        <v>3.0813000000000001</v>
      </c>
      <c r="H430" s="172"/>
      <c r="I430" s="172"/>
      <c r="J430" s="172">
        <f t="shared" si="134"/>
        <v>2.4689999999999999</v>
      </c>
      <c r="K430" s="172">
        <f t="shared" si="134"/>
        <v>3.0813000000000001</v>
      </c>
      <c r="L430" s="67" t="e">
        <f t="shared" si="134"/>
        <v>#DIV/0!</v>
      </c>
      <c r="M430" s="67" t="e">
        <f t="shared" si="134"/>
        <v>#DIV/0!</v>
      </c>
      <c r="N430" s="172" t="e">
        <f t="shared" si="128"/>
        <v>#DIV/0!</v>
      </c>
      <c r="O430" s="335"/>
      <c r="P430" s="172" t="e">
        <f t="shared" si="131"/>
        <v>#DIV/0!</v>
      </c>
    </row>
    <row r="431" spans="1:16" hidden="1" x14ac:dyDescent="0.25">
      <c r="A431" s="421">
        <f t="shared" si="133"/>
        <v>13</v>
      </c>
      <c r="B431" s="55" t="s">
        <v>275</v>
      </c>
      <c r="C431" s="127"/>
      <c r="D431" s="78"/>
      <c r="E431" s="78"/>
      <c r="G431" s="172">
        <f t="shared" si="129"/>
        <v>3.0813000000000001</v>
      </c>
      <c r="H431" s="172"/>
      <c r="I431" s="172"/>
      <c r="J431" s="172">
        <f t="shared" si="134"/>
        <v>2.4689999999999999</v>
      </c>
      <c r="K431" s="172">
        <f t="shared" si="134"/>
        <v>3.0813000000000001</v>
      </c>
      <c r="L431" s="67" t="e">
        <f t="shared" si="134"/>
        <v>#DIV/0!</v>
      </c>
      <c r="M431" s="67" t="e">
        <f t="shared" si="134"/>
        <v>#DIV/0!</v>
      </c>
      <c r="N431" s="172" t="e">
        <f t="shared" si="128"/>
        <v>#DIV/0!</v>
      </c>
      <c r="O431" s="335"/>
      <c r="P431" s="172" t="e">
        <f t="shared" si="131"/>
        <v>#DIV/0!</v>
      </c>
    </row>
    <row r="432" spans="1:16" hidden="1" x14ac:dyDescent="0.25">
      <c r="A432" s="421">
        <f t="shared" si="133"/>
        <v>14</v>
      </c>
      <c r="B432" s="55" t="s">
        <v>191</v>
      </c>
      <c r="C432" s="127"/>
      <c r="D432" s="78"/>
      <c r="E432" s="78"/>
      <c r="G432" s="172">
        <f t="shared" si="129"/>
        <v>3.0813000000000001</v>
      </c>
      <c r="H432" s="172"/>
      <c r="I432" s="172"/>
      <c r="J432" s="172">
        <f t="shared" si="134"/>
        <v>2.4689999999999999</v>
      </c>
      <c r="K432" s="172">
        <f t="shared" si="134"/>
        <v>3.0813000000000001</v>
      </c>
      <c r="L432" s="67" t="e">
        <f t="shared" si="134"/>
        <v>#DIV/0!</v>
      </c>
      <c r="M432" s="67" t="e">
        <f t="shared" si="134"/>
        <v>#DIV/0!</v>
      </c>
      <c r="N432" s="172" t="e">
        <f t="shared" si="128"/>
        <v>#DIV/0!</v>
      </c>
      <c r="O432" s="335"/>
      <c r="P432" s="172" t="e">
        <f t="shared" si="131"/>
        <v>#DIV/0!</v>
      </c>
    </row>
    <row r="433" spans="1:16" hidden="1" x14ac:dyDescent="0.25">
      <c r="A433" s="421">
        <f t="shared" si="133"/>
        <v>15</v>
      </c>
      <c r="B433" s="55" t="s">
        <v>163</v>
      </c>
      <c r="C433" s="127">
        <v>0.26700000000000002</v>
      </c>
      <c r="D433" s="78"/>
      <c r="E433" s="78"/>
      <c r="G433" s="172">
        <f t="shared" si="129"/>
        <v>3.0813000000000001</v>
      </c>
      <c r="H433" s="172"/>
      <c r="I433" s="172"/>
      <c r="J433" s="172">
        <f t="shared" si="134"/>
        <v>2.4689999999999999</v>
      </c>
      <c r="K433" s="172">
        <f t="shared" si="134"/>
        <v>3.0813000000000001</v>
      </c>
      <c r="L433" s="67" t="e">
        <f t="shared" si="134"/>
        <v>#DIV/0!</v>
      </c>
      <c r="M433" s="67" t="e">
        <f t="shared" si="134"/>
        <v>#DIV/0!</v>
      </c>
      <c r="N433" s="172" t="e">
        <f t="shared" si="128"/>
        <v>#DIV/0!</v>
      </c>
      <c r="O433" s="335"/>
      <c r="P433" s="172" t="e">
        <f t="shared" si="131"/>
        <v>#DIV/0!</v>
      </c>
    </row>
    <row r="434" spans="1:16" hidden="1" x14ac:dyDescent="0.25">
      <c r="A434" s="421">
        <f t="shared" si="133"/>
        <v>16</v>
      </c>
      <c r="B434" s="55" t="s">
        <v>278</v>
      </c>
      <c r="C434" s="127"/>
      <c r="D434" s="78"/>
      <c r="E434" s="78"/>
      <c r="G434" s="172">
        <f t="shared" si="129"/>
        <v>3.0813000000000001</v>
      </c>
      <c r="H434" s="172"/>
      <c r="I434" s="172"/>
      <c r="J434" s="172">
        <f t="shared" si="134"/>
        <v>2.4689999999999999</v>
      </c>
      <c r="K434" s="172">
        <f t="shared" si="134"/>
        <v>3.0813000000000001</v>
      </c>
      <c r="L434" s="67" t="e">
        <f t="shared" si="134"/>
        <v>#DIV/0!</v>
      </c>
      <c r="M434" s="67" t="e">
        <f t="shared" si="134"/>
        <v>#DIV/0!</v>
      </c>
      <c r="N434" s="172" t="e">
        <f t="shared" si="128"/>
        <v>#DIV/0!</v>
      </c>
      <c r="O434" s="335"/>
      <c r="P434" s="172" t="e">
        <f t="shared" si="131"/>
        <v>#DIV/0!</v>
      </c>
    </row>
    <row r="435" spans="1:16" hidden="1" x14ac:dyDescent="0.25">
      <c r="A435" s="421">
        <f t="shared" si="133"/>
        <v>17</v>
      </c>
      <c r="B435" s="55" t="s">
        <v>269</v>
      </c>
      <c r="C435" s="127"/>
      <c r="D435" s="78"/>
      <c r="E435" s="78"/>
      <c r="G435" s="172">
        <f t="shared" si="129"/>
        <v>3.0813000000000001</v>
      </c>
      <c r="H435" s="172"/>
      <c r="I435" s="172"/>
      <c r="J435" s="172">
        <f t="shared" si="134"/>
        <v>2.4689999999999999</v>
      </c>
      <c r="K435" s="172">
        <f t="shared" si="134"/>
        <v>3.0813000000000001</v>
      </c>
      <c r="L435" s="67" t="e">
        <f t="shared" si="134"/>
        <v>#DIV/0!</v>
      </c>
      <c r="M435" s="67" t="e">
        <f t="shared" si="134"/>
        <v>#DIV/0!</v>
      </c>
      <c r="N435" s="172" t="e">
        <f t="shared" si="128"/>
        <v>#DIV/0!</v>
      </c>
      <c r="O435" s="335"/>
      <c r="P435" s="172" t="e">
        <f t="shared" si="131"/>
        <v>#DIV/0!</v>
      </c>
    </row>
    <row r="436" spans="1:16" hidden="1" x14ac:dyDescent="0.25">
      <c r="A436" s="421">
        <f t="shared" si="133"/>
        <v>18</v>
      </c>
      <c r="B436" s="55" t="s">
        <v>276</v>
      </c>
      <c r="C436" s="127"/>
      <c r="D436" s="78"/>
      <c r="E436" s="78"/>
      <c r="G436" s="172">
        <f t="shared" si="129"/>
        <v>3.0813000000000001</v>
      </c>
      <c r="H436" s="172"/>
      <c r="I436" s="172"/>
      <c r="J436" s="172">
        <f t="shared" si="134"/>
        <v>2.4689999999999999</v>
      </c>
      <c r="K436" s="172">
        <f t="shared" si="134"/>
        <v>3.0813000000000001</v>
      </c>
      <c r="L436" s="67" t="e">
        <f t="shared" si="134"/>
        <v>#DIV/0!</v>
      </c>
      <c r="M436" s="67" t="e">
        <f t="shared" si="134"/>
        <v>#DIV/0!</v>
      </c>
      <c r="N436" s="172" t="e">
        <f t="shared" si="128"/>
        <v>#DIV/0!</v>
      </c>
      <c r="O436" s="335"/>
      <c r="P436" s="172" t="e">
        <f t="shared" si="131"/>
        <v>#DIV/0!</v>
      </c>
    </row>
    <row r="437" spans="1:16" hidden="1" x14ac:dyDescent="0.25">
      <c r="A437" s="421">
        <f t="shared" si="133"/>
        <v>19</v>
      </c>
      <c r="B437" s="55" t="s">
        <v>270</v>
      </c>
      <c r="C437" s="127"/>
      <c r="D437" s="78"/>
      <c r="E437" s="78"/>
      <c r="G437" s="172">
        <f t="shared" si="129"/>
        <v>3.0813000000000001</v>
      </c>
      <c r="H437" s="172"/>
      <c r="I437" s="172"/>
      <c r="J437" s="172">
        <f t="shared" si="134"/>
        <v>2.4689999999999999</v>
      </c>
      <c r="K437" s="172">
        <f t="shared" si="134"/>
        <v>3.0813000000000001</v>
      </c>
      <c r="L437" s="67" t="e">
        <f t="shared" si="134"/>
        <v>#DIV/0!</v>
      </c>
      <c r="M437" s="67" t="e">
        <f t="shared" si="134"/>
        <v>#DIV/0!</v>
      </c>
      <c r="N437" s="172" t="e">
        <f t="shared" si="128"/>
        <v>#DIV/0!</v>
      </c>
      <c r="O437" s="335"/>
      <c r="P437" s="172" t="e">
        <f t="shared" si="131"/>
        <v>#DIV/0!</v>
      </c>
    </row>
    <row r="438" spans="1:16" hidden="1" x14ac:dyDescent="0.25">
      <c r="A438" s="421">
        <f t="shared" si="133"/>
        <v>20</v>
      </c>
      <c r="B438" s="55" t="s">
        <v>158</v>
      </c>
      <c r="C438" s="127">
        <v>0.1555</v>
      </c>
      <c r="D438" s="78"/>
      <c r="E438" s="78"/>
      <c r="G438" s="172">
        <f t="shared" si="129"/>
        <v>3.0813000000000001</v>
      </c>
      <c r="H438" s="172"/>
      <c r="I438" s="172"/>
      <c r="J438" s="172">
        <f t="shared" si="134"/>
        <v>2.4689999999999999</v>
      </c>
      <c r="K438" s="172">
        <f t="shared" si="134"/>
        <v>3.0813000000000001</v>
      </c>
      <c r="L438" s="67" t="e">
        <f t="shared" si="134"/>
        <v>#DIV/0!</v>
      </c>
      <c r="M438" s="67" t="e">
        <f t="shared" si="134"/>
        <v>#DIV/0!</v>
      </c>
      <c r="N438" s="172" t="e">
        <f t="shared" si="128"/>
        <v>#DIV/0!</v>
      </c>
      <c r="O438" s="335"/>
      <c r="P438" s="172" t="e">
        <f t="shared" si="131"/>
        <v>#DIV/0!</v>
      </c>
    </row>
    <row r="439" spans="1:16" hidden="1" x14ac:dyDescent="0.25">
      <c r="A439" s="421">
        <f t="shared" si="133"/>
        <v>21</v>
      </c>
      <c r="B439" s="55" t="s">
        <v>277</v>
      </c>
      <c r="C439" s="127"/>
      <c r="D439" s="78"/>
      <c r="E439" s="78"/>
      <c r="G439" s="172">
        <f t="shared" si="129"/>
        <v>3.0813000000000001</v>
      </c>
      <c r="H439" s="172"/>
      <c r="I439" s="172"/>
      <c r="J439" s="172">
        <f t="shared" si="134"/>
        <v>2.4689999999999999</v>
      </c>
      <c r="K439" s="172">
        <f t="shared" si="134"/>
        <v>3.0813000000000001</v>
      </c>
      <c r="L439" s="67" t="e">
        <f t="shared" si="134"/>
        <v>#DIV/0!</v>
      </c>
      <c r="M439" s="67" t="e">
        <f t="shared" si="134"/>
        <v>#DIV/0!</v>
      </c>
      <c r="N439" s="172" t="e">
        <f t="shared" si="128"/>
        <v>#DIV/0!</v>
      </c>
      <c r="O439" s="335"/>
      <c r="P439" s="172" t="e">
        <f t="shared" si="131"/>
        <v>#DIV/0!</v>
      </c>
    </row>
    <row r="440" spans="1:16" hidden="1" x14ac:dyDescent="0.25">
      <c r="A440" s="421">
        <f t="shared" si="133"/>
        <v>22</v>
      </c>
      <c r="B440" s="55" t="s">
        <v>271</v>
      </c>
      <c r="C440" s="127"/>
      <c r="D440" s="78"/>
      <c r="E440" s="78"/>
      <c r="G440" s="172">
        <f t="shared" si="129"/>
        <v>3.0813000000000001</v>
      </c>
      <c r="H440" s="172"/>
      <c r="I440" s="172"/>
      <c r="J440" s="172">
        <f t="shared" ref="J440:N455" si="135">J439</f>
        <v>2.4689999999999999</v>
      </c>
      <c r="K440" s="172">
        <f t="shared" si="135"/>
        <v>3.0813000000000001</v>
      </c>
      <c r="L440" s="67" t="e">
        <f t="shared" si="135"/>
        <v>#DIV/0!</v>
      </c>
      <c r="M440" s="67" t="e">
        <f t="shared" si="135"/>
        <v>#DIV/0!</v>
      </c>
      <c r="N440" s="172" t="e">
        <f t="shared" si="128"/>
        <v>#DIV/0!</v>
      </c>
      <c r="O440" s="335"/>
      <c r="P440" s="172" t="e">
        <f t="shared" si="131"/>
        <v>#DIV/0!</v>
      </c>
    </row>
    <row r="441" spans="1:16" hidden="1" x14ac:dyDescent="0.25">
      <c r="A441" s="421">
        <f t="shared" si="133"/>
        <v>23</v>
      </c>
      <c r="B441" s="55" t="s">
        <v>146</v>
      </c>
      <c r="C441" s="127"/>
      <c r="D441" s="78"/>
      <c r="E441" s="78"/>
      <c r="G441" s="172">
        <f t="shared" si="129"/>
        <v>3.0813000000000001</v>
      </c>
      <c r="H441" s="172"/>
      <c r="I441" s="172"/>
      <c r="J441" s="172">
        <f t="shared" si="135"/>
        <v>2.4689999999999999</v>
      </c>
      <c r="K441" s="172">
        <f t="shared" si="135"/>
        <v>3.0813000000000001</v>
      </c>
      <c r="L441" s="67" t="e">
        <f t="shared" si="135"/>
        <v>#DIV/0!</v>
      </c>
      <c r="M441" s="67" t="e">
        <f t="shared" si="135"/>
        <v>#DIV/0!</v>
      </c>
      <c r="N441" s="172" t="e">
        <f t="shared" si="128"/>
        <v>#DIV/0!</v>
      </c>
      <c r="O441" s="335"/>
      <c r="P441" s="172" t="e">
        <f t="shared" si="131"/>
        <v>#DIV/0!</v>
      </c>
    </row>
    <row r="442" spans="1:16" hidden="1" x14ac:dyDescent="0.25">
      <c r="A442" s="421">
        <f t="shared" si="133"/>
        <v>24</v>
      </c>
      <c r="B442" s="55" t="s">
        <v>264</v>
      </c>
      <c r="C442" s="127"/>
      <c r="D442" s="78"/>
      <c r="E442" s="78"/>
      <c r="G442" s="172">
        <f t="shared" si="129"/>
        <v>3.0813000000000001</v>
      </c>
      <c r="H442" s="172"/>
      <c r="I442" s="172"/>
      <c r="J442" s="172">
        <f t="shared" si="135"/>
        <v>2.4689999999999999</v>
      </c>
      <c r="K442" s="172">
        <f t="shared" si="135"/>
        <v>3.0813000000000001</v>
      </c>
      <c r="L442" s="67" t="e">
        <f t="shared" si="135"/>
        <v>#DIV/0!</v>
      </c>
      <c r="M442" s="67" t="e">
        <f t="shared" si="135"/>
        <v>#DIV/0!</v>
      </c>
      <c r="N442" s="172" t="e">
        <f t="shared" si="128"/>
        <v>#DIV/0!</v>
      </c>
      <c r="O442" s="335"/>
      <c r="P442" s="172" t="e">
        <f t="shared" si="131"/>
        <v>#DIV/0!</v>
      </c>
    </row>
    <row r="443" spans="1:16" hidden="1" x14ac:dyDescent="0.25">
      <c r="A443" s="421">
        <f t="shared" si="133"/>
        <v>25</v>
      </c>
      <c r="B443" s="55" t="s">
        <v>273</v>
      </c>
      <c r="C443" s="127"/>
      <c r="D443" s="78"/>
      <c r="E443" s="78"/>
      <c r="G443" s="172">
        <f t="shared" si="129"/>
        <v>3.0813000000000001</v>
      </c>
      <c r="H443" s="172"/>
      <c r="I443" s="172"/>
      <c r="J443" s="172">
        <f t="shared" si="135"/>
        <v>2.4689999999999999</v>
      </c>
      <c r="K443" s="172">
        <f t="shared" si="135"/>
        <v>3.0813000000000001</v>
      </c>
      <c r="L443" s="67" t="e">
        <f t="shared" si="135"/>
        <v>#DIV/0!</v>
      </c>
      <c r="M443" s="67" t="e">
        <f t="shared" si="135"/>
        <v>#DIV/0!</v>
      </c>
      <c r="N443" s="172" t="e">
        <f t="shared" si="128"/>
        <v>#DIV/0!</v>
      </c>
      <c r="O443" s="335"/>
      <c r="P443" s="172" t="e">
        <f t="shared" si="131"/>
        <v>#DIV/0!</v>
      </c>
    </row>
    <row r="444" spans="1:16" hidden="1" x14ac:dyDescent="0.25">
      <c r="A444" s="421">
        <f t="shared" si="133"/>
        <v>26</v>
      </c>
      <c r="B444" s="55" t="s">
        <v>274</v>
      </c>
      <c r="C444" s="127"/>
      <c r="D444" s="78"/>
      <c r="E444" s="78"/>
      <c r="G444" s="172">
        <f t="shared" si="129"/>
        <v>3.0813000000000001</v>
      </c>
      <c r="H444" s="172"/>
      <c r="I444" s="172"/>
      <c r="J444" s="172">
        <f t="shared" si="135"/>
        <v>2.4689999999999999</v>
      </c>
      <c r="K444" s="172">
        <f t="shared" si="135"/>
        <v>3.0813000000000001</v>
      </c>
      <c r="L444" s="67" t="e">
        <f t="shared" si="135"/>
        <v>#DIV/0!</v>
      </c>
      <c r="M444" s="67" t="e">
        <f t="shared" si="135"/>
        <v>#DIV/0!</v>
      </c>
      <c r="N444" s="172" t="e">
        <f t="shared" si="128"/>
        <v>#DIV/0!</v>
      </c>
      <c r="O444" s="335"/>
      <c r="P444" s="172" t="e">
        <f t="shared" si="131"/>
        <v>#DIV/0!</v>
      </c>
    </row>
    <row r="445" spans="1:16" hidden="1" x14ac:dyDescent="0.25">
      <c r="A445" s="421">
        <f t="shared" si="133"/>
        <v>27</v>
      </c>
      <c r="B445" s="55" t="s">
        <v>159</v>
      </c>
      <c r="C445" s="127">
        <v>0.318</v>
      </c>
      <c r="D445" s="78"/>
      <c r="E445" s="78"/>
      <c r="G445" s="172">
        <f t="shared" si="129"/>
        <v>3.0813000000000001</v>
      </c>
      <c r="H445" s="172"/>
      <c r="I445" s="172"/>
      <c r="J445" s="172">
        <f t="shared" si="135"/>
        <v>2.4689999999999999</v>
      </c>
      <c r="K445" s="172">
        <f t="shared" si="135"/>
        <v>3.0813000000000001</v>
      </c>
      <c r="L445" s="67" t="e">
        <f t="shared" si="135"/>
        <v>#DIV/0!</v>
      </c>
      <c r="M445" s="67" t="e">
        <f t="shared" si="135"/>
        <v>#DIV/0!</v>
      </c>
      <c r="N445" s="172" t="e">
        <f t="shared" si="128"/>
        <v>#DIV/0!</v>
      </c>
      <c r="O445" s="335"/>
      <c r="P445" s="172" t="e">
        <f t="shared" si="131"/>
        <v>#DIV/0!</v>
      </c>
    </row>
    <row r="446" spans="1:16" hidden="1" x14ac:dyDescent="0.25">
      <c r="A446" s="421">
        <f t="shared" si="133"/>
        <v>28</v>
      </c>
      <c r="B446" s="55" t="s">
        <v>166</v>
      </c>
      <c r="C446" s="127"/>
      <c r="D446" s="78"/>
      <c r="E446" s="78"/>
      <c r="G446" s="172">
        <f t="shared" si="129"/>
        <v>3.0813000000000001</v>
      </c>
      <c r="H446" s="172"/>
      <c r="I446" s="172"/>
      <c r="J446" s="172">
        <f t="shared" si="135"/>
        <v>2.4689999999999999</v>
      </c>
      <c r="K446" s="172">
        <f t="shared" si="135"/>
        <v>3.0813000000000001</v>
      </c>
      <c r="L446" s="67" t="e">
        <f t="shared" si="135"/>
        <v>#DIV/0!</v>
      </c>
      <c r="M446" s="67" t="e">
        <f t="shared" si="135"/>
        <v>#DIV/0!</v>
      </c>
      <c r="N446" s="172" t="e">
        <f t="shared" si="128"/>
        <v>#DIV/0!</v>
      </c>
      <c r="O446" s="335"/>
      <c r="P446" s="172" t="e">
        <f t="shared" si="131"/>
        <v>#DIV/0!</v>
      </c>
    </row>
    <row r="447" spans="1:16" hidden="1" x14ac:dyDescent="0.25">
      <c r="A447" s="421">
        <f t="shared" si="133"/>
        <v>29</v>
      </c>
      <c r="B447" s="55" t="s">
        <v>164</v>
      </c>
      <c r="C447" s="127"/>
      <c r="D447" s="78"/>
      <c r="E447" s="78"/>
      <c r="G447" s="172">
        <f t="shared" si="129"/>
        <v>3.0813000000000001</v>
      </c>
      <c r="H447" s="172"/>
      <c r="I447" s="172"/>
      <c r="J447" s="172">
        <f t="shared" si="135"/>
        <v>2.4689999999999999</v>
      </c>
      <c r="K447" s="172">
        <f t="shared" si="135"/>
        <v>3.0813000000000001</v>
      </c>
      <c r="L447" s="67" t="e">
        <f t="shared" si="135"/>
        <v>#DIV/0!</v>
      </c>
      <c r="M447" s="67" t="e">
        <f t="shared" si="135"/>
        <v>#DIV/0!</v>
      </c>
      <c r="N447" s="172" t="e">
        <f t="shared" si="128"/>
        <v>#DIV/0!</v>
      </c>
      <c r="O447" s="335"/>
      <c r="P447" s="172" t="e">
        <f t="shared" si="131"/>
        <v>#DIV/0!</v>
      </c>
    </row>
    <row r="448" spans="1:16" hidden="1" x14ac:dyDescent="0.25">
      <c r="A448" s="421">
        <f t="shared" si="133"/>
        <v>30</v>
      </c>
      <c r="B448" s="55" t="s">
        <v>165</v>
      </c>
      <c r="C448" s="127"/>
      <c r="D448" s="78"/>
      <c r="E448" s="78"/>
      <c r="G448" s="172">
        <f t="shared" si="129"/>
        <v>3.0813000000000001</v>
      </c>
      <c r="H448" s="172"/>
      <c r="I448" s="172"/>
      <c r="J448" s="172">
        <f t="shared" si="135"/>
        <v>2.4689999999999999</v>
      </c>
      <c r="K448" s="172">
        <f t="shared" si="135"/>
        <v>3.0813000000000001</v>
      </c>
      <c r="L448" s="67" t="e">
        <f t="shared" si="135"/>
        <v>#DIV/0!</v>
      </c>
      <c r="M448" s="67" t="e">
        <f t="shared" si="135"/>
        <v>#DIV/0!</v>
      </c>
      <c r="N448" s="172" t="e">
        <f t="shared" si="128"/>
        <v>#DIV/0!</v>
      </c>
      <c r="O448" s="335"/>
      <c r="P448" s="172" t="e">
        <f t="shared" si="131"/>
        <v>#DIV/0!</v>
      </c>
    </row>
    <row r="449" spans="1:16" hidden="1" x14ac:dyDescent="0.25">
      <c r="A449" s="421">
        <f t="shared" si="133"/>
        <v>31</v>
      </c>
      <c r="B449" s="55"/>
      <c r="C449" s="127"/>
      <c r="D449" s="78"/>
      <c r="E449" s="78"/>
      <c r="G449" s="172">
        <f t="shared" si="129"/>
        <v>3.0813000000000001</v>
      </c>
      <c r="H449" s="172"/>
      <c r="I449" s="172"/>
      <c r="J449" s="172">
        <f t="shared" si="135"/>
        <v>2.4689999999999999</v>
      </c>
      <c r="K449" s="172">
        <f t="shared" si="135"/>
        <v>3.0813000000000001</v>
      </c>
      <c r="L449" s="67" t="e">
        <f t="shared" si="135"/>
        <v>#DIV/0!</v>
      </c>
      <c r="M449" s="67" t="e">
        <f t="shared" si="135"/>
        <v>#DIV/0!</v>
      </c>
      <c r="N449" s="172" t="e">
        <f t="shared" si="128"/>
        <v>#DIV/0!</v>
      </c>
      <c r="O449" s="335"/>
      <c r="P449" s="172" t="e">
        <f t="shared" si="131"/>
        <v>#DIV/0!</v>
      </c>
    </row>
    <row r="450" spans="1:16" hidden="1" x14ac:dyDescent="0.25">
      <c r="A450" s="421">
        <f t="shared" si="133"/>
        <v>32</v>
      </c>
      <c r="B450" s="55"/>
      <c r="C450" s="127"/>
      <c r="D450" s="78"/>
      <c r="E450" s="78"/>
      <c r="G450" s="172">
        <f t="shared" si="129"/>
        <v>3.0813000000000001</v>
      </c>
      <c r="H450" s="172"/>
      <c r="I450" s="172"/>
      <c r="J450" s="172">
        <f t="shared" si="135"/>
        <v>2.4689999999999999</v>
      </c>
      <c r="K450" s="172">
        <f t="shared" si="135"/>
        <v>3.0813000000000001</v>
      </c>
      <c r="L450" s="67" t="e">
        <f t="shared" si="135"/>
        <v>#DIV/0!</v>
      </c>
      <c r="M450" s="67" t="e">
        <f t="shared" si="135"/>
        <v>#DIV/0!</v>
      </c>
      <c r="N450" s="172" t="e">
        <f t="shared" si="128"/>
        <v>#DIV/0!</v>
      </c>
      <c r="O450" s="335"/>
      <c r="P450" s="172" t="e">
        <f t="shared" si="131"/>
        <v>#DIV/0!</v>
      </c>
    </row>
    <row r="451" spans="1:16" hidden="1" x14ac:dyDescent="0.25">
      <c r="A451" s="421">
        <f t="shared" si="133"/>
        <v>33</v>
      </c>
      <c r="B451" s="55"/>
      <c r="C451" s="127"/>
      <c r="D451" s="78"/>
      <c r="E451" s="78"/>
      <c r="G451" s="172">
        <f t="shared" si="129"/>
        <v>3.0813000000000001</v>
      </c>
      <c r="H451" s="172"/>
      <c r="I451" s="172"/>
      <c r="J451" s="172">
        <f t="shared" si="135"/>
        <v>2.4689999999999999</v>
      </c>
      <c r="K451" s="172">
        <f t="shared" si="135"/>
        <v>3.0813000000000001</v>
      </c>
      <c r="L451" s="67" t="e">
        <f t="shared" si="135"/>
        <v>#DIV/0!</v>
      </c>
      <c r="M451" s="67" t="e">
        <f t="shared" si="135"/>
        <v>#DIV/0!</v>
      </c>
      <c r="N451" s="172" t="e">
        <f t="shared" si="128"/>
        <v>#DIV/0!</v>
      </c>
      <c r="O451" s="335"/>
      <c r="P451" s="172" t="e">
        <f t="shared" si="131"/>
        <v>#DIV/0!</v>
      </c>
    </row>
    <row r="452" spans="1:16" hidden="1" x14ac:dyDescent="0.25">
      <c r="G452" s="172">
        <f t="shared" si="129"/>
        <v>3.0813000000000001</v>
      </c>
      <c r="H452" s="172"/>
      <c r="I452" s="172"/>
      <c r="J452" s="172">
        <f t="shared" si="135"/>
        <v>2.4689999999999999</v>
      </c>
      <c r="K452" s="172">
        <f t="shared" si="135"/>
        <v>3.0813000000000001</v>
      </c>
      <c r="L452" s="67" t="e">
        <f t="shared" si="135"/>
        <v>#DIV/0!</v>
      </c>
      <c r="M452" s="67" t="e">
        <f t="shared" si="135"/>
        <v>#DIV/0!</v>
      </c>
      <c r="N452" s="172" t="e">
        <f t="shared" si="128"/>
        <v>#DIV/0!</v>
      </c>
      <c r="O452" s="335"/>
      <c r="P452" s="172" t="e">
        <f t="shared" si="131"/>
        <v>#DIV/0!</v>
      </c>
    </row>
    <row r="453" spans="1:16" hidden="1" x14ac:dyDescent="0.25">
      <c r="A453" s="29"/>
      <c r="B453" s="418" t="s">
        <v>24</v>
      </c>
      <c r="C453" s="105"/>
      <c r="D453" s="79"/>
      <c r="E453" s="79"/>
      <c r="G453" s="172">
        <f t="shared" si="129"/>
        <v>3.0813000000000001</v>
      </c>
      <c r="H453" s="172"/>
      <c r="I453" s="172"/>
      <c r="J453" s="172">
        <f t="shared" si="135"/>
        <v>2.4689999999999999</v>
      </c>
      <c r="K453" s="172">
        <f t="shared" si="135"/>
        <v>3.0813000000000001</v>
      </c>
      <c r="L453" s="67" t="e">
        <f t="shared" si="135"/>
        <v>#DIV/0!</v>
      </c>
      <c r="M453" s="67" t="e">
        <f t="shared" si="135"/>
        <v>#DIV/0!</v>
      </c>
      <c r="N453" s="172" t="e">
        <f t="shared" si="128"/>
        <v>#DIV/0!</v>
      </c>
      <c r="O453" s="335"/>
      <c r="P453" s="172" t="e">
        <f t="shared" si="131"/>
        <v>#DIV/0!</v>
      </c>
    </row>
    <row r="454" spans="1:16" hidden="1" x14ac:dyDescent="0.25">
      <c r="A454" s="421"/>
      <c r="B454" s="196" t="s">
        <v>487</v>
      </c>
      <c r="D454" s="78"/>
      <c r="E454" s="78"/>
      <c r="G454" s="172">
        <f t="shared" si="129"/>
        <v>3.0813000000000001</v>
      </c>
      <c r="H454" s="172"/>
      <c r="I454" s="172"/>
      <c r="J454" s="172">
        <f t="shared" si="135"/>
        <v>2.4689999999999999</v>
      </c>
      <c r="K454" s="172">
        <f t="shared" si="135"/>
        <v>3.0813000000000001</v>
      </c>
      <c r="L454" s="67" t="e">
        <f t="shared" si="135"/>
        <v>#DIV/0!</v>
      </c>
      <c r="M454" s="67" t="e">
        <f t="shared" si="135"/>
        <v>#DIV/0!</v>
      </c>
      <c r="N454" s="172" t="e">
        <f t="shared" si="135"/>
        <v>#DIV/0!</v>
      </c>
      <c r="O454" s="335"/>
      <c r="P454" s="172" t="e">
        <f t="shared" si="131"/>
        <v>#DIV/0!</v>
      </c>
    </row>
    <row r="455" spans="1:16" hidden="1" x14ac:dyDescent="0.25">
      <c r="A455" s="421"/>
      <c r="B455" s="55" t="s">
        <v>413</v>
      </c>
      <c r="D455" s="78"/>
      <c r="E455" s="78"/>
      <c r="G455" s="172">
        <f t="shared" si="129"/>
        <v>3.0813000000000001</v>
      </c>
      <c r="H455" s="172"/>
      <c r="I455" s="172"/>
      <c r="J455" s="172">
        <f t="shared" si="135"/>
        <v>2.4689999999999999</v>
      </c>
      <c r="K455" s="172">
        <f t="shared" si="135"/>
        <v>3.0813000000000001</v>
      </c>
      <c r="L455" s="67" t="e">
        <f t="shared" si="135"/>
        <v>#DIV/0!</v>
      </c>
      <c r="M455" s="67" t="e">
        <f t="shared" si="135"/>
        <v>#DIV/0!</v>
      </c>
      <c r="N455" s="172" t="e">
        <f t="shared" si="135"/>
        <v>#DIV/0!</v>
      </c>
      <c r="O455" s="335"/>
      <c r="P455" s="172" t="e">
        <f t="shared" si="131"/>
        <v>#DIV/0!</v>
      </c>
    </row>
    <row r="456" spans="1:16" hidden="1" x14ac:dyDescent="0.25">
      <c r="A456" s="421"/>
      <c r="B456" s="55" t="s">
        <v>414</v>
      </c>
      <c r="D456" s="78"/>
      <c r="E456" s="78"/>
      <c r="G456" s="172">
        <f t="shared" ref="G456:G493" si="136">G455</f>
        <v>3.0813000000000001</v>
      </c>
      <c r="H456" s="172"/>
      <c r="I456" s="172"/>
      <c r="J456" s="172">
        <f t="shared" ref="J456:N471" si="137">J455</f>
        <v>2.4689999999999999</v>
      </c>
      <c r="K456" s="172">
        <f t="shared" si="137"/>
        <v>3.0813000000000001</v>
      </c>
      <c r="L456" s="67" t="e">
        <f t="shared" si="137"/>
        <v>#DIV/0!</v>
      </c>
      <c r="M456" s="67" t="e">
        <f t="shared" si="137"/>
        <v>#DIV/0!</v>
      </c>
      <c r="N456" s="172" t="e">
        <f t="shared" si="137"/>
        <v>#DIV/0!</v>
      </c>
      <c r="O456" s="335"/>
      <c r="P456" s="172" t="e">
        <f t="shared" si="131"/>
        <v>#DIV/0!</v>
      </c>
    </row>
    <row r="457" spans="1:16" hidden="1" x14ac:dyDescent="0.25">
      <c r="A457" s="421"/>
      <c r="B457" s="55" t="s">
        <v>448</v>
      </c>
      <c r="D457" s="78"/>
      <c r="E457" s="78"/>
      <c r="G457" s="172">
        <f t="shared" si="136"/>
        <v>3.0813000000000001</v>
      </c>
      <c r="H457" s="172"/>
      <c r="I457" s="172"/>
      <c r="J457" s="172">
        <f t="shared" si="137"/>
        <v>2.4689999999999999</v>
      </c>
      <c r="K457" s="172">
        <f t="shared" si="137"/>
        <v>3.0813000000000001</v>
      </c>
      <c r="L457" s="67" t="e">
        <f t="shared" si="137"/>
        <v>#DIV/0!</v>
      </c>
      <c r="M457" s="67" t="e">
        <f t="shared" si="137"/>
        <v>#DIV/0!</v>
      </c>
      <c r="N457" s="172" t="e">
        <f t="shared" si="137"/>
        <v>#DIV/0!</v>
      </c>
      <c r="O457" s="335"/>
      <c r="P457" s="172" t="e">
        <f t="shared" si="131"/>
        <v>#DIV/0!</v>
      </c>
    </row>
    <row r="458" spans="1:16" hidden="1" x14ac:dyDescent="0.25">
      <c r="A458" s="421"/>
      <c r="B458" s="55" t="s">
        <v>449</v>
      </c>
      <c r="D458" s="78"/>
      <c r="E458" s="78"/>
      <c r="G458" s="172">
        <f t="shared" si="136"/>
        <v>3.0813000000000001</v>
      </c>
      <c r="H458" s="172"/>
      <c r="I458" s="172"/>
      <c r="J458" s="172">
        <f t="shared" si="137"/>
        <v>2.4689999999999999</v>
      </c>
      <c r="K458" s="172">
        <f t="shared" si="137"/>
        <v>3.0813000000000001</v>
      </c>
      <c r="L458" s="67" t="e">
        <f t="shared" si="137"/>
        <v>#DIV/0!</v>
      </c>
      <c r="M458" s="67" t="e">
        <f t="shared" si="137"/>
        <v>#DIV/0!</v>
      </c>
      <c r="N458" s="172" t="e">
        <f t="shared" si="137"/>
        <v>#DIV/0!</v>
      </c>
      <c r="O458" s="335"/>
      <c r="P458" s="172" t="e">
        <f t="shared" si="131"/>
        <v>#DIV/0!</v>
      </c>
    </row>
    <row r="459" spans="1:16" hidden="1" x14ac:dyDescent="0.25">
      <c r="A459" s="421"/>
      <c r="B459" s="92"/>
      <c r="C459" s="127"/>
      <c r="D459" s="78"/>
      <c r="E459" s="78"/>
      <c r="G459" s="172">
        <f t="shared" si="136"/>
        <v>3.0813000000000001</v>
      </c>
      <c r="H459" s="172"/>
      <c r="I459" s="172"/>
      <c r="J459" s="172">
        <f t="shared" si="137"/>
        <v>2.4689999999999999</v>
      </c>
      <c r="K459" s="172">
        <f t="shared" si="137"/>
        <v>3.0813000000000001</v>
      </c>
      <c r="L459" s="67" t="e">
        <f t="shared" si="137"/>
        <v>#DIV/0!</v>
      </c>
      <c r="M459" s="67" t="e">
        <f t="shared" si="137"/>
        <v>#DIV/0!</v>
      </c>
      <c r="N459" s="172" t="e">
        <f t="shared" si="137"/>
        <v>#DIV/0!</v>
      </c>
      <c r="O459" s="335"/>
      <c r="P459" s="172" t="e">
        <f t="shared" si="131"/>
        <v>#DIV/0!</v>
      </c>
    </row>
    <row r="460" spans="1:16" ht="18.75" hidden="1" x14ac:dyDescent="0.3">
      <c r="A460" s="91"/>
      <c r="B460" s="93" t="s">
        <v>194</v>
      </c>
      <c r="C460" s="127"/>
      <c r="D460" s="78"/>
      <c r="E460" s="78"/>
      <c r="G460" s="172">
        <f t="shared" si="136"/>
        <v>3.0813000000000001</v>
      </c>
      <c r="H460" s="172"/>
      <c r="I460" s="172"/>
      <c r="J460" s="172">
        <f t="shared" si="137"/>
        <v>2.4689999999999999</v>
      </c>
      <c r="K460" s="172">
        <f t="shared" si="137"/>
        <v>3.0813000000000001</v>
      </c>
      <c r="L460" s="67" t="e">
        <f t="shared" si="137"/>
        <v>#DIV/0!</v>
      </c>
      <c r="M460" s="67" t="e">
        <f t="shared" si="137"/>
        <v>#DIV/0!</v>
      </c>
      <c r="N460" s="172" t="e">
        <f t="shared" si="137"/>
        <v>#DIV/0!</v>
      </c>
      <c r="O460" s="335"/>
      <c r="P460" s="172" t="e">
        <f t="shared" si="131"/>
        <v>#DIV/0!</v>
      </c>
    </row>
    <row r="461" spans="1:16" hidden="1" x14ac:dyDescent="0.25">
      <c r="A461" s="91">
        <f>A459+1</f>
        <v>1</v>
      </c>
      <c r="B461" s="94" t="s">
        <v>44</v>
      </c>
      <c r="C461" s="127"/>
      <c r="D461" s="78"/>
      <c r="E461" s="78"/>
      <c r="G461" s="172">
        <f t="shared" si="136"/>
        <v>3.0813000000000001</v>
      </c>
      <c r="H461" s="172"/>
      <c r="I461" s="172"/>
      <c r="J461" s="172">
        <f t="shared" si="137"/>
        <v>2.4689999999999999</v>
      </c>
      <c r="K461" s="172">
        <f t="shared" si="137"/>
        <v>3.0813000000000001</v>
      </c>
      <c r="L461" s="67" t="e">
        <f t="shared" si="137"/>
        <v>#DIV/0!</v>
      </c>
      <c r="M461" s="67" t="e">
        <f t="shared" si="137"/>
        <v>#DIV/0!</v>
      </c>
      <c r="N461" s="172" t="e">
        <f t="shared" si="137"/>
        <v>#DIV/0!</v>
      </c>
      <c r="O461" s="335"/>
      <c r="P461" s="172" t="e">
        <f t="shared" si="131"/>
        <v>#DIV/0!</v>
      </c>
    </row>
    <row r="462" spans="1:16" hidden="1" x14ac:dyDescent="0.25">
      <c r="A462" s="91">
        <f>A461+1</f>
        <v>2</v>
      </c>
      <c r="B462" s="94" t="s">
        <v>63</v>
      </c>
      <c r="C462" s="127"/>
      <c r="D462" s="78"/>
      <c r="E462" s="78"/>
      <c r="G462" s="172">
        <f t="shared" si="136"/>
        <v>3.0813000000000001</v>
      </c>
      <c r="H462" s="172"/>
      <c r="I462" s="172"/>
      <c r="J462" s="172">
        <f t="shared" si="137"/>
        <v>2.4689999999999999</v>
      </c>
      <c r="K462" s="172">
        <f t="shared" si="137"/>
        <v>3.0813000000000001</v>
      </c>
      <c r="L462" s="67" t="e">
        <f t="shared" si="137"/>
        <v>#DIV/0!</v>
      </c>
      <c r="M462" s="67" t="e">
        <f t="shared" si="137"/>
        <v>#DIV/0!</v>
      </c>
      <c r="N462" s="172" t="e">
        <f t="shared" si="137"/>
        <v>#DIV/0!</v>
      </c>
      <c r="O462" s="335"/>
      <c r="P462" s="172" t="e">
        <f t="shared" si="131"/>
        <v>#DIV/0!</v>
      </c>
    </row>
    <row r="463" spans="1:16" hidden="1" x14ac:dyDescent="0.25">
      <c r="A463" s="91">
        <f>A462+1</f>
        <v>3</v>
      </c>
      <c r="B463" s="94" t="s">
        <v>100</v>
      </c>
      <c r="C463" s="127"/>
      <c r="D463" s="78"/>
      <c r="E463" s="78"/>
      <c r="G463" s="172">
        <f t="shared" si="136"/>
        <v>3.0813000000000001</v>
      </c>
      <c r="H463" s="172"/>
      <c r="I463" s="172"/>
      <c r="J463" s="172">
        <f t="shared" si="137"/>
        <v>2.4689999999999999</v>
      </c>
      <c r="K463" s="172">
        <f t="shared" si="137"/>
        <v>3.0813000000000001</v>
      </c>
      <c r="L463" s="67" t="e">
        <f t="shared" si="137"/>
        <v>#DIV/0!</v>
      </c>
      <c r="M463" s="67" t="e">
        <f t="shared" si="137"/>
        <v>#DIV/0!</v>
      </c>
      <c r="N463" s="172" t="e">
        <f t="shared" si="137"/>
        <v>#DIV/0!</v>
      </c>
      <c r="O463" s="335"/>
      <c r="P463" s="172" t="e">
        <f t="shared" si="131"/>
        <v>#DIV/0!</v>
      </c>
    </row>
    <row r="464" spans="1:16" hidden="1" x14ac:dyDescent="0.25">
      <c r="A464" s="91">
        <f>A463+1</f>
        <v>4</v>
      </c>
      <c r="B464" s="94" t="s">
        <v>240</v>
      </c>
      <c r="C464" s="128">
        <f>12.83/50</f>
        <v>0.25659999999999999</v>
      </c>
      <c r="D464" s="78" t="s">
        <v>241</v>
      </c>
      <c r="E464" s="78"/>
      <c r="G464" s="172">
        <f t="shared" si="136"/>
        <v>3.0813000000000001</v>
      </c>
      <c r="H464" s="172"/>
      <c r="I464" s="172"/>
      <c r="J464" s="172">
        <f t="shared" si="137"/>
        <v>2.4689999999999999</v>
      </c>
      <c r="K464" s="172">
        <f t="shared" si="137"/>
        <v>3.0813000000000001</v>
      </c>
      <c r="L464" s="67" t="e">
        <f t="shared" si="137"/>
        <v>#DIV/0!</v>
      </c>
      <c r="M464" s="67" t="e">
        <f t="shared" si="137"/>
        <v>#DIV/0!</v>
      </c>
      <c r="N464" s="172" t="e">
        <f t="shared" si="137"/>
        <v>#DIV/0!</v>
      </c>
      <c r="O464" s="335"/>
      <c r="P464" s="172" t="e">
        <f t="shared" si="131"/>
        <v>#DIV/0!</v>
      </c>
    </row>
    <row r="465" spans="1:16" hidden="1" x14ac:dyDescent="0.25">
      <c r="A465" s="91"/>
      <c r="B465" s="258" t="s">
        <v>498</v>
      </c>
      <c r="C465" s="128"/>
      <c r="D465" s="78"/>
      <c r="E465" s="78"/>
      <c r="G465" s="172">
        <f t="shared" si="136"/>
        <v>3.0813000000000001</v>
      </c>
      <c r="H465" s="172"/>
      <c r="I465" s="172"/>
      <c r="J465" s="172">
        <f t="shared" si="137"/>
        <v>2.4689999999999999</v>
      </c>
      <c r="K465" s="172">
        <f t="shared" si="137"/>
        <v>3.0813000000000001</v>
      </c>
      <c r="L465" s="67" t="e">
        <f t="shared" si="137"/>
        <v>#DIV/0!</v>
      </c>
      <c r="M465" s="67" t="e">
        <f t="shared" si="137"/>
        <v>#DIV/0!</v>
      </c>
      <c r="N465" s="172" t="e">
        <f t="shared" si="137"/>
        <v>#DIV/0!</v>
      </c>
      <c r="O465" s="335"/>
      <c r="P465" s="172" t="e">
        <f t="shared" si="131"/>
        <v>#DIV/0!</v>
      </c>
    </row>
    <row r="466" spans="1:16" hidden="1" x14ac:dyDescent="0.25">
      <c r="A466" s="91"/>
      <c r="B466" s="258" t="s">
        <v>500</v>
      </c>
      <c r="C466" s="128"/>
      <c r="D466" s="78"/>
      <c r="E466" s="78"/>
      <c r="G466" s="172">
        <f t="shared" si="136"/>
        <v>3.0813000000000001</v>
      </c>
      <c r="H466" s="172"/>
      <c r="I466" s="172"/>
      <c r="J466" s="172">
        <f t="shared" si="137"/>
        <v>2.4689999999999999</v>
      </c>
      <c r="K466" s="172">
        <f t="shared" si="137"/>
        <v>3.0813000000000001</v>
      </c>
      <c r="L466" s="67" t="e">
        <f t="shared" si="137"/>
        <v>#DIV/0!</v>
      </c>
      <c r="M466" s="67" t="e">
        <f t="shared" si="137"/>
        <v>#DIV/0!</v>
      </c>
      <c r="N466" s="172" t="e">
        <f t="shared" si="137"/>
        <v>#DIV/0!</v>
      </c>
      <c r="O466" s="335"/>
      <c r="P466" s="172" t="e">
        <f t="shared" si="131"/>
        <v>#DIV/0!</v>
      </c>
    </row>
    <row r="467" spans="1:16" hidden="1" x14ac:dyDescent="0.25">
      <c r="A467" s="91">
        <f>A464+1</f>
        <v>5</v>
      </c>
      <c r="B467" s="94" t="s">
        <v>51</v>
      </c>
      <c r="C467" s="127"/>
      <c r="D467" s="78"/>
      <c r="E467" s="78"/>
      <c r="G467" s="172">
        <f t="shared" si="136"/>
        <v>3.0813000000000001</v>
      </c>
      <c r="H467" s="172"/>
      <c r="I467" s="172"/>
      <c r="J467" s="172">
        <f t="shared" si="137"/>
        <v>2.4689999999999999</v>
      </c>
      <c r="K467" s="172">
        <f t="shared" si="137"/>
        <v>3.0813000000000001</v>
      </c>
      <c r="L467" s="67" t="e">
        <f t="shared" si="137"/>
        <v>#DIV/0!</v>
      </c>
      <c r="M467" s="67" t="e">
        <f t="shared" si="137"/>
        <v>#DIV/0!</v>
      </c>
      <c r="N467" s="172" t="e">
        <f t="shared" si="137"/>
        <v>#DIV/0!</v>
      </c>
      <c r="O467" s="335"/>
      <c r="P467" s="172" t="e">
        <f t="shared" si="131"/>
        <v>#DIV/0!</v>
      </c>
    </row>
    <row r="468" spans="1:16" hidden="1" x14ac:dyDescent="0.25">
      <c r="A468" s="91">
        <f>A467+1</f>
        <v>6</v>
      </c>
      <c r="B468" s="94" t="s">
        <v>315</v>
      </c>
      <c r="C468" s="127">
        <v>0.34699999999999998</v>
      </c>
      <c r="D468" s="78"/>
      <c r="E468" s="78"/>
      <c r="G468" s="172">
        <f t="shared" si="136"/>
        <v>3.0813000000000001</v>
      </c>
      <c r="H468" s="172"/>
      <c r="I468" s="172"/>
      <c r="J468" s="172">
        <f t="shared" si="137"/>
        <v>2.4689999999999999</v>
      </c>
      <c r="K468" s="172">
        <f t="shared" si="137"/>
        <v>3.0813000000000001</v>
      </c>
      <c r="L468" s="67" t="e">
        <f t="shared" si="137"/>
        <v>#DIV/0!</v>
      </c>
      <c r="M468" s="67" t="e">
        <f t="shared" si="137"/>
        <v>#DIV/0!</v>
      </c>
      <c r="N468" s="172" t="e">
        <f t="shared" si="137"/>
        <v>#DIV/0!</v>
      </c>
      <c r="O468" s="335"/>
      <c r="P468" s="172" t="e">
        <f t="shared" si="131"/>
        <v>#DIV/0!</v>
      </c>
    </row>
    <row r="469" spans="1:16" hidden="1" x14ac:dyDescent="0.25">
      <c r="A469" s="91">
        <f>A468+1</f>
        <v>7</v>
      </c>
      <c r="B469" s="94" t="s">
        <v>195</v>
      </c>
      <c r="C469" s="127"/>
      <c r="D469" s="78"/>
      <c r="E469" s="78"/>
      <c r="G469" s="172">
        <f t="shared" si="136"/>
        <v>3.0813000000000001</v>
      </c>
      <c r="H469" s="172"/>
      <c r="I469" s="172"/>
      <c r="J469" s="172">
        <f t="shared" si="137"/>
        <v>2.4689999999999999</v>
      </c>
      <c r="K469" s="172">
        <f t="shared" si="137"/>
        <v>3.0813000000000001</v>
      </c>
      <c r="L469" s="67" t="e">
        <f t="shared" si="137"/>
        <v>#DIV/0!</v>
      </c>
      <c r="M469" s="67" t="e">
        <f t="shared" si="137"/>
        <v>#DIV/0!</v>
      </c>
      <c r="N469" s="172" t="e">
        <f t="shared" si="137"/>
        <v>#DIV/0!</v>
      </c>
      <c r="O469" s="335"/>
      <c r="P469" s="172" t="e">
        <f t="shared" si="131"/>
        <v>#DIV/0!</v>
      </c>
    </row>
    <row r="470" spans="1:16" ht="15.75" hidden="1" thickBot="1" x14ac:dyDescent="0.3">
      <c r="A470" s="91">
        <f>A469+1</f>
        <v>8</v>
      </c>
      <c r="B470" s="106" t="s">
        <v>196</v>
      </c>
      <c r="C470" s="127"/>
      <c r="D470" s="78"/>
      <c r="E470" s="78"/>
      <c r="G470" s="172">
        <f t="shared" si="136"/>
        <v>3.0813000000000001</v>
      </c>
      <c r="H470" s="172"/>
      <c r="I470" s="172"/>
      <c r="J470" s="172">
        <f t="shared" si="137"/>
        <v>2.4689999999999999</v>
      </c>
      <c r="K470" s="172">
        <f t="shared" si="137"/>
        <v>3.0813000000000001</v>
      </c>
      <c r="L470" s="67" t="e">
        <f t="shared" si="137"/>
        <v>#DIV/0!</v>
      </c>
      <c r="M470" s="67" t="e">
        <f t="shared" si="137"/>
        <v>#DIV/0!</v>
      </c>
      <c r="N470" s="172" t="e">
        <f t="shared" si="137"/>
        <v>#DIV/0!</v>
      </c>
      <c r="O470" s="335"/>
      <c r="P470" s="172" t="e">
        <f t="shared" ref="P470:P493" si="138">P469</f>
        <v>#DIV/0!</v>
      </c>
    </row>
    <row r="471" spans="1:16" hidden="1" x14ac:dyDescent="0.25">
      <c r="A471" s="421"/>
      <c r="B471" s="87"/>
      <c r="C471" s="127"/>
      <c r="D471" s="78"/>
      <c r="E471" s="78"/>
      <c r="G471" s="172">
        <f t="shared" si="136"/>
        <v>3.0813000000000001</v>
      </c>
      <c r="H471" s="172"/>
      <c r="I471" s="172"/>
      <c r="J471" s="172">
        <f t="shared" si="137"/>
        <v>2.4689999999999999</v>
      </c>
      <c r="K471" s="172">
        <f t="shared" si="137"/>
        <v>3.0813000000000001</v>
      </c>
      <c r="L471" s="67" t="e">
        <f t="shared" si="137"/>
        <v>#DIV/0!</v>
      </c>
      <c r="M471" s="67" t="e">
        <f t="shared" si="137"/>
        <v>#DIV/0!</v>
      </c>
      <c r="N471" s="172" t="e">
        <f t="shared" si="137"/>
        <v>#DIV/0!</v>
      </c>
      <c r="O471" s="335"/>
      <c r="P471" s="172" t="e">
        <f t="shared" si="138"/>
        <v>#DIV/0!</v>
      </c>
    </row>
    <row r="472" spans="1:16" ht="18.75" hidden="1" x14ac:dyDescent="0.3">
      <c r="A472" s="421"/>
      <c r="B472" s="93" t="s">
        <v>218</v>
      </c>
      <c r="C472" s="127"/>
      <c r="D472" s="78"/>
      <c r="E472" s="78"/>
      <c r="G472" s="172">
        <f t="shared" si="136"/>
        <v>3.0813000000000001</v>
      </c>
      <c r="H472" s="172"/>
      <c r="I472" s="172"/>
      <c r="J472" s="172">
        <f t="shared" ref="J472:N487" si="139">J471</f>
        <v>2.4689999999999999</v>
      </c>
      <c r="K472" s="172">
        <f t="shared" si="139"/>
        <v>3.0813000000000001</v>
      </c>
      <c r="L472" s="67" t="e">
        <f t="shared" si="139"/>
        <v>#DIV/0!</v>
      </c>
      <c r="M472" s="67" t="e">
        <f t="shared" si="139"/>
        <v>#DIV/0!</v>
      </c>
      <c r="N472" s="172" t="e">
        <f t="shared" si="139"/>
        <v>#DIV/0!</v>
      </c>
      <c r="O472" s="335"/>
      <c r="P472" s="172" t="e">
        <f t="shared" si="138"/>
        <v>#DIV/0!</v>
      </c>
    </row>
    <row r="473" spans="1:16" hidden="1" x14ac:dyDescent="0.25">
      <c r="A473" s="421"/>
      <c r="B473" s="94" t="s">
        <v>318</v>
      </c>
      <c r="C473" s="127">
        <v>0.245</v>
      </c>
      <c r="D473" s="78"/>
      <c r="E473" s="78"/>
      <c r="G473" s="172">
        <f t="shared" si="136"/>
        <v>3.0813000000000001</v>
      </c>
      <c r="H473" s="172"/>
      <c r="I473" s="172"/>
      <c r="J473" s="172">
        <f t="shared" si="139"/>
        <v>2.4689999999999999</v>
      </c>
      <c r="K473" s="172">
        <f t="shared" si="139"/>
        <v>3.0813000000000001</v>
      </c>
      <c r="L473" s="67" t="e">
        <f t="shared" si="139"/>
        <v>#DIV/0!</v>
      </c>
      <c r="M473" s="67" t="e">
        <f t="shared" si="139"/>
        <v>#DIV/0!</v>
      </c>
      <c r="N473" s="172" t="e">
        <f t="shared" si="139"/>
        <v>#DIV/0!</v>
      </c>
      <c r="O473" s="335"/>
      <c r="P473" s="172" t="e">
        <f t="shared" si="138"/>
        <v>#DIV/0!</v>
      </c>
    </row>
    <row r="474" spans="1:16" hidden="1" x14ac:dyDescent="0.25">
      <c r="A474" s="421"/>
      <c r="B474" s="94" t="s">
        <v>314</v>
      </c>
      <c r="C474" s="127">
        <v>0.252</v>
      </c>
      <c r="D474" s="78"/>
      <c r="E474" s="78"/>
      <c r="G474" s="172">
        <f t="shared" si="136"/>
        <v>3.0813000000000001</v>
      </c>
      <c r="H474" s="172"/>
      <c r="I474" s="172"/>
      <c r="J474" s="172">
        <f t="shared" si="139"/>
        <v>2.4689999999999999</v>
      </c>
      <c r="K474" s="172">
        <f t="shared" si="139"/>
        <v>3.0813000000000001</v>
      </c>
      <c r="L474" s="67" t="e">
        <f t="shared" si="139"/>
        <v>#DIV/0!</v>
      </c>
      <c r="M474" s="67" t="e">
        <f t="shared" si="139"/>
        <v>#DIV/0!</v>
      </c>
      <c r="N474" s="172" t="e">
        <f t="shared" si="139"/>
        <v>#DIV/0!</v>
      </c>
      <c r="O474" s="335"/>
      <c r="P474" s="172" t="e">
        <f t="shared" si="138"/>
        <v>#DIV/0!</v>
      </c>
    </row>
    <row r="475" spans="1:16" hidden="1" x14ac:dyDescent="0.25">
      <c r="A475" s="421"/>
      <c r="B475" s="258" t="s">
        <v>469</v>
      </c>
      <c r="C475" s="127">
        <v>0.72399999999999998</v>
      </c>
      <c r="D475" s="78"/>
      <c r="E475" s="78"/>
      <c r="G475" s="172">
        <f t="shared" si="136"/>
        <v>3.0813000000000001</v>
      </c>
      <c r="H475" s="172"/>
      <c r="I475" s="172"/>
      <c r="J475" s="172">
        <f t="shared" si="139"/>
        <v>2.4689999999999999</v>
      </c>
      <c r="K475" s="172">
        <f t="shared" si="139"/>
        <v>3.0813000000000001</v>
      </c>
      <c r="L475" s="67" t="e">
        <f t="shared" si="139"/>
        <v>#DIV/0!</v>
      </c>
      <c r="M475" s="67" t="e">
        <f t="shared" si="139"/>
        <v>#DIV/0!</v>
      </c>
      <c r="N475" s="172" t="e">
        <f t="shared" si="139"/>
        <v>#DIV/0!</v>
      </c>
      <c r="O475" s="335"/>
      <c r="P475" s="172" t="e">
        <f t="shared" si="138"/>
        <v>#DIV/0!</v>
      </c>
    </row>
    <row r="476" spans="1:16" hidden="1" x14ac:dyDescent="0.25">
      <c r="A476" s="421"/>
      <c r="B476" s="94"/>
      <c r="C476" s="127"/>
      <c r="D476" s="78"/>
      <c r="E476" s="78"/>
      <c r="G476" s="172">
        <f t="shared" si="136"/>
        <v>3.0813000000000001</v>
      </c>
      <c r="H476" s="172"/>
      <c r="I476" s="172"/>
      <c r="J476" s="172">
        <f t="shared" si="139"/>
        <v>2.4689999999999999</v>
      </c>
      <c r="K476" s="172">
        <f t="shared" si="139"/>
        <v>3.0813000000000001</v>
      </c>
      <c r="L476" s="67" t="e">
        <f t="shared" si="139"/>
        <v>#DIV/0!</v>
      </c>
      <c r="M476" s="67" t="e">
        <f t="shared" si="139"/>
        <v>#DIV/0!</v>
      </c>
      <c r="N476" s="172" t="e">
        <f t="shared" si="139"/>
        <v>#DIV/0!</v>
      </c>
      <c r="O476" s="335"/>
      <c r="P476" s="172" t="e">
        <f t="shared" si="138"/>
        <v>#DIV/0!</v>
      </c>
    </row>
    <row r="477" spans="1:16" ht="15.75" hidden="1" thickBot="1" x14ac:dyDescent="0.3">
      <c r="A477" s="421"/>
      <c r="B477" s="106"/>
      <c r="C477" s="127"/>
      <c r="D477" s="78"/>
      <c r="E477" s="78"/>
      <c r="G477" s="172">
        <f t="shared" si="136"/>
        <v>3.0813000000000001</v>
      </c>
      <c r="H477" s="172"/>
      <c r="I477" s="172"/>
      <c r="J477" s="172">
        <f t="shared" si="139"/>
        <v>2.4689999999999999</v>
      </c>
      <c r="K477" s="172">
        <f t="shared" si="139"/>
        <v>3.0813000000000001</v>
      </c>
      <c r="L477" s="67" t="e">
        <f t="shared" si="139"/>
        <v>#DIV/0!</v>
      </c>
      <c r="M477" s="67" t="e">
        <f t="shared" si="139"/>
        <v>#DIV/0!</v>
      </c>
      <c r="N477" s="172" t="e">
        <f t="shared" si="139"/>
        <v>#DIV/0!</v>
      </c>
      <c r="O477" s="335"/>
      <c r="P477" s="172" t="e">
        <f t="shared" si="138"/>
        <v>#DIV/0!</v>
      </c>
    </row>
    <row r="478" spans="1:16" hidden="1" x14ac:dyDescent="0.25">
      <c r="C478" s="127"/>
      <c r="D478" s="78"/>
      <c r="E478" s="78"/>
      <c r="G478" s="172">
        <f t="shared" si="136"/>
        <v>3.0813000000000001</v>
      </c>
      <c r="H478" s="172"/>
      <c r="I478" s="172"/>
      <c r="J478" s="172">
        <f t="shared" si="139"/>
        <v>2.4689999999999999</v>
      </c>
      <c r="K478" s="172">
        <f t="shared" si="139"/>
        <v>3.0813000000000001</v>
      </c>
      <c r="L478" s="67" t="e">
        <f t="shared" si="139"/>
        <v>#DIV/0!</v>
      </c>
      <c r="M478" s="67" t="e">
        <f t="shared" si="139"/>
        <v>#DIV/0!</v>
      </c>
      <c r="N478" s="172" t="e">
        <f t="shared" si="139"/>
        <v>#DIV/0!</v>
      </c>
      <c r="O478" s="335"/>
      <c r="P478" s="172" t="e">
        <f t="shared" si="138"/>
        <v>#DIV/0!</v>
      </c>
    </row>
    <row r="479" spans="1:16" hidden="1" x14ac:dyDescent="0.25">
      <c r="C479" s="127"/>
      <c r="D479" s="78"/>
      <c r="E479" s="78"/>
      <c r="G479" s="172">
        <f t="shared" si="136"/>
        <v>3.0813000000000001</v>
      </c>
      <c r="H479" s="172"/>
      <c r="I479" s="172"/>
      <c r="J479" s="172">
        <f t="shared" si="139"/>
        <v>2.4689999999999999</v>
      </c>
      <c r="K479" s="172">
        <f t="shared" si="139"/>
        <v>3.0813000000000001</v>
      </c>
      <c r="L479" s="67" t="e">
        <f t="shared" si="139"/>
        <v>#DIV/0!</v>
      </c>
      <c r="M479" s="67" t="e">
        <f t="shared" si="139"/>
        <v>#DIV/0!</v>
      </c>
      <c r="N479" s="172" t="e">
        <f t="shared" si="139"/>
        <v>#DIV/0!</v>
      </c>
      <c r="O479" s="335"/>
      <c r="P479" s="172" t="e">
        <f t="shared" si="138"/>
        <v>#DIV/0!</v>
      </c>
    </row>
    <row r="480" spans="1:16" ht="18.75" hidden="1" x14ac:dyDescent="0.3">
      <c r="A480" s="421"/>
      <c r="B480" s="93" t="s">
        <v>298</v>
      </c>
      <c r="C480" s="127"/>
      <c r="D480" s="78"/>
      <c r="E480" s="78"/>
      <c r="G480" s="172">
        <f t="shared" si="136"/>
        <v>3.0813000000000001</v>
      </c>
      <c r="H480" s="172"/>
      <c r="I480" s="172"/>
      <c r="J480" s="172">
        <f t="shared" si="139"/>
        <v>2.4689999999999999</v>
      </c>
      <c r="K480" s="172">
        <f t="shared" si="139"/>
        <v>3.0813000000000001</v>
      </c>
      <c r="L480" s="67" t="e">
        <f t="shared" si="139"/>
        <v>#DIV/0!</v>
      </c>
      <c r="M480" s="67" t="e">
        <f t="shared" si="139"/>
        <v>#DIV/0!</v>
      </c>
      <c r="N480" s="172" t="e">
        <f t="shared" si="139"/>
        <v>#DIV/0!</v>
      </c>
      <c r="O480" s="335"/>
      <c r="P480" s="172" t="e">
        <f t="shared" si="138"/>
        <v>#DIV/0!</v>
      </c>
    </row>
    <row r="481" spans="1:16" hidden="1" x14ac:dyDescent="0.25">
      <c r="A481" s="421"/>
      <c r="B481" s="94" t="s">
        <v>319</v>
      </c>
      <c r="C481" s="127">
        <v>2.0259999999999998</v>
      </c>
      <c r="D481" s="78"/>
      <c r="E481" s="78"/>
      <c r="G481" s="172">
        <f t="shared" si="136"/>
        <v>3.0813000000000001</v>
      </c>
      <c r="H481" s="172"/>
      <c r="I481" s="172"/>
      <c r="J481" s="172">
        <f t="shared" si="139"/>
        <v>2.4689999999999999</v>
      </c>
      <c r="K481" s="172">
        <f t="shared" si="139"/>
        <v>3.0813000000000001</v>
      </c>
      <c r="L481" s="67" t="e">
        <f t="shared" si="139"/>
        <v>#DIV/0!</v>
      </c>
      <c r="M481" s="67" t="e">
        <f t="shared" si="139"/>
        <v>#DIV/0!</v>
      </c>
      <c r="N481" s="172" t="e">
        <f t="shared" si="139"/>
        <v>#DIV/0!</v>
      </c>
      <c r="O481" s="335"/>
      <c r="P481" s="172" t="e">
        <f t="shared" si="138"/>
        <v>#DIV/0!</v>
      </c>
    </row>
    <row r="482" spans="1:16" hidden="1" x14ac:dyDescent="0.25">
      <c r="A482" s="421"/>
      <c r="B482" s="94"/>
      <c r="C482" s="127"/>
      <c r="D482" s="78"/>
      <c r="E482" s="78"/>
      <c r="G482" s="172">
        <f t="shared" si="136"/>
        <v>3.0813000000000001</v>
      </c>
      <c r="H482" s="172"/>
      <c r="I482" s="172"/>
      <c r="J482" s="172">
        <f t="shared" si="139"/>
        <v>2.4689999999999999</v>
      </c>
      <c r="K482" s="172">
        <f t="shared" si="139"/>
        <v>3.0813000000000001</v>
      </c>
      <c r="L482" s="67" t="e">
        <f t="shared" si="139"/>
        <v>#DIV/0!</v>
      </c>
      <c r="M482" s="67" t="e">
        <f t="shared" si="139"/>
        <v>#DIV/0!</v>
      </c>
      <c r="N482" s="172" t="e">
        <f t="shared" si="139"/>
        <v>#DIV/0!</v>
      </c>
      <c r="O482" s="335"/>
      <c r="P482" s="172" t="e">
        <f t="shared" si="138"/>
        <v>#DIV/0!</v>
      </c>
    </row>
    <row r="483" spans="1:16" ht="15.75" hidden="1" thickBot="1" x14ac:dyDescent="0.3">
      <c r="A483" s="421"/>
      <c r="B483" s="106"/>
      <c r="C483" s="127"/>
      <c r="D483" s="78"/>
      <c r="E483" s="78"/>
      <c r="G483" s="172">
        <f t="shared" si="136"/>
        <v>3.0813000000000001</v>
      </c>
      <c r="H483" s="172"/>
      <c r="I483" s="172"/>
      <c r="J483" s="172">
        <f t="shared" si="139"/>
        <v>2.4689999999999999</v>
      </c>
      <c r="K483" s="172">
        <f t="shared" si="139"/>
        <v>3.0813000000000001</v>
      </c>
      <c r="L483" s="67" t="e">
        <f t="shared" si="139"/>
        <v>#DIV/0!</v>
      </c>
      <c r="M483" s="67" t="e">
        <f t="shared" si="139"/>
        <v>#DIV/0!</v>
      </c>
      <c r="N483" s="172" t="e">
        <f t="shared" si="139"/>
        <v>#DIV/0!</v>
      </c>
      <c r="O483" s="335"/>
      <c r="P483" s="172" t="e">
        <f t="shared" si="138"/>
        <v>#DIV/0!</v>
      </c>
    </row>
    <row r="484" spans="1:16" hidden="1" x14ac:dyDescent="0.25">
      <c r="A484" s="421">
        <f>A468+1</f>
        <v>7</v>
      </c>
      <c r="B484" s="55" t="s">
        <v>50</v>
      </c>
      <c r="C484" s="127"/>
      <c r="D484" s="78"/>
      <c r="E484" s="78"/>
      <c r="G484" s="172">
        <f t="shared" si="136"/>
        <v>3.0813000000000001</v>
      </c>
      <c r="H484" s="172"/>
      <c r="I484" s="172"/>
      <c r="J484" s="172">
        <f t="shared" si="139"/>
        <v>2.4689999999999999</v>
      </c>
      <c r="K484" s="172">
        <f t="shared" si="139"/>
        <v>3.0813000000000001</v>
      </c>
      <c r="L484" s="67" t="e">
        <f t="shared" si="139"/>
        <v>#DIV/0!</v>
      </c>
      <c r="M484" s="67" t="e">
        <f t="shared" si="139"/>
        <v>#DIV/0!</v>
      </c>
      <c r="N484" s="172" t="e">
        <f t="shared" si="139"/>
        <v>#DIV/0!</v>
      </c>
      <c r="O484" s="335"/>
      <c r="P484" s="172" t="e">
        <f t="shared" si="138"/>
        <v>#DIV/0!</v>
      </c>
    </row>
    <row r="485" spans="1:16" hidden="1" x14ac:dyDescent="0.25">
      <c r="A485" s="421">
        <f>A484+1</f>
        <v>8</v>
      </c>
      <c r="B485" s="55" t="s">
        <v>117</v>
      </c>
      <c r="C485" s="127"/>
      <c r="D485" s="78"/>
      <c r="E485" s="78"/>
      <c r="G485" s="172">
        <f t="shared" si="136"/>
        <v>3.0813000000000001</v>
      </c>
      <c r="H485" s="172"/>
      <c r="I485" s="172"/>
      <c r="J485" s="172">
        <f t="shared" si="139"/>
        <v>2.4689999999999999</v>
      </c>
      <c r="K485" s="172">
        <f t="shared" si="139"/>
        <v>3.0813000000000001</v>
      </c>
      <c r="L485" s="67" t="e">
        <f t="shared" si="139"/>
        <v>#DIV/0!</v>
      </c>
      <c r="M485" s="67" t="e">
        <f t="shared" si="139"/>
        <v>#DIV/0!</v>
      </c>
      <c r="N485" s="172" t="e">
        <f t="shared" si="139"/>
        <v>#DIV/0!</v>
      </c>
      <c r="O485" s="335"/>
      <c r="P485" s="172" t="e">
        <f t="shared" si="138"/>
        <v>#DIV/0!</v>
      </c>
    </row>
    <row r="486" spans="1:16" hidden="1" x14ac:dyDescent="0.25">
      <c r="A486" s="421">
        <f>A485+1</f>
        <v>9</v>
      </c>
      <c r="B486" s="196" t="s">
        <v>317</v>
      </c>
      <c r="C486" s="127">
        <v>0.27500000000000002</v>
      </c>
      <c r="D486" s="78"/>
      <c r="E486" s="78"/>
      <c r="G486" s="172">
        <f t="shared" si="136"/>
        <v>3.0813000000000001</v>
      </c>
      <c r="H486" s="172"/>
      <c r="I486" s="172"/>
      <c r="J486" s="172">
        <f t="shared" si="139"/>
        <v>2.4689999999999999</v>
      </c>
      <c r="K486" s="172">
        <f t="shared" si="139"/>
        <v>3.0813000000000001</v>
      </c>
      <c r="L486" s="67" t="e">
        <f t="shared" si="139"/>
        <v>#DIV/0!</v>
      </c>
      <c r="M486" s="67" t="e">
        <f t="shared" si="139"/>
        <v>#DIV/0!</v>
      </c>
      <c r="N486" s="172" t="e">
        <f t="shared" si="139"/>
        <v>#DIV/0!</v>
      </c>
      <c r="O486" s="335"/>
      <c r="P486" s="172" t="e">
        <f t="shared" si="138"/>
        <v>#DIV/0!</v>
      </c>
    </row>
    <row r="487" spans="1:16" hidden="1" x14ac:dyDescent="0.25">
      <c r="A487" s="421"/>
      <c r="B487" s="55" t="s">
        <v>385</v>
      </c>
      <c r="C487" s="127"/>
      <c r="D487" s="78"/>
      <c r="E487" s="78"/>
      <c r="G487" s="172">
        <f t="shared" si="136"/>
        <v>3.0813000000000001</v>
      </c>
      <c r="H487" s="172"/>
      <c r="I487" s="172"/>
      <c r="J487" s="172">
        <f t="shared" si="139"/>
        <v>2.4689999999999999</v>
      </c>
      <c r="K487" s="172">
        <f t="shared" si="139"/>
        <v>3.0813000000000001</v>
      </c>
      <c r="L487" s="67" t="e">
        <f t="shared" si="139"/>
        <v>#DIV/0!</v>
      </c>
      <c r="M487" s="67" t="e">
        <f t="shared" si="139"/>
        <v>#DIV/0!</v>
      </c>
      <c r="N487" s="172" t="e">
        <f t="shared" si="139"/>
        <v>#DIV/0!</v>
      </c>
      <c r="O487" s="335"/>
      <c r="P487" s="172" t="e">
        <f t="shared" si="138"/>
        <v>#DIV/0!</v>
      </c>
    </row>
    <row r="488" spans="1:16" hidden="1" x14ac:dyDescent="0.25">
      <c r="A488" s="421"/>
      <c r="B488" s="55" t="s">
        <v>463</v>
      </c>
      <c r="C488" s="127"/>
      <c r="D488" s="78"/>
      <c r="E488" s="78"/>
      <c r="G488" s="172">
        <f t="shared" si="136"/>
        <v>3.0813000000000001</v>
      </c>
      <c r="H488" s="172"/>
      <c r="I488" s="172"/>
      <c r="J488" s="172">
        <f t="shared" ref="J488:N493" si="140">J487</f>
        <v>2.4689999999999999</v>
      </c>
      <c r="K488" s="172">
        <f t="shared" si="140"/>
        <v>3.0813000000000001</v>
      </c>
      <c r="L488" s="67" t="e">
        <f t="shared" si="140"/>
        <v>#DIV/0!</v>
      </c>
      <c r="M488" s="67" t="e">
        <f t="shared" si="140"/>
        <v>#DIV/0!</v>
      </c>
      <c r="N488" s="172" t="e">
        <f t="shared" si="140"/>
        <v>#DIV/0!</v>
      </c>
      <c r="O488" s="335"/>
      <c r="P488" s="172" t="e">
        <f t="shared" si="138"/>
        <v>#DIV/0!</v>
      </c>
    </row>
    <row r="489" spans="1:16" hidden="1" x14ac:dyDescent="0.25">
      <c r="A489" s="421"/>
      <c r="B489" s="55"/>
      <c r="C489" s="127"/>
      <c r="D489" s="78"/>
      <c r="E489" s="78"/>
      <c r="G489" s="172">
        <f t="shared" si="136"/>
        <v>3.0813000000000001</v>
      </c>
      <c r="H489" s="172"/>
      <c r="I489" s="172"/>
      <c r="J489" s="172">
        <f t="shared" si="140"/>
        <v>2.4689999999999999</v>
      </c>
      <c r="K489" s="172">
        <f t="shared" si="140"/>
        <v>3.0813000000000001</v>
      </c>
      <c r="L489" s="67" t="e">
        <f t="shared" si="140"/>
        <v>#DIV/0!</v>
      </c>
      <c r="M489" s="67" t="e">
        <f t="shared" si="140"/>
        <v>#DIV/0!</v>
      </c>
      <c r="N489" s="172" t="e">
        <f t="shared" si="140"/>
        <v>#DIV/0!</v>
      </c>
      <c r="O489" s="335"/>
      <c r="P489" s="172" t="e">
        <f t="shared" si="138"/>
        <v>#DIV/0!</v>
      </c>
    </row>
    <row r="490" spans="1:16" ht="18.75" hidden="1" x14ac:dyDescent="0.3">
      <c r="A490" s="91"/>
      <c r="B490" s="93" t="s">
        <v>247</v>
      </c>
      <c r="C490" s="127"/>
      <c r="D490" s="78"/>
      <c r="E490" s="78"/>
      <c r="G490" s="172">
        <f t="shared" si="136"/>
        <v>3.0813000000000001</v>
      </c>
      <c r="H490" s="172"/>
      <c r="I490" s="172"/>
      <c r="J490" s="172">
        <f t="shared" si="140"/>
        <v>2.4689999999999999</v>
      </c>
      <c r="K490" s="172">
        <f t="shared" si="140"/>
        <v>3.0813000000000001</v>
      </c>
      <c r="L490" s="67" t="e">
        <f t="shared" si="140"/>
        <v>#DIV/0!</v>
      </c>
      <c r="M490" s="67" t="e">
        <f t="shared" si="140"/>
        <v>#DIV/0!</v>
      </c>
      <c r="N490" s="172" t="e">
        <f t="shared" si="140"/>
        <v>#DIV/0!</v>
      </c>
      <c r="O490" s="335"/>
      <c r="P490" s="172" t="e">
        <f t="shared" si="138"/>
        <v>#DIV/0!</v>
      </c>
    </row>
    <row r="491" spans="1:16" hidden="1" x14ac:dyDescent="0.25">
      <c r="A491" s="91">
        <v>1</v>
      </c>
      <c r="B491" s="94" t="s">
        <v>219</v>
      </c>
      <c r="C491" s="127">
        <v>0.222</v>
      </c>
      <c r="D491" s="78"/>
      <c r="E491" s="78"/>
      <c r="G491" s="172">
        <f t="shared" si="136"/>
        <v>3.0813000000000001</v>
      </c>
      <c r="H491" s="172"/>
      <c r="I491" s="172"/>
      <c r="J491" s="172">
        <f t="shared" si="140"/>
        <v>2.4689999999999999</v>
      </c>
      <c r="K491" s="172">
        <f t="shared" si="140"/>
        <v>3.0813000000000001</v>
      </c>
      <c r="L491" s="67" t="e">
        <f t="shared" si="140"/>
        <v>#DIV/0!</v>
      </c>
      <c r="M491" s="67" t="e">
        <f t="shared" si="140"/>
        <v>#DIV/0!</v>
      </c>
      <c r="N491" s="172" t="e">
        <f t="shared" si="140"/>
        <v>#DIV/0!</v>
      </c>
      <c r="O491" s="335"/>
      <c r="P491" s="172" t="e">
        <f t="shared" si="138"/>
        <v>#DIV/0!</v>
      </c>
    </row>
    <row r="492" spans="1:16" hidden="1" x14ac:dyDescent="0.25">
      <c r="A492" s="91"/>
      <c r="B492" s="258" t="s">
        <v>502</v>
      </c>
      <c r="C492" s="127"/>
      <c r="D492" s="78"/>
      <c r="E492" s="78"/>
      <c r="G492" s="172">
        <f t="shared" si="136"/>
        <v>3.0813000000000001</v>
      </c>
      <c r="H492" s="172"/>
      <c r="I492" s="172"/>
      <c r="J492" s="172">
        <f t="shared" si="140"/>
        <v>2.4689999999999999</v>
      </c>
      <c r="K492" s="172">
        <f t="shared" si="140"/>
        <v>3.0813000000000001</v>
      </c>
      <c r="L492" s="67" t="e">
        <f t="shared" si="140"/>
        <v>#DIV/0!</v>
      </c>
      <c r="M492" s="67" t="e">
        <f t="shared" si="140"/>
        <v>#DIV/0!</v>
      </c>
      <c r="N492" s="172" t="e">
        <f t="shared" si="140"/>
        <v>#DIV/0!</v>
      </c>
      <c r="O492" s="335"/>
      <c r="P492" s="172" t="e">
        <f t="shared" si="138"/>
        <v>#DIV/0!</v>
      </c>
    </row>
    <row r="493" spans="1:16" hidden="1" x14ac:dyDescent="0.25">
      <c r="A493" s="91">
        <f>A491+1</f>
        <v>2</v>
      </c>
      <c r="B493" s="94" t="s">
        <v>246</v>
      </c>
      <c r="C493" s="127"/>
      <c r="D493" s="78"/>
      <c r="E493" s="78"/>
      <c r="G493" s="172">
        <f t="shared" si="136"/>
        <v>3.0813000000000001</v>
      </c>
      <c r="H493" s="172"/>
      <c r="I493" s="172"/>
      <c r="J493" s="172">
        <f t="shared" si="140"/>
        <v>2.4689999999999999</v>
      </c>
      <c r="K493" s="172">
        <f t="shared" si="140"/>
        <v>3.0813000000000001</v>
      </c>
      <c r="L493" s="67" t="e">
        <f t="shared" si="140"/>
        <v>#DIV/0!</v>
      </c>
      <c r="M493" s="67" t="e">
        <f t="shared" si="140"/>
        <v>#DIV/0!</v>
      </c>
      <c r="N493" s="172" t="e">
        <f t="shared" si="140"/>
        <v>#DIV/0!</v>
      </c>
      <c r="O493" s="335"/>
      <c r="P493" s="172" t="e">
        <f t="shared" si="138"/>
        <v>#DIV/0!</v>
      </c>
    </row>
    <row r="494" spans="1:16" hidden="1" x14ac:dyDescent="0.25">
      <c r="A494" s="91"/>
      <c r="B494" s="258" t="s">
        <v>503</v>
      </c>
      <c r="C494" s="127"/>
      <c r="D494" s="78"/>
      <c r="E494" s="78"/>
      <c r="G494" s="172">
        <f>G492</f>
        <v>3.0813000000000001</v>
      </c>
      <c r="H494" s="172"/>
      <c r="I494" s="172"/>
      <c r="J494" s="172">
        <f t="shared" ref="J494:N495" si="141">J492</f>
        <v>2.4689999999999999</v>
      </c>
      <c r="K494" s="172">
        <f t="shared" si="141"/>
        <v>3.0813000000000001</v>
      </c>
      <c r="L494" s="67" t="e">
        <f t="shared" si="141"/>
        <v>#DIV/0!</v>
      </c>
      <c r="M494" s="67" t="e">
        <f t="shared" si="141"/>
        <v>#DIV/0!</v>
      </c>
      <c r="N494" s="172" t="e">
        <f t="shared" si="141"/>
        <v>#DIV/0!</v>
      </c>
      <c r="O494" s="335"/>
      <c r="P494" s="172" t="e">
        <f>P492</f>
        <v>#DIV/0!</v>
      </c>
    </row>
    <row r="495" spans="1:16" hidden="1" x14ac:dyDescent="0.25">
      <c r="A495" s="91">
        <f>A493+1</f>
        <v>3</v>
      </c>
      <c r="B495" s="94" t="s">
        <v>139</v>
      </c>
      <c r="C495" s="127">
        <v>0.46600000000000003</v>
      </c>
      <c r="D495" s="78"/>
      <c r="E495" s="78"/>
      <c r="G495" s="172">
        <f>G493</f>
        <v>3.0813000000000001</v>
      </c>
      <c r="H495" s="172"/>
      <c r="I495" s="172"/>
      <c r="J495" s="172">
        <f t="shared" si="141"/>
        <v>2.4689999999999999</v>
      </c>
      <c r="K495" s="172">
        <f t="shared" si="141"/>
        <v>3.0813000000000001</v>
      </c>
      <c r="L495" s="67" t="e">
        <f t="shared" si="141"/>
        <v>#DIV/0!</v>
      </c>
      <c r="M495" s="67" t="e">
        <f t="shared" si="141"/>
        <v>#DIV/0!</v>
      </c>
      <c r="N495" s="172" t="e">
        <f t="shared" si="141"/>
        <v>#DIV/0!</v>
      </c>
      <c r="O495" s="335"/>
      <c r="P495" s="172" t="e">
        <f>P493</f>
        <v>#DIV/0!</v>
      </c>
    </row>
    <row r="496" spans="1:16" hidden="1" x14ac:dyDescent="0.25">
      <c r="A496" s="91">
        <f t="shared" ref="A496:A504" si="142">A495+1</f>
        <v>4</v>
      </c>
      <c r="B496" s="94" t="s">
        <v>140</v>
      </c>
      <c r="C496" s="127">
        <v>0.46600000000000003</v>
      </c>
      <c r="D496" s="78"/>
      <c r="E496" s="78"/>
      <c r="G496" s="172">
        <f t="shared" ref="G496:G559" si="143">G495</f>
        <v>3.0813000000000001</v>
      </c>
      <c r="H496" s="172"/>
      <c r="I496" s="172"/>
      <c r="J496" s="172">
        <f t="shared" ref="J496:N511" si="144">J495</f>
        <v>2.4689999999999999</v>
      </c>
      <c r="K496" s="172">
        <f t="shared" si="144"/>
        <v>3.0813000000000001</v>
      </c>
      <c r="L496" s="67" t="e">
        <f t="shared" si="144"/>
        <v>#DIV/0!</v>
      </c>
      <c r="M496" s="67" t="e">
        <f t="shared" si="144"/>
        <v>#DIV/0!</v>
      </c>
      <c r="N496" s="172" t="e">
        <f t="shared" si="144"/>
        <v>#DIV/0!</v>
      </c>
      <c r="O496" s="335"/>
      <c r="P496" s="172" t="e">
        <f t="shared" ref="P496:P559" si="145">P495</f>
        <v>#DIV/0!</v>
      </c>
    </row>
    <row r="497" spans="1:16" hidden="1" x14ac:dyDescent="0.25">
      <c r="A497" s="91">
        <f t="shared" si="142"/>
        <v>5</v>
      </c>
      <c r="B497" s="94" t="s">
        <v>141</v>
      </c>
      <c r="C497" s="127">
        <v>0.46600000000000003</v>
      </c>
      <c r="D497" s="78"/>
      <c r="E497" s="78"/>
      <c r="G497" s="172">
        <f t="shared" si="143"/>
        <v>3.0813000000000001</v>
      </c>
      <c r="H497" s="172"/>
      <c r="I497" s="172"/>
      <c r="J497" s="172">
        <f t="shared" si="144"/>
        <v>2.4689999999999999</v>
      </c>
      <c r="K497" s="172">
        <f t="shared" si="144"/>
        <v>3.0813000000000001</v>
      </c>
      <c r="L497" s="67" t="e">
        <f t="shared" si="144"/>
        <v>#DIV/0!</v>
      </c>
      <c r="M497" s="67" t="e">
        <f t="shared" si="144"/>
        <v>#DIV/0!</v>
      </c>
      <c r="N497" s="172" t="e">
        <f t="shared" si="144"/>
        <v>#DIV/0!</v>
      </c>
      <c r="O497" s="335"/>
      <c r="P497" s="172" t="e">
        <f t="shared" si="145"/>
        <v>#DIV/0!</v>
      </c>
    </row>
    <row r="498" spans="1:16" hidden="1" x14ac:dyDescent="0.25">
      <c r="A498" s="91">
        <f t="shared" si="142"/>
        <v>6</v>
      </c>
      <c r="B498" s="94" t="s">
        <v>142</v>
      </c>
      <c r="C498" s="127">
        <v>0.46600000000000003</v>
      </c>
      <c r="D498" s="78"/>
      <c r="E498" s="78"/>
      <c r="G498" s="172">
        <f t="shared" si="143"/>
        <v>3.0813000000000001</v>
      </c>
      <c r="H498" s="172"/>
      <c r="I498" s="172"/>
      <c r="J498" s="172">
        <f t="shared" si="144"/>
        <v>2.4689999999999999</v>
      </c>
      <c r="K498" s="172">
        <f t="shared" si="144"/>
        <v>3.0813000000000001</v>
      </c>
      <c r="L498" s="67" t="e">
        <f t="shared" si="144"/>
        <v>#DIV/0!</v>
      </c>
      <c r="M498" s="67" t="e">
        <f t="shared" si="144"/>
        <v>#DIV/0!</v>
      </c>
      <c r="N498" s="172" t="e">
        <f t="shared" si="144"/>
        <v>#DIV/0!</v>
      </c>
      <c r="O498" s="335"/>
      <c r="P498" s="172" t="e">
        <f t="shared" si="145"/>
        <v>#DIV/0!</v>
      </c>
    </row>
    <row r="499" spans="1:16" hidden="1" x14ac:dyDescent="0.25">
      <c r="A499" s="91">
        <f t="shared" si="142"/>
        <v>7</v>
      </c>
      <c r="B499" s="134" t="s">
        <v>143</v>
      </c>
      <c r="C499" s="127">
        <v>0.46600000000000003</v>
      </c>
      <c r="D499" s="78"/>
      <c r="E499" s="78"/>
      <c r="G499" s="172">
        <f t="shared" si="143"/>
        <v>3.0813000000000001</v>
      </c>
      <c r="H499" s="172"/>
      <c r="I499" s="172"/>
      <c r="J499" s="172">
        <f t="shared" si="144"/>
        <v>2.4689999999999999</v>
      </c>
      <c r="K499" s="172">
        <f t="shared" si="144"/>
        <v>3.0813000000000001</v>
      </c>
      <c r="L499" s="67" t="e">
        <f t="shared" si="144"/>
        <v>#DIV/0!</v>
      </c>
      <c r="M499" s="67" t="e">
        <f t="shared" si="144"/>
        <v>#DIV/0!</v>
      </c>
      <c r="N499" s="172" t="e">
        <f t="shared" si="144"/>
        <v>#DIV/0!</v>
      </c>
      <c r="O499" s="335"/>
      <c r="P499" s="172" t="e">
        <f t="shared" si="145"/>
        <v>#DIV/0!</v>
      </c>
    </row>
    <row r="500" spans="1:16" hidden="1" x14ac:dyDescent="0.25">
      <c r="A500" s="91">
        <f t="shared" si="142"/>
        <v>8</v>
      </c>
      <c r="B500" s="134" t="s">
        <v>155</v>
      </c>
      <c r="C500" s="127">
        <v>0.46600000000000003</v>
      </c>
      <c r="D500" s="78"/>
      <c r="E500" s="78"/>
      <c r="G500" s="172">
        <f t="shared" si="143"/>
        <v>3.0813000000000001</v>
      </c>
      <c r="H500" s="172"/>
      <c r="I500" s="172"/>
      <c r="J500" s="172">
        <f t="shared" si="144"/>
        <v>2.4689999999999999</v>
      </c>
      <c r="K500" s="172">
        <f t="shared" si="144"/>
        <v>3.0813000000000001</v>
      </c>
      <c r="L500" s="67" t="e">
        <f t="shared" si="144"/>
        <v>#DIV/0!</v>
      </c>
      <c r="M500" s="67" t="e">
        <f t="shared" si="144"/>
        <v>#DIV/0!</v>
      </c>
      <c r="N500" s="172" t="e">
        <f t="shared" si="144"/>
        <v>#DIV/0!</v>
      </c>
      <c r="O500" s="335"/>
      <c r="P500" s="172" t="e">
        <f t="shared" si="145"/>
        <v>#DIV/0!</v>
      </c>
    </row>
    <row r="501" spans="1:16" ht="30.75" hidden="1" thickBot="1" x14ac:dyDescent="0.3">
      <c r="A501" s="91">
        <f t="shared" si="142"/>
        <v>9</v>
      </c>
      <c r="B501" s="135" t="s">
        <v>170</v>
      </c>
      <c r="C501" s="127">
        <v>0.46600000000000003</v>
      </c>
      <c r="D501" s="78"/>
      <c r="E501" s="78"/>
      <c r="G501" s="172">
        <f t="shared" si="143"/>
        <v>3.0813000000000001</v>
      </c>
      <c r="H501" s="172"/>
      <c r="I501" s="172"/>
      <c r="J501" s="172">
        <f t="shared" si="144"/>
        <v>2.4689999999999999</v>
      </c>
      <c r="K501" s="172">
        <f t="shared" si="144"/>
        <v>3.0813000000000001</v>
      </c>
      <c r="L501" s="67" t="e">
        <f t="shared" si="144"/>
        <v>#DIV/0!</v>
      </c>
      <c r="M501" s="67" t="e">
        <f t="shared" si="144"/>
        <v>#DIV/0!</v>
      </c>
      <c r="N501" s="172" t="e">
        <f t="shared" si="144"/>
        <v>#DIV/0!</v>
      </c>
      <c r="O501" s="335"/>
      <c r="P501" s="172" t="e">
        <f t="shared" si="145"/>
        <v>#DIV/0!</v>
      </c>
    </row>
    <row r="502" spans="1:16" hidden="1" x14ac:dyDescent="0.25">
      <c r="A502" s="91">
        <f t="shared" si="142"/>
        <v>10</v>
      </c>
      <c r="B502" s="143" t="s">
        <v>309</v>
      </c>
      <c r="C502" s="127"/>
      <c r="D502" s="78"/>
      <c r="E502" s="78"/>
      <c r="G502" s="172">
        <f t="shared" si="143"/>
        <v>3.0813000000000001</v>
      </c>
      <c r="H502" s="172"/>
      <c r="I502" s="172"/>
      <c r="J502" s="172">
        <f t="shared" si="144"/>
        <v>2.4689999999999999</v>
      </c>
      <c r="K502" s="172">
        <f t="shared" si="144"/>
        <v>3.0813000000000001</v>
      </c>
      <c r="L502" s="67" t="e">
        <f t="shared" si="144"/>
        <v>#DIV/0!</v>
      </c>
      <c r="M502" s="67" t="e">
        <f t="shared" si="144"/>
        <v>#DIV/0!</v>
      </c>
      <c r="N502" s="172" t="e">
        <f t="shared" si="144"/>
        <v>#DIV/0!</v>
      </c>
      <c r="O502" s="335"/>
      <c r="P502" s="172" t="e">
        <f t="shared" si="145"/>
        <v>#DIV/0!</v>
      </c>
    </row>
    <row r="503" spans="1:16" hidden="1" x14ac:dyDescent="0.25">
      <c r="A503" s="91">
        <f t="shared" si="142"/>
        <v>11</v>
      </c>
      <c r="B503" s="143"/>
      <c r="C503" s="127"/>
      <c r="D503" s="78"/>
      <c r="E503" s="78"/>
      <c r="G503" s="172">
        <f t="shared" si="143"/>
        <v>3.0813000000000001</v>
      </c>
      <c r="H503" s="172"/>
      <c r="I503" s="172"/>
      <c r="J503" s="172">
        <f t="shared" si="144"/>
        <v>2.4689999999999999</v>
      </c>
      <c r="K503" s="172">
        <f t="shared" si="144"/>
        <v>3.0813000000000001</v>
      </c>
      <c r="L503" s="67" t="e">
        <f t="shared" si="144"/>
        <v>#DIV/0!</v>
      </c>
      <c r="M503" s="67" t="e">
        <f t="shared" si="144"/>
        <v>#DIV/0!</v>
      </c>
      <c r="N503" s="172" t="e">
        <f t="shared" si="144"/>
        <v>#DIV/0!</v>
      </c>
      <c r="O503" s="335"/>
      <c r="P503" s="172" t="e">
        <f t="shared" si="145"/>
        <v>#DIV/0!</v>
      </c>
    </row>
    <row r="504" spans="1:16" ht="15.75" hidden="1" thickBot="1" x14ac:dyDescent="0.3">
      <c r="A504" s="91">
        <f t="shared" si="142"/>
        <v>12</v>
      </c>
      <c r="B504" s="135"/>
      <c r="C504" s="127"/>
      <c r="D504" s="78"/>
      <c r="E504" s="78"/>
      <c r="G504" s="172">
        <f t="shared" si="143"/>
        <v>3.0813000000000001</v>
      </c>
      <c r="H504" s="172"/>
      <c r="I504" s="172"/>
      <c r="J504" s="172">
        <f t="shared" si="144"/>
        <v>2.4689999999999999</v>
      </c>
      <c r="K504" s="172">
        <f t="shared" si="144"/>
        <v>3.0813000000000001</v>
      </c>
      <c r="L504" s="67" t="e">
        <f t="shared" si="144"/>
        <v>#DIV/0!</v>
      </c>
      <c r="M504" s="67" t="e">
        <f t="shared" si="144"/>
        <v>#DIV/0!</v>
      </c>
      <c r="N504" s="172" t="e">
        <f t="shared" si="144"/>
        <v>#DIV/0!</v>
      </c>
      <c r="O504" s="335"/>
      <c r="P504" s="172" t="e">
        <f t="shared" si="145"/>
        <v>#DIV/0!</v>
      </c>
    </row>
    <row r="505" spans="1:16" hidden="1" x14ac:dyDescent="0.25">
      <c r="A505" s="91"/>
      <c r="B505" s="136"/>
      <c r="C505" s="127"/>
      <c r="D505" s="78"/>
      <c r="E505" s="78"/>
      <c r="G505" s="172">
        <f t="shared" si="143"/>
        <v>3.0813000000000001</v>
      </c>
      <c r="H505" s="172"/>
      <c r="I505" s="172"/>
      <c r="J505" s="172">
        <f t="shared" si="144"/>
        <v>2.4689999999999999</v>
      </c>
      <c r="K505" s="172">
        <f t="shared" si="144"/>
        <v>3.0813000000000001</v>
      </c>
      <c r="L505" s="67" t="e">
        <f t="shared" si="144"/>
        <v>#DIV/0!</v>
      </c>
      <c r="M505" s="67" t="e">
        <f t="shared" si="144"/>
        <v>#DIV/0!</v>
      </c>
      <c r="N505" s="172" t="e">
        <f t="shared" si="144"/>
        <v>#DIV/0!</v>
      </c>
      <c r="O505" s="335"/>
      <c r="P505" s="172" t="e">
        <f t="shared" si="145"/>
        <v>#DIV/0!</v>
      </c>
    </row>
    <row r="506" spans="1:16" ht="18.75" hidden="1" x14ac:dyDescent="0.3">
      <c r="A506" s="91"/>
      <c r="B506" s="93" t="s">
        <v>254</v>
      </c>
      <c r="C506" s="127"/>
      <c r="D506" s="78"/>
      <c r="E506" s="78"/>
      <c r="G506" s="172">
        <f t="shared" si="143"/>
        <v>3.0813000000000001</v>
      </c>
      <c r="H506" s="172"/>
      <c r="I506" s="172"/>
      <c r="J506" s="172">
        <f t="shared" si="144"/>
        <v>2.4689999999999999</v>
      </c>
      <c r="K506" s="172">
        <f t="shared" si="144"/>
        <v>3.0813000000000001</v>
      </c>
      <c r="L506" s="67" t="e">
        <f t="shared" si="144"/>
        <v>#DIV/0!</v>
      </c>
      <c r="M506" s="67" t="e">
        <f t="shared" si="144"/>
        <v>#DIV/0!</v>
      </c>
      <c r="N506" s="172" t="e">
        <f t="shared" si="144"/>
        <v>#DIV/0!</v>
      </c>
      <c r="O506" s="335"/>
      <c r="P506" s="172" t="e">
        <f t="shared" si="145"/>
        <v>#DIV/0!</v>
      </c>
    </row>
    <row r="507" spans="1:16" hidden="1" x14ac:dyDescent="0.25">
      <c r="A507" s="91">
        <v>1</v>
      </c>
      <c r="B507" s="134" t="s">
        <v>327</v>
      </c>
      <c r="C507" s="127">
        <v>0.26700000000000002</v>
      </c>
      <c r="D507" s="78"/>
      <c r="E507" s="78"/>
      <c r="G507" s="172">
        <f t="shared" si="143"/>
        <v>3.0813000000000001</v>
      </c>
      <c r="H507" s="172"/>
      <c r="I507" s="172"/>
      <c r="J507" s="172">
        <f t="shared" si="144"/>
        <v>2.4689999999999999</v>
      </c>
      <c r="K507" s="172">
        <f t="shared" si="144"/>
        <v>3.0813000000000001</v>
      </c>
      <c r="L507" s="67" t="e">
        <f t="shared" si="144"/>
        <v>#DIV/0!</v>
      </c>
      <c r="M507" s="67" t="e">
        <f t="shared" si="144"/>
        <v>#DIV/0!</v>
      </c>
      <c r="N507" s="172" t="e">
        <f t="shared" si="144"/>
        <v>#DIV/0!</v>
      </c>
      <c r="O507" s="335"/>
      <c r="P507" s="172" t="e">
        <f t="shared" si="145"/>
        <v>#DIV/0!</v>
      </c>
    </row>
    <row r="508" spans="1:16" hidden="1" x14ac:dyDescent="0.25">
      <c r="A508" s="91">
        <f>A507+1</f>
        <v>2</v>
      </c>
      <c r="B508" s="134" t="s">
        <v>316</v>
      </c>
      <c r="C508" s="127">
        <v>0.88500000000000001</v>
      </c>
      <c r="D508" s="78"/>
      <c r="E508" s="78"/>
      <c r="G508" s="172">
        <f t="shared" si="143"/>
        <v>3.0813000000000001</v>
      </c>
      <c r="H508" s="172"/>
      <c r="I508" s="172"/>
      <c r="J508" s="172">
        <f t="shared" si="144"/>
        <v>2.4689999999999999</v>
      </c>
      <c r="K508" s="172">
        <f t="shared" si="144"/>
        <v>3.0813000000000001</v>
      </c>
      <c r="L508" s="67" t="e">
        <f t="shared" si="144"/>
        <v>#DIV/0!</v>
      </c>
      <c r="M508" s="67" t="e">
        <f t="shared" si="144"/>
        <v>#DIV/0!</v>
      </c>
      <c r="N508" s="172" t="e">
        <f t="shared" si="144"/>
        <v>#DIV/0!</v>
      </c>
      <c r="O508" s="335"/>
      <c r="P508" s="172" t="e">
        <f t="shared" si="145"/>
        <v>#DIV/0!</v>
      </c>
    </row>
    <row r="509" spans="1:16" hidden="1" x14ac:dyDescent="0.25">
      <c r="A509" s="91">
        <f>A508+1</f>
        <v>3</v>
      </c>
      <c r="B509" s="134" t="s">
        <v>476</v>
      </c>
      <c r="C509" s="127"/>
      <c r="D509" s="78"/>
      <c r="E509" s="78"/>
      <c r="G509" s="172">
        <f t="shared" si="143"/>
        <v>3.0813000000000001</v>
      </c>
      <c r="H509" s="172"/>
      <c r="I509" s="172"/>
      <c r="J509" s="172">
        <f t="shared" si="144"/>
        <v>2.4689999999999999</v>
      </c>
      <c r="K509" s="172">
        <f t="shared" si="144"/>
        <v>3.0813000000000001</v>
      </c>
      <c r="L509" s="67" t="e">
        <f t="shared" si="144"/>
        <v>#DIV/0!</v>
      </c>
      <c r="M509" s="67" t="e">
        <f t="shared" si="144"/>
        <v>#DIV/0!</v>
      </c>
      <c r="N509" s="172" t="e">
        <f t="shared" si="144"/>
        <v>#DIV/0!</v>
      </c>
      <c r="O509" s="335"/>
      <c r="P509" s="172" t="e">
        <f t="shared" si="145"/>
        <v>#DIV/0!</v>
      </c>
    </row>
    <row r="510" spans="1:16" ht="15.75" hidden="1" thickBot="1" x14ac:dyDescent="0.3">
      <c r="A510" s="91">
        <f>A509+1</f>
        <v>4</v>
      </c>
      <c r="B510" s="259" t="s">
        <v>504</v>
      </c>
      <c r="C510" s="127"/>
      <c r="D510" s="78"/>
      <c r="E510" s="78"/>
      <c r="G510" s="172">
        <f t="shared" si="143"/>
        <v>3.0813000000000001</v>
      </c>
      <c r="H510" s="172"/>
      <c r="I510" s="172"/>
      <c r="J510" s="172">
        <f t="shared" si="144"/>
        <v>2.4689999999999999</v>
      </c>
      <c r="K510" s="172">
        <f t="shared" si="144"/>
        <v>3.0813000000000001</v>
      </c>
      <c r="L510" s="67" t="e">
        <f t="shared" si="144"/>
        <v>#DIV/0!</v>
      </c>
      <c r="M510" s="67" t="e">
        <f t="shared" si="144"/>
        <v>#DIV/0!</v>
      </c>
      <c r="N510" s="172" t="e">
        <f t="shared" si="144"/>
        <v>#DIV/0!</v>
      </c>
      <c r="O510" s="335"/>
      <c r="P510" s="172" t="e">
        <f t="shared" si="145"/>
        <v>#DIV/0!</v>
      </c>
    </row>
    <row r="511" spans="1:16" hidden="1" x14ac:dyDescent="0.25">
      <c r="A511" s="91"/>
      <c r="B511" s="136"/>
      <c r="C511" s="127"/>
      <c r="D511" s="78"/>
      <c r="E511" s="78"/>
      <c r="G511" s="172">
        <f t="shared" si="143"/>
        <v>3.0813000000000001</v>
      </c>
      <c r="H511" s="172"/>
      <c r="I511" s="172"/>
      <c r="J511" s="172">
        <f t="shared" si="144"/>
        <v>2.4689999999999999</v>
      </c>
      <c r="K511" s="172">
        <f t="shared" si="144"/>
        <v>3.0813000000000001</v>
      </c>
      <c r="L511" s="67" t="e">
        <f t="shared" si="144"/>
        <v>#DIV/0!</v>
      </c>
      <c r="M511" s="67" t="e">
        <f t="shared" si="144"/>
        <v>#DIV/0!</v>
      </c>
      <c r="N511" s="172" t="e">
        <f t="shared" si="144"/>
        <v>#DIV/0!</v>
      </c>
      <c r="O511" s="335"/>
      <c r="P511" s="172" t="e">
        <f t="shared" si="145"/>
        <v>#DIV/0!</v>
      </c>
    </row>
    <row r="512" spans="1:16" ht="18.75" hidden="1" x14ac:dyDescent="0.3">
      <c r="A512" s="91"/>
      <c r="B512" s="93" t="s">
        <v>258</v>
      </c>
      <c r="C512" s="127"/>
      <c r="D512" s="78"/>
      <c r="E512" s="78"/>
      <c r="G512" s="172">
        <f t="shared" si="143"/>
        <v>3.0813000000000001</v>
      </c>
      <c r="H512" s="172"/>
      <c r="I512" s="172"/>
      <c r="J512" s="172">
        <f t="shared" ref="J512:N527" si="146">J511</f>
        <v>2.4689999999999999</v>
      </c>
      <c r="K512" s="172">
        <f t="shared" si="146"/>
        <v>3.0813000000000001</v>
      </c>
      <c r="L512" s="67" t="e">
        <f t="shared" si="146"/>
        <v>#DIV/0!</v>
      </c>
      <c r="M512" s="67" t="e">
        <f t="shared" si="146"/>
        <v>#DIV/0!</v>
      </c>
      <c r="N512" s="172" t="e">
        <f t="shared" si="146"/>
        <v>#DIV/0!</v>
      </c>
      <c r="O512" s="335"/>
      <c r="P512" s="172" t="e">
        <f t="shared" si="145"/>
        <v>#DIV/0!</v>
      </c>
    </row>
    <row r="513" spans="1:16" hidden="1" x14ac:dyDescent="0.25">
      <c r="A513" s="91">
        <v>1</v>
      </c>
      <c r="B513" s="94" t="s">
        <v>403</v>
      </c>
      <c r="C513" s="127"/>
      <c r="D513" s="78"/>
      <c r="E513" s="78"/>
      <c r="G513" s="172">
        <f t="shared" si="143"/>
        <v>3.0813000000000001</v>
      </c>
      <c r="H513" s="172"/>
      <c r="I513" s="172"/>
      <c r="J513" s="172">
        <f t="shared" si="146"/>
        <v>2.4689999999999999</v>
      </c>
      <c r="K513" s="172">
        <f t="shared" si="146"/>
        <v>3.0813000000000001</v>
      </c>
      <c r="L513" s="67" t="e">
        <f t="shared" si="146"/>
        <v>#DIV/0!</v>
      </c>
      <c r="M513" s="67" t="e">
        <f t="shared" si="146"/>
        <v>#DIV/0!</v>
      </c>
      <c r="N513" s="172" t="e">
        <f t="shared" si="146"/>
        <v>#DIV/0!</v>
      </c>
      <c r="O513" s="335"/>
      <c r="P513" s="172" t="e">
        <f t="shared" si="145"/>
        <v>#DIV/0!</v>
      </c>
    </row>
    <row r="514" spans="1:16" hidden="1" x14ac:dyDescent="0.25">
      <c r="A514" s="91">
        <f t="shared" ref="A514:A519" si="147">A513+1</f>
        <v>2</v>
      </c>
      <c r="B514" s="94" t="s">
        <v>312</v>
      </c>
      <c r="C514" s="127">
        <v>1.542</v>
      </c>
      <c r="D514" s="78"/>
      <c r="E514" s="78"/>
      <c r="G514" s="172">
        <f t="shared" si="143"/>
        <v>3.0813000000000001</v>
      </c>
      <c r="H514" s="172"/>
      <c r="I514" s="172"/>
      <c r="J514" s="172">
        <f t="shared" si="146"/>
        <v>2.4689999999999999</v>
      </c>
      <c r="K514" s="172">
        <f t="shared" si="146"/>
        <v>3.0813000000000001</v>
      </c>
      <c r="L514" s="67" t="e">
        <f t="shared" si="146"/>
        <v>#DIV/0!</v>
      </c>
      <c r="M514" s="67" t="e">
        <f t="shared" si="146"/>
        <v>#DIV/0!</v>
      </c>
      <c r="N514" s="172" t="e">
        <f t="shared" si="146"/>
        <v>#DIV/0!</v>
      </c>
      <c r="O514" s="335"/>
      <c r="P514" s="172" t="e">
        <f t="shared" si="145"/>
        <v>#DIV/0!</v>
      </c>
    </row>
    <row r="515" spans="1:16" hidden="1" x14ac:dyDescent="0.25">
      <c r="A515" s="91">
        <f t="shared" si="147"/>
        <v>3</v>
      </c>
      <c r="B515" s="94" t="s">
        <v>492</v>
      </c>
      <c r="C515" s="127"/>
      <c r="D515" s="78"/>
      <c r="E515" s="78"/>
      <c r="G515" s="172">
        <f t="shared" si="143"/>
        <v>3.0813000000000001</v>
      </c>
      <c r="H515" s="172"/>
      <c r="I515" s="172"/>
      <c r="J515" s="172">
        <f t="shared" si="146"/>
        <v>2.4689999999999999</v>
      </c>
      <c r="K515" s="172">
        <f t="shared" si="146"/>
        <v>3.0813000000000001</v>
      </c>
      <c r="L515" s="67" t="e">
        <f t="shared" si="146"/>
        <v>#DIV/0!</v>
      </c>
      <c r="M515" s="67" t="e">
        <f t="shared" si="146"/>
        <v>#DIV/0!</v>
      </c>
      <c r="N515" s="172" t="e">
        <f t="shared" si="146"/>
        <v>#DIV/0!</v>
      </c>
      <c r="O515" s="335"/>
      <c r="P515" s="172" t="e">
        <f t="shared" si="145"/>
        <v>#DIV/0!</v>
      </c>
    </row>
    <row r="516" spans="1:16" hidden="1" x14ac:dyDescent="0.25">
      <c r="A516" s="91">
        <f t="shared" si="147"/>
        <v>4</v>
      </c>
      <c r="B516" s="94" t="s">
        <v>147</v>
      </c>
      <c r="C516" s="127"/>
      <c r="D516" s="78"/>
      <c r="E516" s="78"/>
      <c r="G516" s="172">
        <f t="shared" si="143"/>
        <v>3.0813000000000001</v>
      </c>
      <c r="H516" s="172"/>
      <c r="I516" s="172"/>
      <c r="J516" s="172">
        <f t="shared" si="146"/>
        <v>2.4689999999999999</v>
      </c>
      <c r="K516" s="172">
        <f t="shared" si="146"/>
        <v>3.0813000000000001</v>
      </c>
      <c r="L516" s="67" t="e">
        <f t="shared" si="146"/>
        <v>#DIV/0!</v>
      </c>
      <c r="M516" s="67" t="e">
        <f t="shared" si="146"/>
        <v>#DIV/0!</v>
      </c>
      <c r="N516" s="172" t="e">
        <f t="shared" si="146"/>
        <v>#DIV/0!</v>
      </c>
      <c r="O516" s="335"/>
      <c r="P516" s="172" t="e">
        <f t="shared" si="145"/>
        <v>#DIV/0!</v>
      </c>
    </row>
    <row r="517" spans="1:16" hidden="1" x14ac:dyDescent="0.25">
      <c r="A517" s="91">
        <f t="shared" si="147"/>
        <v>5</v>
      </c>
      <c r="B517" s="94" t="s">
        <v>148</v>
      </c>
      <c r="C517" s="127"/>
      <c r="D517" s="78"/>
      <c r="E517" s="78"/>
      <c r="G517" s="172">
        <f t="shared" si="143"/>
        <v>3.0813000000000001</v>
      </c>
      <c r="H517" s="172"/>
      <c r="I517" s="172"/>
      <c r="J517" s="172">
        <f t="shared" si="146"/>
        <v>2.4689999999999999</v>
      </c>
      <c r="K517" s="172">
        <f t="shared" si="146"/>
        <v>3.0813000000000001</v>
      </c>
      <c r="L517" s="67" t="e">
        <f t="shared" si="146"/>
        <v>#DIV/0!</v>
      </c>
      <c r="M517" s="67" t="e">
        <f t="shared" si="146"/>
        <v>#DIV/0!</v>
      </c>
      <c r="N517" s="172" t="e">
        <f t="shared" si="146"/>
        <v>#DIV/0!</v>
      </c>
      <c r="O517" s="335"/>
      <c r="P517" s="172" t="e">
        <f t="shared" si="145"/>
        <v>#DIV/0!</v>
      </c>
    </row>
    <row r="518" spans="1:16" hidden="1" x14ac:dyDescent="0.25">
      <c r="A518" s="91">
        <f t="shared" si="147"/>
        <v>6</v>
      </c>
      <c r="B518" s="94" t="s">
        <v>149</v>
      </c>
      <c r="C518" s="127"/>
      <c r="D518" s="78"/>
      <c r="E518" s="78"/>
      <c r="G518" s="172">
        <f t="shared" si="143"/>
        <v>3.0813000000000001</v>
      </c>
      <c r="H518" s="172"/>
      <c r="I518" s="172"/>
      <c r="J518" s="172">
        <f t="shared" si="146"/>
        <v>2.4689999999999999</v>
      </c>
      <c r="K518" s="172">
        <f t="shared" si="146"/>
        <v>3.0813000000000001</v>
      </c>
      <c r="L518" s="67" t="e">
        <f t="shared" si="146"/>
        <v>#DIV/0!</v>
      </c>
      <c r="M518" s="67" t="e">
        <f t="shared" si="146"/>
        <v>#DIV/0!</v>
      </c>
      <c r="N518" s="172" t="e">
        <f t="shared" si="146"/>
        <v>#DIV/0!</v>
      </c>
      <c r="O518" s="335"/>
      <c r="P518" s="172" t="e">
        <f t="shared" si="145"/>
        <v>#DIV/0!</v>
      </c>
    </row>
    <row r="519" spans="1:16" hidden="1" x14ac:dyDescent="0.25">
      <c r="A519" s="91">
        <f t="shared" si="147"/>
        <v>7</v>
      </c>
      <c r="B519" s="94" t="s">
        <v>259</v>
      </c>
      <c r="C519" s="127">
        <v>0.71399999999999997</v>
      </c>
      <c r="D519" s="78"/>
      <c r="E519" s="78"/>
      <c r="G519" s="172">
        <f t="shared" si="143"/>
        <v>3.0813000000000001</v>
      </c>
      <c r="H519" s="172"/>
      <c r="I519" s="172"/>
      <c r="J519" s="172">
        <f t="shared" si="146"/>
        <v>2.4689999999999999</v>
      </c>
      <c r="K519" s="172">
        <f t="shared" si="146"/>
        <v>3.0813000000000001</v>
      </c>
      <c r="L519" s="67" t="e">
        <f t="shared" si="146"/>
        <v>#DIV/0!</v>
      </c>
      <c r="M519" s="67" t="e">
        <f t="shared" si="146"/>
        <v>#DIV/0!</v>
      </c>
      <c r="N519" s="172" t="e">
        <f t="shared" si="146"/>
        <v>#DIV/0!</v>
      </c>
      <c r="O519" s="335"/>
      <c r="P519" s="172" t="e">
        <f t="shared" si="145"/>
        <v>#DIV/0!</v>
      </c>
    </row>
    <row r="520" spans="1:16" hidden="1" x14ac:dyDescent="0.25">
      <c r="A520" s="91"/>
      <c r="B520" s="94" t="s">
        <v>429</v>
      </c>
      <c r="C520" s="127"/>
      <c r="D520" s="78"/>
      <c r="E520" s="78"/>
      <c r="G520" s="172">
        <f t="shared" si="143"/>
        <v>3.0813000000000001</v>
      </c>
      <c r="H520" s="172"/>
      <c r="I520" s="172"/>
      <c r="J520" s="172">
        <f t="shared" si="146"/>
        <v>2.4689999999999999</v>
      </c>
      <c r="K520" s="172">
        <f t="shared" si="146"/>
        <v>3.0813000000000001</v>
      </c>
      <c r="L520" s="67" t="e">
        <f t="shared" si="146"/>
        <v>#DIV/0!</v>
      </c>
      <c r="M520" s="67" t="e">
        <f t="shared" si="146"/>
        <v>#DIV/0!</v>
      </c>
      <c r="N520" s="172" t="e">
        <f t="shared" si="146"/>
        <v>#DIV/0!</v>
      </c>
      <c r="O520" s="335"/>
      <c r="P520" s="172" t="e">
        <f t="shared" si="145"/>
        <v>#DIV/0!</v>
      </c>
    </row>
    <row r="521" spans="1:16" hidden="1" x14ac:dyDescent="0.25">
      <c r="A521" s="91">
        <f>A519+1</f>
        <v>8</v>
      </c>
      <c r="B521" s="94" t="s">
        <v>215</v>
      </c>
      <c r="C521" s="127"/>
      <c r="D521" s="78"/>
      <c r="E521" s="78"/>
      <c r="G521" s="172">
        <f t="shared" si="143"/>
        <v>3.0813000000000001</v>
      </c>
      <c r="H521" s="172"/>
      <c r="I521" s="172"/>
      <c r="J521" s="172">
        <f t="shared" si="146"/>
        <v>2.4689999999999999</v>
      </c>
      <c r="K521" s="172">
        <f t="shared" si="146"/>
        <v>3.0813000000000001</v>
      </c>
      <c r="L521" s="67" t="e">
        <f t="shared" si="146"/>
        <v>#DIV/0!</v>
      </c>
      <c r="M521" s="67" t="e">
        <f t="shared" si="146"/>
        <v>#DIV/0!</v>
      </c>
      <c r="N521" s="172" t="e">
        <f t="shared" si="146"/>
        <v>#DIV/0!</v>
      </c>
      <c r="O521" s="335"/>
      <c r="P521" s="172" t="e">
        <f t="shared" si="145"/>
        <v>#DIV/0!</v>
      </c>
    </row>
    <row r="522" spans="1:16" hidden="1" x14ac:dyDescent="0.25">
      <c r="A522" s="91"/>
      <c r="B522" s="94" t="s">
        <v>329</v>
      </c>
      <c r="C522" s="127">
        <v>0.51100000000000001</v>
      </c>
      <c r="D522" s="78"/>
      <c r="E522" s="78"/>
      <c r="G522" s="172">
        <f t="shared" si="143"/>
        <v>3.0813000000000001</v>
      </c>
      <c r="H522" s="172"/>
      <c r="I522" s="172"/>
      <c r="J522" s="172">
        <f t="shared" si="146"/>
        <v>2.4689999999999999</v>
      </c>
      <c r="K522" s="172">
        <f t="shared" si="146"/>
        <v>3.0813000000000001</v>
      </c>
      <c r="L522" s="67" t="e">
        <f t="shared" si="146"/>
        <v>#DIV/0!</v>
      </c>
      <c r="M522" s="67" t="e">
        <f t="shared" si="146"/>
        <v>#DIV/0!</v>
      </c>
      <c r="N522" s="172" t="e">
        <f t="shared" si="146"/>
        <v>#DIV/0!</v>
      </c>
      <c r="O522" s="335"/>
      <c r="P522" s="172" t="e">
        <f t="shared" si="145"/>
        <v>#DIV/0!</v>
      </c>
    </row>
    <row r="523" spans="1:16" hidden="1" x14ac:dyDescent="0.25">
      <c r="A523" s="91"/>
      <c r="B523" s="94" t="s">
        <v>375</v>
      </c>
      <c r="C523" s="127">
        <v>0.51400000000000001</v>
      </c>
      <c r="D523" s="78"/>
      <c r="E523" s="78"/>
      <c r="G523" s="172">
        <f t="shared" si="143"/>
        <v>3.0813000000000001</v>
      </c>
      <c r="H523" s="172"/>
      <c r="I523" s="172"/>
      <c r="J523" s="172">
        <f t="shared" si="146"/>
        <v>2.4689999999999999</v>
      </c>
      <c r="K523" s="172">
        <f t="shared" si="146"/>
        <v>3.0813000000000001</v>
      </c>
      <c r="L523" s="67" t="e">
        <f t="shared" si="146"/>
        <v>#DIV/0!</v>
      </c>
      <c r="M523" s="67" t="e">
        <f t="shared" si="146"/>
        <v>#DIV/0!</v>
      </c>
      <c r="N523" s="172" t="e">
        <f t="shared" si="146"/>
        <v>#DIV/0!</v>
      </c>
      <c r="O523" s="335"/>
      <c r="P523" s="172" t="e">
        <f t="shared" si="145"/>
        <v>#DIV/0!</v>
      </c>
    </row>
    <row r="524" spans="1:16" hidden="1" x14ac:dyDescent="0.25">
      <c r="A524" s="91"/>
      <c r="B524" s="94" t="s">
        <v>419</v>
      </c>
      <c r="C524" s="202">
        <f>11.795/12</f>
        <v>0.98291666666666666</v>
      </c>
      <c r="D524" s="78"/>
      <c r="E524" s="78"/>
      <c r="G524" s="172">
        <f t="shared" si="143"/>
        <v>3.0813000000000001</v>
      </c>
      <c r="H524" s="172"/>
      <c r="I524" s="172"/>
      <c r="J524" s="172">
        <f t="shared" si="146"/>
        <v>2.4689999999999999</v>
      </c>
      <c r="K524" s="172">
        <f t="shared" si="146"/>
        <v>3.0813000000000001</v>
      </c>
      <c r="L524" s="67" t="e">
        <f t="shared" si="146"/>
        <v>#DIV/0!</v>
      </c>
      <c r="M524" s="67" t="e">
        <f t="shared" si="146"/>
        <v>#DIV/0!</v>
      </c>
      <c r="N524" s="172" t="e">
        <f t="shared" si="146"/>
        <v>#DIV/0!</v>
      </c>
      <c r="O524" s="335"/>
      <c r="P524" s="172" t="e">
        <f t="shared" si="145"/>
        <v>#DIV/0!</v>
      </c>
    </row>
    <row r="525" spans="1:16" hidden="1" x14ac:dyDescent="0.25">
      <c r="A525" s="91"/>
      <c r="B525" s="94" t="s">
        <v>418</v>
      </c>
      <c r="C525" s="202">
        <f>8.105/8</f>
        <v>1.0131250000000001</v>
      </c>
      <c r="D525" s="78"/>
      <c r="E525" s="78"/>
      <c r="G525" s="172">
        <f t="shared" si="143"/>
        <v>3.0813000000000001</v>
      </c>
      <c r="H525" s="172"/>
      <c r="I525" s="172"/>
      <c r="J525" s="172">
        <f t="shared" si="146"/>
        <v>2.4689999999999999</v>
      </c>
      <c r="K525" s="172">
        <f t="shared" si="146"/>
        <v>3.0813000000000001</v>
      </c>
      <c r="L525" s="67" t="e">
        <f t="shared" si="146"/>
        <v>#DIV/0!</v>
      </c>
      <c r="M525" s="67" t="e">
        <f t="shared" si="146"/>
        <v>#DIV/0!</v>
      </c>
      <c r="N525" s="172" t="e">
        <f t="shared" si="146"/>
        <v>#DIV/0!</v>
      </c>
      <c r="O525" s="335"/>
      <c r="P525" s="172" t="e">
        <f t="shared" si="145"/>
        <v>#DIV/0!</v>
      </c>
    </row>
    <row r="526" spans="1:16" hidden="1" x14ac:dyDescent="0.25">
      <c r="A526" s="421">
        <v>1</v>
      </c>
      <c r="B526" s="87" t="s">
        <v>55</v>
      </c>
      <c r="C526" s="127"/>
      <c r="D526" s="78"/>
      <c r="E526" s="78"/>
      <c r="G526" s="172">
        <f t="shared" si="143"/>
        <v>3.0813000000000001</v>
      </c>
      <c r="H526" s="172"/>
      <c r="I526" s="172"/>
      <c r="J526" s="172">
        <f t="shared" si="146"/>
        <v>2.4689999999999999</v>
      </c>
      <c r="K526" s="172">
        <f t="shared" si="146"/>
        <v>3.0813000000000001</v>
      </c>
      <c r="L526" s="67" t="e">
        <f t="shared" si="146"/>
        <v>#DIV/0!</v>
      </c>
      <c r="M526" s="67" t="e">
        <f t="shared" si="146"/>
        <v>#DIV/0!</v>
      </c>
      <c r="N526" s="172" t="e">
        <f t="shared" si="146"/>
        <v>#DIV/0!</v>
      </c>
      <c r="O526" s="335"/>
      <c r="P526" s="172" t="e">
        <f t="shared" si="145"/>
        <v>#DIV/0!</v>
      </c>
    </row>
    <row r="527" spans="1:16" hidden="1" x14ac:dyDescent="0.25">
      <c r="A527" s="421">
        <f t="shared" ref="A527:A540" si="148">A526+1</f>
        <v>2</v>
      </c>
      <c r="B527" s="55" t="s">
        <v>88</v>
      </c>
      <c r="C527" s="127"/>
      <c r="D527" s="78"/>
      <c r="E527" s="78"/>
      <c r="G527" s="172">
        <f t="shared" si="143"/>
        <v>3.0813000000000001</v>
      </c>
      <c r="H527" s="172"/>
      <c r="I527" s="172"/>
      <c r="J527" s="172">
        <f t="shared" si="146"/>
        <v>2.4689999999999999</v>
      </c>
      <c r="K527" s="172">
        <f t="shared" si="146"/>
        <v>3.0813000000000001</v>
      </c>
      <c r="L527" s="67" t="e">
        <f t="shared" si="146"/>
        <v>#DIV/0!</v>
      </c>
      <c r="M527" s="67" t="e">
        <f t="shared" si="146"/>
        <v>#DIV/0!</v>
      </c>
      <c r="N527" s="172" t="e">
        <f t="shared" si="146"/>
        <v>#DIV/0!</v>
      </c>
      <c r="O527" s="335"/>
      <c r="P527" s="172" t="e">
        <f t="shared" si="145"/>
        <v>#DIV/0!</v>
      </c>
    </row>
    <row r="528" spans="1:16" hidden="1" x14ac:dyDescent="0.25">
      <c r="A528" s="421">
        <f t="shared" si="148"/>
        <v>3</v>
      </c>
      <c r="B528" s="55" t="s">
        <v>122</v>
      </c>
      <c r="C528" s="127"/>
      <c r="D528" s="78"/>
      <c r="E528" s="78"/>
      <c r="G528" s="172">
        <f t="shared" si="143"/>
        <v>3.0813000000000001</v>
      </c>
      <c r="H528" s="172"/>
      <c r="I528" s="172"/>
      <c r="J528" s="172">
        <f t="shared" ref="J528:N543" si="149">J527</f>
        <v>2.4689999999999999</v>
      </c>
      <c r="K528" s="172">
        <f t="shared" si="149"/>
        <v>3.0813000000000001</v>
      </c>
      <c r="L528" s="67" t="e">
        <f t="shared" si="149"/>
        <v>#DIV/0!</v>
      </c>
      <c r="M528" s="67" t="e">
        <f t="shared" si="149"/>
        <v>#DIV/0!</v>
      </c>
      <c r="N528" s="172" t="e">
        <f t="shared" si="149"/>
        <v>#DIV/0!</v>
      </c>
      <c r="O528" s="335"/>
      <c r="P528" s="172" t="e">
        <f t="shared" si="145"/>
        <v>#DIV/0!</v>
      </c>
    </row>
    <row r="529" spans="1:16" hidden="1" x14ac:dyDescent="0.25">
      <c r="A529" s="421">
        <f t="shared" si="148"/>
        <v>4</v>
      </c>
      <c r="B529" s="55" t="s">
        <v>118</v>
      </c>
      <c r="C529" s="127"/>
      <c r="D529" s="78"/>
      <c r="E529" s="78"/>
      <c r="G529" s="172">
        <f t="shared" si="143"/>
        <v>3.0813000000000001</v>
      </c>
      <c r="H529" s="172"/>
      <c r="I529" s="172"/>
      <c r="J529" s="172">
        <f t="shared" si="149"/>
        <v>2.4689999999999999</v>
      </c>
      <c r="K529" s="172">
        <f t="shared" si="149"/>
        <v>3.0813000000000001</v>
      </c>
      <c r="L529" s="67" t="e">
        <f t="shared" si="149"/>
        <v>#DIV/0!</v>
      </c>
      <c r="M529" s="67" t="e">
        <f t="shared" si="149"/>
        <v>#DIV/0!</v>
      </c>
      <c r="N529" s="172" t="e">
        <f t="shared" si="149"/>
        <v>#DIV/0!</v>
      </c>
      <c r="O529" s="335"/>
      <c r="P529" s="172" t="e">
        <f t="shared" si="145"/>
        <v>#DIV/0!</v>
      </c>
    </row>
    <row r="530" spans="1:16" hidden="1" x14ac:dyDescent="0.25">
      <c r="A530" s="421">
        <f t="shared" si="148"/>
        <v>5</v>
      </c>
      <c r="B530" s="55" t="s">
        <v>75</v>
      </c>
      <c r="C530" s="127"/>
      <c r="D530" s="78"/>
      <c r="E530" s="78"/>
      <c r="G530" s="172">
        <f t="shared" si="143"/>
        <v>3.0813000000000001</v>
      </c>
      <c r="H530" s="172"/>
      <c r="I530" s="172"/>
      <c r="J530" s="172">
        <f t="shared" si="149"/>
        <v>2.4689999999999999</v>
      </c>
      <c r="K530" s="172">
        <f t="shared" si="149"/>
        <v>3.0813000000000001</v>
      </c>
      <c r="L530" s="67" t="e">
        <f t="shared" si="149"/>
        <v>#DIV/0!</v>
      </c>
      <c r="M530" s="67" t="e">
        <f t="shared" si="149"/>
        <v>#DIV/0!</v>
      </c>
      <c r="N530" s="172" t="e">
        <f t="shared" si="149"/>
        <v>#DIV/0!</v>
      </c>
      <c r="O530" s="335"/>
      <c r="P530" s="172" t="e">
        <f t="shared" si="145"/>
        <v>#DIV/0!</v>
      </c>
    </row>
    <row r="531" spans="1:16" hidden="1" x14ac:dyDescent="0.25">
      <c r="A531" s="421">
        <f t="shared" si="148"/>
        <v>6</v>
      </c>
      <c r="B531" s="55" t="s">
        <v>76</v>
      </c>
      <c r="C531" s="127"/>
      <c r="D531" s="78"/>
      <c r="E531" s="78"/>
      <c r="G531" s="172">
        <f t="shared" si="143"/>
        <v>3.0813000000000001</v>
      </c>
      <c r="H531" s="172"/>
      <c r="I531" s="172"/>
      <c r="J531" s="172">
        <f t="shared" si="149"/>
        <v>2.4689999999999999</v>
      </c>
      <c r="K531" s="172">
        <f t="shared" si="149"/>
        <v>3.0813000000000001</v>
      </c>
      <c r="L531" s="67" t="e">
        <f t="shared" si="149"/>
        <v>#DIV/0!</v>
      </c>
      <c r="M531" s="67" t="e">
        <f t="shared" si="149"/>
        <v>#DIV/0!</v>
      </c>
      <c r="N531" s="172" t="e">
        <f t="shared" si="149"/>
        <v>#DIV/0!</v>
      </c>
      <c r="O531" s="335"/>
      <c r="P531" s="172" t="e">
        <f t="shared" si="145"/>
        <v>#DIV/0!</v>
      </c>
    </row>
    <row r="532" spans="1:16" hidden="1" x14ac:dyDescent="0.25">
      <c r="A532" s="421">
        <f t="shared" si="148"/>
        <v>7</v>
      </c>
      <c r="B532" s="55" t="s">
        <v>77</v>
      </c>
      <c r="C532" s="127"/>
      <c r="D532" s="78"/>
      <c r="E532" s="78"/>
      <c r="G532" s="172">
        <f t="shared" si="143"/>
        <v>3.0813000000000001</v>
      </c>
      <c r="H532" s="172"/>
      <c r="I532" s="172"/>
      <c r="J532" s="172">
        <f t="shared" si="149"/>
        <v>2.4689999999999999</v>
      </c>
      <c r="K532" s="172">
        <f t="shared" si="149"/>
        <v>3.0813000000000001</v>
      </c>
      <c r="L532" s="67" t="e">
        <f t="shared" si="149"/>
        <v>#DIV/0!</v>
      </c>
      <c r="M532" s="67" t="e">
        <f t="shared" si="149"/>
        <v>#DIV/0!</v>
      </c>
      <c r="N532" s="172" t="e">
        <f t="shared" si="149"/>
        <v>#DIV/0!</v>
      </c>
      <c r="O532" s="335"/>
      <c r="P532" s="172" t="e">
        <f t="shared" si="145"/>
        <v>#DIV/0!</v>
      </c>
    </row>
    <row r="533" spans="1:16" hidden="1" x14ac:dyDescent="0.25">
      <c r="A533" s="421">
        <f t="shared" si="148"/>
        <v>8</v>
      </c>
      <c r="B533" s="92" t="s">
        <v>81</v>
      </c>
      <c r="C533" s="127">
        <v>0.25</v>
      </c>
      <c r="D533" s="78"/>
      <c r="E533" s="78"/>
      <c r="G533" s="172">
        <f t="shared" si="143"/>
        <v>3.0813000000000001</v>
      </c>
      <c r="H533" s="172"/>
      <c r="I533" s="172"/>
      <c r="J533" s="172">
        <f t="shared" si="149"/>
        <v>2.4689999999999999</v>
      </c>
      <c r="K533" s="172">
        <f t="shared" si="149"/>
        <v>3.0813000000000001</v>
      </c>
      <c r="L533" s="67" t="e">
        <f t="shared" si="149"/>
        <v>#DIV/0!</v>
      </c>
      <c r="M533" s="67" t="e">
        <f t="shared" si="149"/>
        <v>#DIV/0!</v>
      </c>
      <c r="N533" s="172" t="e">
        <f t="shared" si="149"/>
        <v>#DIV/0!</v>
      </c>
      <c r="O533" s="335"/>
      <c r="P533" s="172" t="e">
        <f t="shared" si="145"/>
        <v>#DIV/0!</v>
      </c>
    </row>
    <row r="534" spans="1:16" ht="18.75" hidden="1" x14ac:dyDescent="0.3">
      <c r="A534" s="421">
        <f t="shared" si="148"/>
        <v>9</v>
      </c>
      <c r="B534" s="93" t="s">
        <v>182</v>
      </c>
      <c r="C534" s="127"/>
      <c r="D534" s="78"/>
      <c r="E534" s="78"/>
      <c r="G534" s="172">
        <f t="shared" si="143"/>
        <v>3.0813000000000001</v>
      </c>
      <c r="H534" s="172"/>
      <c r="I534" s="172"/>
      <c r="J534" s="172">
        <f t="shared" si="149"/>
        <v>2.4689999999999999</v>
      </c>
      <c r="K534" s="172">
        <f t="shared" si="149"/>
        <v>3.0813000000000001</v>
      </c>
      <c r="L534" s="67" t="e">
        <f t="shared" si="149"/>
        <v>#DIV/0!</v>
      </c>
      <c r="M534" s="67" t="e">
        <f t="shared" si="149"/>
        <v>#DIV/0!</v>
      </c>
      <c r="N534" s="172" t="e">
        <f t="shared" si="149"/>
        <v>#DIV/0!</v>
      </c>
      <c r="O534" s="335"/>
      <c r="P534" s="172" t="e">
        <f t="shared" si="145"/>
        <v>#DIV/0!</v>
      </c>
    </row>
    <row r="535" spans="1:16" hidden="1" x14ac:dyDescent="0.25">
      <c r="A535" s="421">
        <f t="shared" si="148"/>
        <v>10</v>
      </c>
      <c r="B535" s="55" t="s">
        <v>183</v>
      </c>
      <c r="C535" s="127"/>
      <c r="D535" s="78"/>
      <c r="E535" s="78"/>
      <c r="G535" s="172">
        <f t="shared" si="143"/>
        <v>3.0813000000000001</v>
      </c>
      <c r="H535" s="172"/>
      <c r="I535" s="172"/>
      <c r="J535" s="172">
        <f t="shared" si="149"/>
        <v>2.4689999999999999</v>
      </c>
      <c r="K535" s="172">
        <f t="shared" si="149"/>
        <v>3.0813000000000001</v>
      </c>
      <c r="L535" s="67" t="e">
        <f t="shared" si="149"/>
        <v>#DIV/0!</v>
      </c>
      <c r="M535" s="67" t="e">
        <f t="shared" si="149"/>
        <v>#DIV/0!</v>
      </c>
      <c r="N535" s="172" t="e">
        <f t="shared" si="149"/>
        <v>#DIV/0!</v>
      </c>
      <c r="O535" s="335"/>
      <c r="P535" s="172" t="e">
        <f t="shared" si="145"/>
        <v>#DIV/0!</v>
      </c>
    </row>
    <row r="536" spans="1:16" hidden="1" x14ac:dyDescent="0.25">
      <c r="A536" s="421">
        <f t="shared" si="148"/>
        <v>11</v>
      </c>
      <c r="B536" s="99" t="s">
        <v>184</v>
      </c>
      <c r="C536" s="127"/>
      <c r="D536" s="78"/>
      <c r="E536" s="78"/>
      <c r="G536" s="172">
        <f t="shared" si="143"/>
        <v>3.0813000000000001</v>
      </c>
      <c r="H536" s="172"/>
      <c r="I536" s="172"/>
      <c r="J536" s="172">
        <f t="shared" si="149"/>
        <v>2.4689999999999999</v>
      </c>
      <c r="K536" s="172">
        <f t="shared" si="149"/>
        <v>3.0813000000000001</v>
      </c>
      <c r="L536" s="67" t="e">
        <f t="shared" si="149"/>
        <v>#DIV/0!</v>
      </c>
      <c r="M536" s="67" t="e">
        <f t="shared" si="149"/>
        <v>#DIV/0!</v>
      </c>
      <c r="N536" s="172" t="e">
        <f t="shared" si="149"/>
        <v>#DIV/0!</v>
      </c>
      <c r="O536" s="335"/>
      <c r="P536" s="172" t="e">
        <f t="shared" si="145"/>
        <v>#DIV/0!</v>
      </c>
    </row>
    <row r="537" spans="1:16" hidden="1" x14ac:dyDescent="0.25">
      <c r="A537" s="421">
        <f t="shared" si="148"/>
        <v>12</v>
      </c>
      <c r="B537" s="78" t="s">
        <v>185</v>
      </c>
      <c r="C537" s="127"/>
      <c r="D537" s="78"/>
      <c r="E537" s="78"/>
      <c r="G537" s="172">
        <f t="shared" si="143"/>
        <v>3.0813000000000001</v>
      </c>
      <c r="H537" s="172"/>
      <c r="I537" s="172"/>
      <c r="J537" s="172">
        <f t="shared" si="149"/>
        <v>2.4689999999999999</v>
      </c>
      <c r="K537" s="172">
        <f t="shared" si="149"/>
        <v>3.0813000000000001</v>
      </c>
      <c r="L537" s="67" t="e">
        <f t="shared" si="149"/>
        <v>#DIV/0!</v>
      </c>
      <c r="M537" s="67" t="e">
        <f t="shared" si="149"/>
        <v>#DIV/0!</v>
      </c>
      <c r="N537" s="172" t="e">
        <f t="shared" si="149"/>
        <v>#DIV/0!</v>
      </c>
      <c r="O537" s="335"/>
      <c r="P537" s="172" t="e">
        <f t="shared" si="145"/>
        <v>#DIV/0!</v>
      </c>
    </row>
    <row r="538" spans="1:16" ht="18.75" hidden="1" x14ac:dyDescent="0.3">
      <c r="A538" s="421">
        <f t="shared" si="148"/>
        <v>13</v>
      </c>
      <c r="B538" s="93" t="s">
        <v>172</v>
      </c>
      <c r="C538" s="127"/>
      <c r="D538" s="78"/>
      <c r="E538" s="78"/>
      <c r="G538" s="172">
        <f t="shared" si="143"/>
        <v>3.0813000000000001</v>
      </c>
      <c r="H538" s="172"/>
      <c r="I538" s="172"/>
      <c r="J538" s="172">
        <f t="shared" si="149"/>
        <v>2.4689999999999999</v>
      </c>
      <c r="K538" s="172">
        <f t="shared" si="149"/>
        <v>3.0813000000000001</v>
      </c>
      <c r="L538" s="67" t="e">
        <f t="shared" si="149"/>
        <v>#DIV/0!</v>
      </c>
      <c r="M538" s="67" t="e">
        <f t="shared" si="149"/>
        <v>#DIV/0!</v>
      </c>
      <c r="N538" s="172" t="e">
        <f t="shared" si="149"/>
        <v>#DIV/0!</v>
      </c>
      <c r="O538" s="335"/>
      <c r="P538" s="172" t="e">
        <f t="shared" si="145"/>
        <v>#DIV/0!</v>
      </c>
    </row>
    <row r="539" spans="1:16" hidden="1" x14ac:dyDescent="0.25">
      <c r="A539" s="91">
        <f t="shared" si="148"/>
        <v>14</v>
      </c>
      <c r="B539" s="94" t="s">
        <v>173</v>
      </c>
      <c r="C539" s="127">
        <v>0.27300000000000002</v>
      </c>
      <c r="D539" s="78"/>
      <c r="E539" s="78"/>
      <c r="G539" s="172">
        <f t="shared" si="143"/>
        <v>3.0813000000000001</v>
      </c>
      <c r="H539" s="172"/>
      <c r="I539" s="172"/>
      <c r="J539" s="172">
        <f t="shared" si="149"/>
        <v>2.4689999999999999</v>
      </c>
      <c r="K539" s="172">
        <f t="shared" si="149"/>
        <v>3.0813000000000001</v>
      </c>
      <c r="L539" s="67" t="e">
        <f t="shared" si="149"/>
        <v>#DIV/0!</v>
      </c>
      <c r="M539" s="67" t="e">
        <f t="shared" si="149"/>
        <v>#DIV/0!</v>
      </c>
      <c r="N539" s="172" t="e">
        <f t="shared" si="149"/>
        <v>#DIV/0!</v>
      </c>
      <c r="O539" s="335"/>
      <c r="P539" s="172" t="e">
        <f t="shared" si="145"/>
        <v>#DIV/0!</v>
      </c>
    </row>
    <row r="540" spans="1:16" hidden="1" x14ac:dyDescent="0.25">
      <c r="A540" s="91">
        <f t="shared" si="148"/>
        <v>15</v>
      </c>
      <c r="B540" s="119" t="s">
        <v>174</v>
      </c>
      <c r="C540" s="127">
        <f>12.82/50</f>
        <v>0.25640000000000002</v>
      </c>
      <c r="D540" s="78"/>
      <c r="E540" s="78"/>
      <c r="G540" s="172">
        <f t="shared" si="143"/>
        <v>3.0813000000000001</v>
      </c>
      <c r="H540" s="172"/>
      <c r="I540" s="172"/>
      <c r="J540" s="172">
        <f t="shared" si="149"/>
        <v>2.4689999999999999</v>
      </c>
      <c r="K540" s="172">
        <f t="shared" si="149"/>
        <v>3.0813000000000001</v>
      </c>
      <c r="L540" s="67" t="e">
        <f t="shared" si="149"/>
        <v>#DIV/0!</v>
      </c>
      <c r="M540" s="67" t="e">
        <f t="shared" si="149"/>
        <v>#DIV/0!</v>
      </c>
      <c r="N540" s="172" t="e">
        <f t="shared" si="149"/>
        <v>#DIV/0!</v>
      </c>
      <c r="O540" s="335"/>
      <c r="P540" s="172" t="e">
        <f t="shared" si="145"/>
        <v>#DIV/0!</v>
      </c>
    </row>
    <row r="541" spans="1:16" hidden="1" x14ac:dyDescent="0.25">
      <c r="A541" s="91"/>
      <c r="B541" s="119" t="s">
        <v>454</v>
      </c>
      <c r="C541" s="202">
        <f>12.51/27</f>
        <v>0.46333333333333332</v>
      </c>
      <c r="D541" s="78"/>
      <c r="E541" s="78"/>
      <c r="G541" s="172">
        <f t="shared" si="143"/>
        <v>3.0813000000000001</v>
      </c>
      <c r="H541" s="172"/>
      <c r="I541" s="172"/>
      <c r="J541" s="172">
        <f t="shared" si="149"/>
        <v>2.4689999999999999</v>
      </c>
      <c r="K541" s="172">
        <f t="shared" si="149"/>
        <v>3.0813000000000001</v>
      </c>
      <c r="L541" s="67" t="e">
        <f t="shared" si="149"/>
        <v>#DIV/0!</v>
      </c>
      <c r="M541" s="67" t="e">
        <f t="shared" si="149"/>
        <v>#DIV/0!</v>
      </c>
      <c r="N541" s="172" t="e">
        <f t="shared" si="149"/>
        <v>#DIV/0!</v>
      </c>
      <c r="O541" s="335"/>
      <c r="P541" s="172" t="e">
        <f t="shared" si="145"/>
        <v>#DIV/0!</v>
      </c>
    </row>
    <row r="542" spans="1:16" ht="15.75" hidden="1" thickBot="1" x14ac:dyDescent="0.3">
      <c r="A542" s="91"/>
      <c r="B542" s="106" t="s">
        <v>307</v>
      </c>
      <c r="C542" s="127">
        <v>0.45600000000000002</v>
      </c>
      <c r="D542" s="78"/>
      <c r="E542" s="78"/>
      <c r="G542" s="172">
        <f t="shared" si="143"/>
        <v>3.0813000000000001</v>
      </c>
      <c r="H542" s="172"/>
      <c r="I542" s="172"/>
      <c r="J542" s="172">
        <f t="shared" si="149"/>
        <v>2.4689999999999999</v>
      </c>
      <c r="K542" s="172">
        <f t="shared" si="149"/>
        <v>3.0813000000000001</v>
      </c>
      <c r="L542" s="67" t="e">
        <f t="shared" si="149"/>
        <v>#DIV/0!</v>
      </c>
      <c r="M542" s="67" t="e">
        <f t="shared" si="149"/>
        <v>#DIV/0!</v>
      </c>
      <c r="N542" s="172" t="e">
        <f t="shared" si="149"/>
        <v>#DIV/0!</v>
      </c>
      <c r="O542" s="335"/>
      <c r="P542" s="172" t="e">
        <f t="shared" si="145"/>
        <v>#DIV/0!</v>
      </c>
    </row>
    <row r="543" spans="1:16" hidden="1" x14ac:dyDescent="0.25">
      <c r="A543" s="91"/>
      <c r="B543" s="119" t="s">
        <v>457</v>
      </c>
      <c r="C543" s="202"/>
      <c r="D543" s="78"/>
      <c r="E543" s="78"/>
      <c r="G543" s="172">
        <f t="shared" si="143"/>
        <v>3.0813000000000001</v>
      </c>
      <c r="H543" s="172"/>
      <c r="I543" s="172"/>
      <c r="J543" s="172">
        <f t="shared" si="149"/>
        <v>2.4689999999999999</v>
      </c>
      <c r="K543" s="172">
        <f t="shared" si="149"/>
        <v>3.0813000000000001</v>
      </c>
      <c r="L543" s="67" t="e">
        <f t="shared" si="149"/>
        <v>#DIV/0!</v>
      </c>
      <c r="M543" s="67" t="e">
        <f t="shared" si="149"/>
        <v>#DIV/0!</v>
      </c>
      <c r="N543" s="172" t="e">
        <f t="shared" si="149"/>
        <v>#DIV/0!</v>
      </c>
      <c r="O543" s="335"/>
      <c r="P543" s="172" t="e">
        <f t="shared" si="145"/>
        <v>#DIV/0!</v>
      </c>
    </row>
    <row r="544" spans="1:16" hidden="1" x14ac:dyDescent="0.25">
      <c r="A544" s="91">
        <f>A540+1</f>
        <v>16</v>
      </c>
      <c r="B544" s="119" t="s">
        <v>458</v>
      </c>
      <c r="C544" s="127"/>
      <c r="D544" s="78"/>
      <c r="E544" s="78"/>
      <c r="G544" s="172">
        <f t="shared" si="143"/>
        <v>3.0813000000000001</v>
      </c>
      <c r="H544" s="172"/>
      <c r="I544" s="172"/>
      <c r="J544" s="172">
        <f t="shared" ref="J544:N559" si="150">J543</f>
        <v>2.4689999999999999</v>
      </c>
      <c r="K544" s="172">
        <f t="shared" si="150"/>
        <v>3.0813000000000001</v>
      </c>
      <c r="L544" s="67" t="e">
        <f t="shared" si="150"/>
        <v>#DIV/0!</v>
      </c>
      <c r="M544" s="67" t="e">
        <f t="shared" si="150"/>
        <v>#DIV/0!</v>
      </c>
      <c r="N544" s="172" t="e">
        <f t="shared" si="150"/>
        <v>#DIV/0!</v>
      </c>
      <c r="O544" s="335"/>
      <c r="P544" s="172" t="e">
        <f t="shared" si="145"/>
        <v>#DIV/0!</v>
      </c>
    </row>
    <row r="545" spans="1:16" hidden="1" x14ac:dyDescent="0.25">
      <c r="A545" s="91">
        <f>A544+1</f>
        <v>17</v>
      </c>
      <c r="B545" s="119" t="s">
        <v>490</v>
      </c>
      <c r="C545" s="127"/>
      <c r="D545" s="78"/>
      <c r="E545" s="78"/>
      <c r="G545" s="172">
        <f t="shared" si="143"/>
        <v>3.0813000000000001</v>
      </c>
      <c r="H545" s="172"/>
      <c r="I545" s="172"/>
      <c r="J545" s="172">
        <f t="shared" si="150"/>
        <v>2.4689999999999999</v>
      </c>
      <c r="K545" s="172">
        <f t="shared" si="150"/>
        <v>3.0813000000000001</v>
      </c>
      <c r="L545" s="67" t="e">
        <f t="shared" si="150"/>
        <v>#DIV/0!</v>
      </c>
      <c r="M545" s="67" t="e">
        <f t="shared" si="150"/>
        <v>#DIV/0!</v>
      </c>
      <c r="N545" s="172" t="e">
        <f t="shared" si="150"/>
        <v>#DIV/0!</v>
      </c>
      <c r="O545" s="335"/>
      <c r="P545" s="172" t="e">
        <f t="shared" si="145"/>
        <v>#DIV/0!</v>
      </c>
    </row>
    <row r="546" spans="1:16" hidden="1" x14ac:dyDescent="0.25">
      <c r="A546" s="91"/>
      <c r="B546" s="119" t="s">
        <v>489</v>
      </c>
      <c r="C546" s="127"/>
      <c r="D546" s="78"/>
      <c r="E546" s="78"/>
      <c r="G546" s="172">
        <f t="shared" si="143"/>
        <v>3.0813000000000001</v>
      </c>
      <c r="H546" s="172"/>
      <c r="I546" s="172"/>
      <c r="J546" s="172">
        <f t="shared" si="150"/>
        <v>2.4689999999999999</v>
      </c>
      <c r="K546" s="172">
        <f t="shared" si="150"/>
        <v>3.0813000000000001</v>
      </c>
      <c r="L546" s="67" t="e">
        <f t="shared" si="150"/>
        <v>#DIV/0!</v>
      </c>
      <c r="M546" s="67" t="e">
        <f t="shared" si="150"/>
        <v>#DIV/0!</v>
      </c>
      <c r="N546" s="172" t="e">
        <f t="shared" si="150"/>
        <v>#DIV/0!</v>
      </c>
      <c r="O546" s="335"/>
      <c r="P546" s="172" t="e">
        <f t="shared" si="145"/>
        <v>#DIV/0!</v>
      </c>
    </row>
    <row r="547" spans="1:16" hidden="1" x14ac:dyDescent="0.25">
      <c r="A547" s="91"/>
      <c r="B547" s="119" t="s">
        <v>491</v>
      </c>
      <c r="C547" s="127"/>
      <c r="D547" s="78"/>
      <c r="E547" s="78"/>
      <c r="G547" s="172">
        <f t="shared" si="143"/>
        <v>3.0813000000000001</v>
      </c>
      <c r="H547" s="172"/>
      <c r="I547" s="172"/>
      <c r="J547" s="172">
        <f t="shared" si="150"/>
        <v>2.4689999999999999</v>
      </c>
      <c r="K547" s="172">
        <f t="shared" si="150"/>
        <v>3.0813000000000001</v>
      </c>
      <c r="L547" s="67" t="e">
        <f t="shared" si="150"/>
        <v>#DIV/0!</v>
      </c>
      <c r="M547" s="67" t="e">
        <f t="shared" si="150"/>
        <v>#DIV/0!</v>
      </c>
      <c r="N547" s="172" t="e">
        <f t="shared" si="150"/>
        <v>#DIV/0!</v>
      </c>
      <c r="O547" s="335"/>
      <c r="P547" s="172" t="e">
        <f t="shared" si="145"/>
        <v>#DIV/0!</v>
      </c>
    </row>
    <row r="548" spans="1:16" hidden="1" x14ac:dyDescent="0.25">
      <c r="A548" s="91">
        <f>A545+1</f>
        <v>18</v>
      </c>
      <c r="B548" s="119"/>
      <c r="C548" s="127"/>
      <c r="D548" s="78"/>
      <c r="E548" s="78"/>
      <c r="G548" s="172">
        <f t="shared" si="143"/>
        <v>3.0813000000000001</v>
      </c>
      <c r="H548" s="172"/>
      <c r="I548" s="172"/>
      <c r="J548" s="172">
        <f t="shared" si="150"/>
        <v>2.4689999999999999</v>
      </c>
      <c r="K548" s="172">
        <f t="shared" si="150"/>
        <v>3.0813000000000001</v>
      </c>
      <c r="L548" s="67" t="e">
        <f t="shared" si="150"/>
        <v>#DIV/0!</v>
      </c>
      <c r="M548" s="67" t="e">
        <f t="shared" si="150"/>
        <v>#DIV/0!</v>
      </c>
      <c r="N548" s="172" t="e">
        <f t="shared" si="150"/>
        <v>#DIV/0!</v>
      </c>
      <c r="O548" s="335"/>
      <c r="P548" s="172" t="e">
        <f t="shared" si="145"/>
        <v>#DIV/0!</v>
      </c>
    </row>
    <row r="549" spans="1:16" hidden="1" x14ac:dyDescent="0.25">
      <c r="A549" s="91">
        <f>A548+1</f>
        <v>19</v>
      </c>
      <c r="B549" s="87" t="s">
        <v>78</v>
      </c>
      <c r="C549" s="127"/>
      <c r="D549" s="78"/>
      <c r="E549" s="78"/>
      <c r="G549" s="172">
        <f t="shared" si="143"/>
        <v>3.0813000000000001</v>
      </c>
      <c r="H549" s="172"/>
      <c r="I549" s="172"/>
      <c r="J549" s="172">
        <f t="shared" si="150"/>
        <v>2.4689999999999999</v>
      </c>
      <c r="K549" s="172">
        <f t="shared" si="150"/>
        <v>3.0813000000000001</v>
      </c>
      <c r="L549" s="67" t="e">
        <f t="shared" si="150"/>
        <v>#DIV/0!</v>
      </c>
      <c r="M549" s="67" t="e">
        <f t="shared" si="150"/>
        <v>#DIV/0!</v>
      </c>
      <c r="N549" s="172" t="e">
        <f t="shared" si="150"/>
        <v>#DIV/0!</v>
      </c>
      <c r="O549" s="335"/>
      <c r="P549" s="172" t="e">
        <f t="shared" si="145"/>
        <v>#DIV/0!</v>
      </c>
    </row>
    <row r="550" spans="1:16" hidden="1" x14ac:dyDescent="0.25">
      <c r="A550" s="421">
        <f>A549+1</f>
        <v>20</v>
      </c>
      <c r="B550" s="55" t="s">
        <v>79</v>
      </c>
      <c r="C550" s="127"/>
      <c r="D550" s="78"/>
      <c r="E550" s="78"/>
      <c r="G550" s="172">
        <f t="shared" si="143"/>
        <v>3.0813000000000001</v>
      </c>
      <c r="H550" s="172"/>
      <c r="I550" s="172"/>
      <c r="J550" s="172">
        <f t="shared" si="150"/>
        <v>2.4689999999999999</v>
      </c>
      <c r="K550" s="172">
        <f t="shared" si="150"/>
        <v>3.0813000000000001</v>
      </c>
      <c r="L550" s="67" t="e">
        <f t="shared" si="150"/>
        <v>#DIV/0!</v>
      </c>
      <c r="M550" s="67" t="e">
        <f t="shared" si="150"/>
        <v>#DIV/0!</v>
      </c>
      <c r="N550" s="172" t="e">
        <f t="shared" si="150"/>
        <v>#DIV/0!</v>
      </c>
      <c r="O550" s="335"/>
      <c r="P550" s="172" t="e">
        <f t="shared" si="145"/>
        <v>#DIV/0!</v>
      </c>
    </row>
    <row r="551" spans="1:16" ht="18.75" hidden="1" x14ac:dyDescent="0.3">
      <c r="A551" s="91"/>
      <c r="B551" s="93" t="s">
        <v>279</v>
      </c>
      <c r="C551" s="127"/>
      <c r="D551" s="78"/>
      <c r="E551" s="78"/>
      <c r="G551" s="172">
        <f t="shared" si="143"/>
        <v>3.0813000000000001</v>
      </c>
      <c r="H551" s="172"/>
      <c r="I551" s="172"/>
      <c r="J551" s="172">
        <f t="shared" si="150"/>
        <v>2.4689999999999999</v>
      </c>
      <c r="K551" s="172">
        <f t="shared" si="150"/>
        <v>3.0813000000000001</v>
      </c>
      <c r="L551" s="67" t="e">
        <f t="shared" si="150"/>
        <v>#DIV/0!</v>
      </c>
      <c r="M551" s="67" t="e">
        <f t="shared" si="150"/>
        <v>#DIV/0!</v>
      </c>
      <c r="N551" s="172" t="e">
        <f t="shared" si="150"/>
        <v>#DIV/0!</v>
      </c>
      <c r="O551" s="335"/>
      <c r="P551" s="172" t="e">
        <f t="shared" si="145"/>
        <v>#DIV/0!</v>
      </c>
    </row>
    <row r="552" spans="1:16" hidden="1" x14ac:dyDescent="0.25">
      <c r="A552" s="91">
        <f>A550+1</f>
        <v>21</v>
      </c>
      <c r="B552" s="94" t="s">
        <v>280</v>
      </c>
      <c r="C552" s="127"/>
      <c r="D552" s="78"/>
      <c r="E552" s="78"/>
      <c r="G552" s="172">
        <f t="shared" si="143"/>
        <v>3.0813000000000001</v>
      </c>
      <c r="H552" s="172"/>
      <c r="I552" s="172"/>
      <c r="J552" s="172">
        <f t="shared" si="150"/>
        <v>2.4689999999999999</v>
      </c>
      <c r="K552" s="172">
        <f t="shared" si="150"/>
        <v>3.0813000000000001</v>
      </c>
      <c r="L552" s="67" t="e">
        <f t="shared" si="150"/>
        <v>#DIV/0!</v>
      </c>
      <c r="M552" s="67" t="e">
        <f t="shared" si="150"/>
        <v>#DIV/0!</v>
      </c>
      <c r="N552" s="172" t="e">
        <f t="shared" si="150"/>
        <v>#DIV/0!</v>
      </c>
      <c r="O552" s="335"/>
      <c r="P552" s="172" t="e">
        <f t="shared" si="145"/>
        <v>#DIV/0!</v>
      </c>
    </row>
    <row r="553" spans="1:16" hidden="1" x14ac:dyDescent="0.25">
      <c r="A553" s="91"/>
      <c r="B553" s="94" t="s">
        <v>281</v>
      </c>
      <c r="C553" s="127"/>
      <c r="D553" s="78"/>
      <c r="E553" s="78"/>
      <c r="G553" s="172">
        <f t="shared" si="143"/>
        <v>3.0813000000000001</v>
      </c>
      <c r="H553" s="172"/>
      <c r="I553" s="172"/>
      <c r="J553" s="172">
        <f t="shared" si="150"/>
        <v>2.4689999999999999</v>
      </c>
      <c r="K553" s="172">
        <f t="shared" si="150"/>
        <v>3.0813000000000001</v>
      </c>
      <c r="L553" s="67" t="e">
        <f t="shared" si="150"/>
        <v>#DIV/0!</v>
      </c>
      <c r="M553" s="67" t="e">
        <f t="shared" si="150"/>
        <v>#DIV/0!</v>
      </c>
      <c r="N553" s="172" t="e">
        <f t="shared" si="150"/>
        <v>#DIV/0!</v>
      </c>
      <c r="O553" s="335"/>
      <c r="P553" s="172" t="e">
        <f t="shared" si="145"/>
        <v>#DIV/0!</v>
      </c>
    </row>
    <row r="554" spans="1:16" hidden="1" x14ac:dyDescent="0.25">
      <c r="A554" s="91"/>
      <c r="B554" s="94" t="s">
        <v>95</v>
      </c>
      <c r="C554" s="127">
        <v>0.375</v>
      </c>
      <c r="D554" s="78"/>
      <c r="E554" s="78"/>
      <c r="G554" s="172">
        <f t="shared" si="143"/>
        <v>3.0813000000000001</v>
      </c>
      <c r="H554" s="172"/>
      <c r="I554" s="172"/>
      <c r="J554" s="172">
        <f t="shared" si="150"/>
        <v>2.4689999999999999</v>
      </c>
      <c r="K554" s="172">
        <f t="shared" si="150"/>
        <v>3.0813000000000001</v>
      </c>
      <c r="L554" s="67" t="e">
        <f t="shared" si="150"/>
        <v>#DIV/0!</v>
      </c>
      <c r="M554" s="67" t="e">
        <f t="shared" si="150"/>
        <v>#DIV/0!</v>
      </c>
      <c r="N554" s="172" t="e">
        <f t="shared" si="150"/>
        <v>#DIV/0!</v>
      </c>
      <c r="O554" s="335"/>
      <c r="P554" s="172" t="e">
        <f t="shared" si="145"/>
        <v>#DIV/0!</v>
      </c>
    </row>
    <row r="555" spans="1:16" hidden="1" x14ac:dyDescent="0.25">
      <c r="A555" s="91">
        <f>A552+1</f>
        <v>22</v>
      </c>
      <c r="B555" s="94" t="s">
        <v>96</v>
      </c>
      <c r="C555" s="127"/>
      <c r="D555" s="78"/>
      <c r="E555" s="78"/>
      <c r="G555" s="172">
        <f t="shared" si="143"/>
        <v>3.0813000000000001</v>
      </c>
      <c r="H555" s="172"/>
      <c r="I555" s="172"/>
      <c r="J555" s="172">
        <f t="shared" si="150"/>
        <v>2.4689999999999999</v>
      </c>
      <c r="K555" s="172">
        <f t="shared" si="150"/>
        <v>3.0813000000000001</v>
      </c>
      <c r="L555" s="67" t="e">
        <f t="shared" si="150"/>
        <v>#DIV/0!</v>
      </c>
      <c r="M555" s="67" t="e">
        <f t="shared" si="150"/>
        <v>#DIV/0!</v>
      </c>
      <c r="N555" s="172" t="e">
        <f t="shared" si="150"/>
        <v>#DIV/0!</v>
      </c>
      <c r="O555" s="335"/>
      <c r="P555" s="172" t="e">
        <f t="shared" si="145"/>
        <v>#DIV/0!</v>
      </c>
    </row>
    <row r="556" spans="1:16" hidden="1" x14ac:dyDescent="0.25">
      <c r="A556" s="91">
        <f t="shared" ref="A556:A570" si="151">A555+1</f>
        <v>23</v>
      </c>
      <c r="B556" s="94" t="s">
        <v>97</v>
      </c>
      <c r="C556" s="127"/>
      <c r="D556" s="78"/>
      <c r="E556" s="78"/>
      <c r="G556" s="172">
        <f t="shared" si="143"/>
        <v>3.0813000000000001</v>
      </c>
      <c r="H556" s="172"/>
      <c r="I556" s="172"/>
      <c r="J556" s="172">
        <f t="shared" si="150"/>
        <v>2.4689999999999999</v>
      </c>
      <c r="K556" s="172">
        <f t="shared" si="150"/>
        <v>3.0813000000000001</v>
      </c>
      <c r="L556" s="67" t="e">
        <f t="shared" si="150"/>
        <v>#DIV/0!</v>
      </c>
      <c r="M556" s="67" t="e">
        <f t="shared" si="150"/>
        <v>#DIV/0!</v>
      </c>
      <c r="N556" s="172" t="e">
        <f t="shared" si="150"/>
        <v>#DIV/0!</v>
      </c>
      <c r="O556" s="335"/>
      <c r="P556" s="172" t="e">
        <f t="shared" si="145"/>
        <v>#DIV/0!</v>
      </c>
    </row>
    <row r="557" spans="1:16" hidden="1" x14ac:dyDescent="0.25">
      <c r="A557" s="91">
        <f t="shared" si="151"/>
        <v>24</v>
      </c>
      <c r="B557" s="94" t="s">
        <v>98</v>
      </c>
      <c r="C557" s="127"/>
      <c r="D557" s="78"/>
      <c r="E557" s="78"/>
      <c r="G557" s="172">
        <f t="shared" si="143"/>
        <v>3.0813000000000001</v>
      </c>
      <c r="H557" s="172"/>
      <c r="I557" s="172"/>
      <c r="J557" s="172">
        <f t="shared" si="150"/>
        <v>2.4689999999999999</v>
      </c>
      <c r="K557" s="172">
        <f t="shared" si="150"/>
        <v>3.0813000000000001</v>
      </c>
      <c r="L557" s="67" t="e">
        <f t="shared" si="150"/>
        <v>#DIV/0!</v>
      </c>
      <c r="M557" s="67" t="e">
        <f t="shared" si="150"/>
        <v>#DIV/0!</v>
      </c>
      <c r="N557" s="172" t="e">
        <f t="shared" si="150"/>
        <v>#DIV/0!</v>
      </c>
      <c r="O557" s="335"/>
      <c r="P557" s="172" t="e">
        <f t="shared" si="145"/>
        <v>#DIV/0!</v>
      </c>
    </row>
    <row r="558" spans="1:16" hidden="1" x14ac:dyDescent="0.25">
      <c r="A558" s="91">
        <f t="shared" si="151"/>
        <v>25</v>
      </c>
      <c r="B558" s="94" t="s">
        <v>99</v>
      </c>
      <c r="C558" s="127">
        <v>0.42799999999999999</v>
      </c>
      <c r="D558" s="78"/>
      <c r="E558" s="78"/>
      <c r="G558" s="172">
        <f t="shared" si="143"/>
        <v>3.0813000000000001</v>
      </c>
      <c r="H558" s="172"/>
      <c r="I558" s="172"/>
      <c r="J558" s="172">
        <f t="shared" si="150"/>
        <v>2.4689999999999999</v>
      </c>
      <c r="K558" s="172">
        <f t="shared" si="150"/>
        <v>3.0813000000000001</v>
      </c>
      <c r="L558" s="67" t="e">
        <f t="shared" si="150"/>
        <v>#DIV/0!</v>
      </c>
      <c r="M558" s="67" t="e">
        <f t="shared" si="150"/>
        <v>#DIV/0!</v>
      </c>
      <c r="N558" s="172" t="e">
        <f t="shared" si="150"/>
        <v>#DIV/0!</v>
      </c>
      <c r="O558" s="335"/>
      <c r="P558" s="172" t="e">
        <f t="shared" si="145"/>
        <v>#DIV/0!</v>
      </c>
    </row>
    <row r="559" spans="1:16" hidden="1" x14ac:dyDescent="0.25">
      <c r="A559" s="91">
        <f t="shared" si="151"/>
        <v>26</v>
      </c>
      <c r="B559" s="94" t="s">
        <v>150</v>
      </c>
      <c r="C559" s="127"/>
      <c r="D559" s="78"/>
      <c r="E559" s="78"/>
      <c r="G559" s="172">
        <f t="shared" si="143"/>
        <v>3.0813000000000001</v>
      </c>
      <c r="H559" s="172"/>
      <c r="I559" s="172"/>
      <c r="J559" s="172">
        <f t="shared" si="150"/>
        <v>2.4689999999999999</v>
      </c>
      <c r="K559" s="172">
        <f t="shared" si="150"/>
        <v>3.0813000000000001</v>
      </c>
      <c r="L559" s="67" t="e">
        <f t="shared" si="150"/>
        <v>#DIV/0!</v>
      </c>
      <c r="M559" s="67" t="e">
        <f t="shared" si="150"/>
        <v>#DIV/0!</v>
      </c>
      <c r="N559" s="172" t="e">
        <f t="shared" si="150"/>
        <v>#DIV/0!</v>
      </c>
      <c r="O559" s="335"/>
      <c r="P559" s="172" t="e">
        <f t="shared" si="145"/>
        <v>#DIV/0!</v>
      </c>
    </row>
    <row r="560" spans="1:16" hidden="1" x14ac:dyDescent="0.25">
      <c r="A560" s="91">
        <f t="shared" si="151"/>
        <v>27</v>
      </c>
      <c r="B560" s="94" t="s">
        <v>104</v>
      </c>
      <c r="C560" s="127"/>
      <c r="D560" s="78"/>
      <c r="E560" s="78"/>
      <c r="G560" s="172">
        <f t="shared" ref="G560:G611" si="152">G559</f>
        <v>3.0813000000000001</v>
      </c>
      <c r="H560" s="172"/>
      <c r="I560" s="172"/>
      <c r="J560" s="172">
        <f t="shared" ref="J560:N575" si="153">J559</f>
        <v>2.4689999999999999</v>
      </c>
      <c r="K560" s="172">
        <f t="shared" si="153"/>
        <v>3.0813000000000001</v>
      </c>
      <c r="L560" s="67" t="e">
        <f t="shared" si="153"/>
        <v>#DIV/0!</v>
      </c>
      <c r="M560" s="67" t="e">
        <f t="shared" si="153"/>
        <v>#DIV/0!</v>
      </c>
      <c r="N560" s="172" t="e">
        <f t="shared" si="153"/>
        <v>#DIV/0!</v>
      </c>
      <c r="O560" s="335"/>
      <c r="P560" s="172" t="e">
        <f t="shared" ref="P560:P611" si="154">P559</f>
        <v>#DIV/0!</v>
      </c>
    </row>
    <row r="561" spans="1:16" hidden="1" x14ac:dyDescent="0.25">
      <c r="A561" s="91">
        <f t="shared" si="151"/>
        <v>28</v>
      </c>
      <c r="B561" s="94" t="s">
        <v>105</v>
      </c>
      <c r="C561" s="127"/>
      <c r="D561" s="78"/>
      <c r="E561" s="78"/>
      <c r="G561" s="172">
        <f t="shared" si="152"/>
        <v>3.0813000000000001</v>
      </c>
      <c r="H561" s="172"/>
      <c r="I561" s="172"/>
      <c r="J561" s="172">
        <f t="shared" si="153"/>
        <v>2.4689999999999999</v>
      </c>
      <c r="K561" s="172">
        <f t="shared" si="153"/>
        <v>3.0813000000000001</v>
      </c>
      <c r="L561" s="67" t="e">
        <f t="shared" si="153"/>
        <v>#DIV/0!</v>
      </c>
      <c r="M561" s="67" t="e">
        <f t="shared" si="153"/>
        <v>#DIV/0!</v>
      </c>
      <c r="N561" s="172" t="e">
        <f t="shared" si="153"/>
        <v>#DIV/0!</v>
      </c>
      <c r="O561" s="335"/>
      <c r="P561" s="172" t="e">
        <f t="shared" si="154"/>
        <v>#DIV/0!</v>
      </c>
    </row>
    <row r="562" spans="1:16" hidden="1" x14ac:dyDescent="0.25">
      <c r="A562" s="91">
        <f t="shared" si="151"/>
        <v>29</v>
      </c>
      <c r="B562" s="94" t="s">
        <v>106</v>
      </c>
      <c r="C562" s="127">
        <v>0.25600000000000001</v>
      </c>
      <c r="D562" s="78"/>
      <c r="E562" s="78"/>
      <c r="G562" s="172">
        <f t="shared" si="152"/>
        <v>3.0813000000000001</v>
      </c>
      <c r="H562" s="172"/>
      <c r="I562" s="172"/>
      <c r="J562" s="172">
        <f t="shared" si="153"/>
        <v>2.4689999999999999</v>
      </c>
      <c r="K562" s="172">
        <f t="shared" si="153"/>
        <v>3.0813000000000001</v>
      </c>
      <c r="L562" s="67" t="e">
        <f t="shared" si="153"/>
        <v>#DIV/0!</v>
      </c>
      <c r="M562" s="67" t="e">
        <f t="shared" si="153"/>
        <v>#DIV/0!</v>
      </c>
      <c r="N562" s="172" t="e">
        <f t="shared" si="153"/>
        <v>#DIV/0!</v>
      </c>
      <c r="O562" s="335"/>
      <c r="P562" s="172" t="e">
        <f t="shared" si="154"/>
        <v>#DIV/0!</v>
      </c>
    </row>
    <row r="563" spans="1:16" hidden="1" x14ac:dyDescent="0.25">
      <c r="A563" s="91">
        <f t="shared" si="151"/>
        <v>30</v>
      </c>
      <c r="B563" s="94" t="s">
        <v>107</v>
      </c>
      <c r="C563" s="127"/>
      <c r="D563" s="78"/>
      <c r="E563" s="78"/>
      <c r="G563" s="172">
        <f t="shared" si="152"/>
        <v>3.0813000000000001</v>
      </c>
      <c r="H563" s="172"/>
      <c r="I563" s="172"/>
      <c r="J563" s="172">
        <f t="shared" si="153"/>
        <v>2.4689999999999999</v>
      </c>
      <c r="K563" s="172">
        <f t="shared" si="153"/>
        <v>3.0813000000000001</v>
      </c>
      <c r="L563" s="67" t="e">
        <f t="shared" si="153"/>
        <v>#DIV/0!</v>
      </c>
      <c r="M563" s="67" t="e">
        <f t="shared" si="153"/>
        <v>#DIV/0!</v>
      </c>
      <c r="N563" s="172" t="e">
        <f t="shared" si="153"/>
        <v>#DIV/0!</v>
      </c>
      <c r="O563" s="335"/>
      <c r="P563" s="172" t="e">
        <f t="shared" si="154"/>
        <v>#DIV/0!</v>
      </c>
    </row>
    <row r="564" spans="1:16" hidden="1" x14ac:dyDescent="0.25">
      <c r="A564" s="91">
        <f t="shared" si="151"/>
        <v>31</v>
      </c>
      <c r="B564" s="94" t="s">
        <v>126</v>
      </c>
      <c r="C564" s="127">
        <v>0.35399999999999998</v>
      </c>
      <c r="D564" s="78"/>
      <c r="E564" s="78"/>
      <c r="G564" s="172">
        <f t="shared" si="152"/>
        <v>3.0813000000000001</v>
      </c>
      <c r="H564" s="172"/>
      <c r="I564" s="172"/>
      <c r="J564" s="172">
        <f t="shared" si="153"/>
        <v>2.4689999999999999</v>
      </c>
      <c r="K564" s="172">
        <f t="shared" si="153"/>
        <v>3.0813000000000001</v>
      </c>
      <c r="L564" s="67" t="e">
        <f t="shared" si="153"/>
        <v>#DIV/0!</v>
      </c>
      <c r="M564" s="67" t="e">
        <f t="shared" si="153"/>
        <v>#DIV/0!</v>
      </c>
      <c r="N564" s="172" t="e">
        <f t="shared" si="153"/>
        <v>#DIV/0!</v>
      </c>
      <c r="O564" s="335"/>
      <c r="P564" s="172" t="e">
        <f t="shared" si="154"/>
        <v>#DIV/0!</v>
      </c>
    </row>
    <row r="565" spans="1:16" hidden="1" x14ac:dyDescent="0.25">
      <c r="A565" s="91">
        <f t="shared" si="151"/>
        <v>32</v>
      </c>
      <c r="B565" s="94" t="s">
        <v>127</v>
      </c>
      <c r="C565" s="127"/>
      <c r="D565" s="78"/>
      <c r="E565" s="78"/>
      <c r="G565" s="172">
        <f t="shared" si="152"/>
        <v>3.0813000000000001</v>
      </c>
      <c r="H565" s="172"/>
      <c r="I565" s="172"/>
      <c r="J565" s="172">
        <f t="shared" si="153"/>
        <v>2.4689999999999999</v>
      </c>
      <c r="K565" s="172">
        <f t="shared" si="153"/>
        <v>3.0813000000000001</v>
      </c>
      <c r="L565" s="67" t="e">
        <f t="shared" si="153"/>
        <v>#DIV/0!</v>
      </c>
      <c r="M565" s="67" t="e">
        <f t="shared" si="153"/>
        <v>#DIV/0!</v>
      </c>
      <c r="N565" s="172" t="e">
        <f t="shared" si="153"/>
        <v>#DIV/0!</v>
      </c>
      <c r="O565" s="335"/>
      <c r="P565" s="172" t="e">
        <f t="shared" si="154"/>
        <v>#DIV/0!</v>
      </c>
    </row>
    <row r="566" spans="1:16" hidden="1" x14ac:dyDescent="0.25">
      <c r="A566" s="91">
        <f t="shared" si="151"/>
        <v>33</v>
      </c>
      <c r="B566" s="94" t="s">
        <v>128</v>
      </c>
      <c r="C566" s="127"/>
      <c r="D566" s="78"/>
      <c r="E566" s="78"/>
      <c r="G566" s="172">
        <f t="shared" si="152"/>
        <v>3.0813000000000001</v>
      </c>
      <c r="H566" s="172"/>
      <c r="I566" s="172"/>
      <c r="J566" s="172">
        <f t="shared" si="153"/>
        <v>2.4689999999999999</v>
      </c>
      <c r="K566" s="172">
        <f t="shared" si="153"/>
        <v>3.0813000000000001</v>
      </c>
      <c r="L566" s="67" t="e">
        <f t="shared" si="153"/>
        <v>#DIV/0!</v>
      </c>
      <c r="M566" s="67" t="e">
        <f t="shared" si="153"/>
        <v>#DIV/0!</v>
      </c>
      <c r="N566" s="172" t="e">
        <f t="shared" si="153"/>
        <v>#DIV/0!</v>
      </c>
      <c r="O566" s="335"/>
      <c r="P566" s="172" t="e">
        <f t="shared" si="154"/>
        <v>#DIV/0!</v>
      </c>
    </row>
    <row r="567" spans="1:16" hidden="1" x14ac:dyDescent="0.25">
      <c r="A567" s="91">
        <f t="shared" si="151"/>
        <v>34</v>
      </c>
      <c r="B567" s="94" t="s">
        <v>123</v>
      </c>
      <c r="C567" s="127"/>
      <c r="D567" s="78"/>
      <c r="E567" s="78"/>
      <c r="G567" s="172">
        <f t="shared" si="152"/>
        <v>3.0813000000000001</v>
      </c>
      <c r="H567" s="172"/>
      <c r="I567" s="172"/>
      <c r="J567" s="172">
        <f t="shared" si="153"/>
        <v>2.4689999999999999</v>
      </c>
      <c r="K567" s="172">
        <f t="shared" si="153"/>
        <v>3.0813000000000001</v>
      </c>
      <c r="L567" s="67" t="e">
        <f t="shared" si="153"/>
        <v>#DIV/0!</v>
      </c>
      <c r="M567" s="67" t="e">
        <f t="shared" si="153"/>
        <v>#DIV/0!</v>
      </c>
      <c r="N567" s="172" t="e">
        <f t="shared" si="153"/>
        <v>#DIV/0!</v>
      </c>
      <c r="O567" s="335"/>
      <c r="P567" s="172" t="e">
        <f t="shared" si="154"/>
        <v>#DIV/0!</v>
      </c>
    </row>
    <row r="568" spans="1:16" ht="15.75" hidden="1" thickBot="1" x14ac:dyDescent="0.3">
      <c r="A568" s="91">
        <f t="shared" si="151"/>
        <v>35</v>
      </c>
      <c r="B568" s="106" t="s">
        <v>124</v>
      </c>
      <c r="C568" s="127"/>
      <c r="D568" s="78"/>
      <c r="E568" s="78"/>
      <c r="G568" s="172">
        <f t="shared" si="152"/>
        <v>3.0813000000000001</v>
      </c>
      <c r="H568" s="172"/>
      <c r="I568" s="172"/>
      <c r="J568" s="172">
        <f t="shared" si="153"/>
        <v>2.4689999999999999</v>
      </c>
      <c r="K568" s="172">
        <f t="shared" si="153"/>
        <v>3.0813000000000001</v>
      </c>
      <c r="L568" s="67" t="e">
        <f t="shared" si="153"/>
        <v>#DIV/0!</v>
      </c>
      <c r="M568" s="67" t="e">
        <f t="shared" si="153"/>
        <v>#DIV/0!</v>
      </c>
      <c r="N568" s="172" t="e">
        <f t="shared" si="153"/>
        <v>#DIV/0!</v>
      </c>
      <c r="O568" s="335"/>
      <c r="P568" s="172" t="e">
        <f t="shared" si="154"/>
        <v>#DIV/0!</v>
      </c>
    </row>
    <row r="569" spans="1:16" hidden="1" x14ac:dyDescent="0.25">
      <c r="A569" s="421">
        <f t="shared" si="151"/>
        <v>36</v>
      </c>
      <c r="D569" s="78"/>
      <c r="E569" s="78"/>
      <c r="G569" s="172">
        <f t="shared" si="152"/>
        <v>3.0813000000000001</v>
      </c>
      <c r="H569" s="172"/>
      <c r="I569" s="172"/>
      <c r="J569" s="172">
        <f t="shared" si="153"/>
        <v>2.4689999999999999</v>
      </c>
      <c r="K569" s="172">
        <f t="shared" si="153"/>
        <v>3.0813000000000001</v>
      </c>
      <c r="L569" s="67" t="e">
        <f t="shared" si="153"/>
        <v>#DIV/0!</v>
      </c>
      <c r="M569" s="67" t="e">
        <f t="shared" si="153"/>
        <v>#DIV/0!</v>
      </c>
      <c r="N569" s="172" t="e">
        <f t="shared" si="153"/>
        <v>#DIV/0!</v>
      </c>
      <c r="O569" s="335"/>
      <c r="P569" s="172" t="e">
        <f t="shared" si="154"/>
        <v>#DIV/0!</v>
      </c>
    </row>
    <row r="570" spans="1:16" hidden="1" x14ac:dyDescent="0.25">
      <c r="A570" s="421">
        <f t="shared" si="151"/>
        <v>37</v>
      </c>
      <c r="G570" s="172">
        <f t="shared" si="152"/>
        <v>3.0813000000000001</v>
      </c>
      <c r="H570" s="172"/>
      <c r="I570" s="172"/>
      <c r="J570" s="172">
        <f t="shared" si="153"/>
        <v>2.4689999999999999</v>
      </c>
      <c r="K570" s="172">
        <f t="shared" si="153"/>
        <v>3.0813000000000001</v>
      </c>
      <c r="L570" s="67" t="e">
        <f t="shared" si="153"/>
        <v>#DIV/0!</v>
      </c>
      <c r="M570" s="67" t="e">
        <f t="shared" si="153"/>
        <v>#DIV/0!</v>
      </c>
      <c r="N570" s="172" t="e">
        <f t="shared" si="153"/>
        <v>#DIV/0!</v>
      </c>
      <c r="P570" s="172" t="e">
        <f t="shared" si="154"/>
        <v>#DIV/0!</v>
      </c>
    </row>
    <row r="571" spans="1:16" hidden="1" x14ac:dyDescent="0.25">
      <c r="A571" s="421"/>
      <c r="B571" s="418" t="s">
        <v>389</v>
      </c>
      <c r="G571" s="172">
        <f t="shared" si="152"/>
        <v>3.0813000000000001</v>
      </c>
      <c r="H571" s="172"/>
      <c r="I571" s="172"/>
      <c r="J571" s="172">
        <f t="shared" si="153"/>
        <v>2.4689999999999999</v>
      </c>
      <c r="K571" s="172">
        <f t="shared" si="153"/>
        <v>3.0813000000000001</v>
      </c>
      <c r="L571" s="67" t="e">
        <f t="shared" si="153"/>
        <v>#DIV/0!</v>
      </c>
      <c r="M571" s="67" t="e">
        <f t="shared" si="153"/>
        <v>#DIV/0!</v>
      </c>
      <c r="N571" s="172" t="e">
        <f t="shared" si="153"/>
        <v>#DIV/0!</v>
      </c>
      <c r="P571" s="172" t="e">
        <f t="shared" si="154"/>
        <v>#DIV/0!</v>
      </c>
    </row>
    <row r="572" spans="1:16" hidden="1" x14ac:dyDescent="0.25">
      <c r="A572" s="421">
        <v>1</v>
      </c>
      <c r="B572" s="55" t="s">
        <v>391</v>
      </c>
      <c r="C572" s="133">
        <v>7.0350000000000001</v>
      </c>
      <c r="G572" s="172">
        <f t="shared" si="152"/>
        <v>3.0813000000000001</v>
      </c>
      <c r="H572" s="172"/>
      <c r="I572" s="172"/>
      <c r="J572" s="172">
        <f t="shared" si="153"/>
        <v>2.4689999999999999</v>
      </c>
      <c r="K572" s="172">
        <f t="shared" si="153"/>
        <v>3.0813000000000001</v>
      </c>
      <c r="L572" s="67" t="e">
        <f t="shared" si="153"/>
        <v>#DIV/0!</v>
      </c>
      <c r="M572" s="67" t="e">
        <f t="shared" si="153"/>
        <v>#DIV/0!</v>
      </c>
      <c r="N572" s="172" t="e">
        <f t="shared" si="153"/>
        <v>#DIV/0!</v>
      </c>
      <c r="P572" s="172" t="e">
        <f t="shared" si="154"/>
        <v>#DIV/0!</v>
      </c>
    </row>
    <row r="573" spans="1:16" hidden="1" x14ac:dyDescent="0.25">
      <c r="A573" s="421">
        <f>A572+1</f>
        <v>2</v>
      </c>
      <c r="B573" s="55" t="s">
        <v>392</v>
      </c>
      <c r="C573" s="133">
        <v>7.91</v>
      </c>
      <c r="G573" s="172">
        <f t="shared" si="152"/>
        <v>3.0813000000000001</v>
      </c>
      <c r="H573" s="172"/>
      <c r="I573" s="172"/>
      <c r="J573" s="172">
        <f t="shared" si="153"/>
        <v>2.4689999999999999</v>
      </c>
      <c r="K573" s="172">
        <f t="shared" si="153"/>
        <v>3.0813000000000001</v>
      </c>
      <c r="L573" s="67" t="e">
        <f t="shared" si="153"/>
        <v>#DIV/0!</v>
      </c>
      <c r="M573" s="67" t="e">
        <f t="shared" si="153"/>
        <v>#DIV/0!</v>
      </c>
      <c r="N573" s="172" t="e">
        <f t="shared" si="153"/>
        <v>#DIV/0!</v>
      </c>
      <c r="P573" s="172" t="e">
        <f t="shared" si="154"/>
        <v>#DIV/0!</v>
      </c>
    </row>
    <row r="574" spans="1:16" hidden="1" x14ac:dyDescent="0.25">
      <c r="A574" s="421">
        <f>A573+1</f>
        <v>3</v>
      </c>
      <c r="G574" s="172">
        <f t="shared" si="152"/>
        <v>3.0813000000000001</v>
      </c>
      <c r="H574" s="172"/>
      <c r="I574" s="172"/>
      <c r="J574" s="172">
        <f t="shared" si="153"/>
        <v>2.4689999999999999</v>
      </c>
      <c r="K574" s="172">
        <f t="shared" si="153"/>
        <v>3.0813000000000001</v>
      </c>
      <c r="L574" s="67" t="e">
        <f t="shared" si="153"/>
        <v>#DIV/0!</v>
      </c>
      <c r="M574" s="67" t="e">
        <f t="shared" si="153"/>
        <v>#DIV/0!</v>
      </c>
      <c r="N574" s="172" t="e">
        <f t="shared" si="153"/>
        <v>#DIV/0!</v>
      </c>
      <c r="P574" s="172" t="e">
        <f t="shared" si="154"/>
        <v>#DIV/0!</v>
      </c>
    </row>
    <row r="575" spans="1:16" hidden="1" x14ac:dyDescent="0.25">
      <c r="G575" s="172">
        <f t="shared" si="152"/>
        <v>3.0813000000000001</v>
      </c>
      <c r="H575" s="172"/>
      <c r="I575" s="172"/>
      <c r="J575" s="172">
        <f t="shared" si="153"/>
        <v>2.4689999999999999</v>
      </c>
      <c r="K575" s="172">
        <f t="shared" si="153"/>
        <v>3.0813000000000001</v>
      </c>
      <c r="L575" s="67" t="e">
        <f t="shared" si="153"/>
        <v>#DIV/0!</v>
      </c>
      <c r="M575" s="67" t="e">
        <f t="shared" si="153"/>
        <v>#DIV/0!</v>
      </c>
      <c r="N575" s="172" t="e">
        <f t="shared" si="153"/>
        <v>#DIV/0!</v>
      </c>
      <c r="O575" s="335"/>
      <c r="P575" s="172" t="e">
        <f t="shared" si="154"/>
        <v>#DIV/0!</v>
      </c>
    </row>
    <row r="576" spans="1:16" hidden="1" x14ac:dyDescent="0.25">
      <c r="A576" s="421"/>
      <c r="B576" s="418" t="s">
        <v>52</v>
      </c>
      <c r="C576" s="105"/>
      <c r="D576" s="79"/>
      <c r="E576" s="79"/>
      <c r="G576" s="172">
        <f t="shared" si="152"/>
        <v>3.0813000000000001</v>
      </c>
      <c r="H576" s="172"/>
      <c r="I576" s="172"/>
      <c r="J576" s="172">
        <f t="shared" ref="J576:N591" si="155">J575</f>
        <v>2.4689999999999999</v>
      </c>
      <c r="K576" s="172">
        <f t="shared" si="155"/>
        <v>3.0813000000000001</v>
      </c>
      <c r="L576" s="67" t="e">
        <f t="shared" si="155"/>
        <v>#DIV/0!</v>
      </c>
      <c r="M576" s="67" t="e">
        <f t="shared" si="155"/>
        <v>#DIV/0!</v>
      </c>
      <c r="N576" s="172" t="e">
        <f t="shared" si="155"/>
        <v>#DIV/0!</v>
      </c>
      <c r="O576" s="335"/>
      <c r="P576" s="172" t="e">
        <f t="shared" si="154"/>
        <v>#DIV/0!</v>
      </c>
    </row>
    <row r="577" spans="1:16" hidden="1" x14ac:dyDescent="0.25">
      <c r="A577" s="421">
        <v>1</v>
      </c>
      <c r="B577" s="55" t="s">
        <v>53</v>
      </c>
      <c r="C577" s="127"/>
      <c r="D577" s="78"/>
      <c r="E577" s="78"/>
      <c r="G577" s="172">
        <f t="shared" si="152"/>
        <v>3.0813000000000001</v>
      </c>
      <c r="H577" s="172"/>
      <c r="I577" s="172"/>
      <c r="J577" s="172">
        <f t="shared" si="155"/>
        <v>2.4689999999999999</v>
      </c>
      <c r="K577" s="172">
        <f t="shared" si="155"/>
        <v>3.0813000000000001</v>
      </c>
      <c r="L577" s="67" t="e">
        <f t="shared" si="155"/>
        <v>#DIV/0!</v>
      </c>
      <c r="M577" s="67" t="e">
        <f t="shared" si="155"/>
        <v>#DIV/0!</v>
      </c>
      <c r="N577" s="172" t="e">
        <f t="shared" si="155"/>
        <v>#DIV/0!</v>
      </c>
      <c r="O577" s="335"/>
      <c r="P577" s="172" t="e">
        <f t="shared" si="154"/>
        <v>#DIV/0!</v>
      </c>
    </row>
    <row r="578" spans="1:16" hidden="1" x14ac:dyDescent="0.25">
      <c r="A578" s="421">
        <f>A577+1</f>
        <v>2</v>
      </c>
      <c r="B578" s="55" t="s">
        <v>60</v>
      </c>
      <c r="C578" s="127">
        <v>7.48</v>
      </c>
      <c r="D578" s="78"/>
      <c r="E578" s="78"/>
      <c r="G578" s="172">
        <f t="shared" si="152"/>
        <v>3.0813000000000001</v>
      </c>
      <c r="H578" s="172"/>
      <c r="I578" s="172"/>
      <c r="J578" s="172">
        <f t="shared" si="155"/>
        <v>2.4689999999999999</v>
      </c>
      <c r="K578" s="172">
        <f t="shared" si="155"/>
        <v>3.0813000000000001</v>
      </c>
      <c r="L578" s="67" t="e">
        <f t="shared" si="155"/>
        <v>#DIV/0!</v>
      </c>
      <c r="M578" s="67" t="e">
        <f t="shared" si="155"/>
        <v>#DIV/0!</v>
      </c>
      <c r="N578" s="172" t="e">
        <f t="shared" si="155"/>
        <v>#DIV/0!</v>
      </c>
      <c r="O578" s="335"/>
      <c r="P578" s="172" t="e">
        <f t="shared" si="154"/>
        <v>#DIV/0!</v>
      </c>
    </row>
    <row r="579" spans="1:16" hidden="1" x14ac:dyDescent="0.25">
      <c r="A579" s="421">
        <f>A578+1</f>
        <v>3</v>
      </c>
      <c r="B579" s="55" t="s">
        <v>61</v>
      </c>
      <c r="C579" s="127">
        <v>7.32</v>
      </c>
      <c r="D579" s="78"/>
      <c r="E579" s="78"/>
      <c r="G579" s="172">
        <f t="shared" si="152"/>
        <v>3.0813000000000001</v>
      </c>
      <c r="H579" s="172"/>
      <c r="I579" s="172"/>
      <c r="J579" s="172">
        <f t="shared" si="155"/>
        <v>2.4689999999999999</v>
      </c>
      <c r="K579" s="172">
        <f t="shared" si="155"/>
        <v>3.0813000000000001</v>
      </c>
      <c r="L579" s="67" t="e">
        <f t="shared" si="155"/>
        <v>#DIV/0!</v>
      </c>
      <c r="M579" s="67" t="e">
        <f t="shared" si="155"/>
        <v>#DIV/0!</v>
      </c>
      <c r="N579" s="172" t="e">
        <f t="shared" si="155"/>
        <v>#DIV/0!</v>
      </c>
      <c r="O579" s="335"/>
      <c r="P579" s="172" t="e">
        <f t="shared" si="154"/>
        <v>#DIV/0!</v>
      </c>
    </row>
    <row r="580" spans="1:16" hidden="1" x14ac:dyDescent="0.25">
      <c r="A580" s="421">
        <f>A579+1</f>
        <v>4</v>
      </c>
      <c r="B580" s="55" t="s">
        <v>251</v>
      </c>
      <c r="C580" s="127">
        <v>7.34</v>
      </c>
      <c r="D580" s="78"/>
      <c r="E580" s="78"/>
      <c r="G580" s="172">
        <f t="shared" si="152"/>
        <v>3.0813000000000001</v>
      </c>
      <c r="H580" s="172"/>
      <c r="I580" s="172"/>
      <c r="J580" s="172">
        <f t="shared" si="155"/>
        <v>2.4689999999999999</v>
      </c>
      <c r="K580" s="172">
        <f t="shared" si="155"/>
        <v>3.0813000000000001</v>
      </c>
      <c r="L580" s="67" t="e">
        <f t="shared" si="155"/>
        <v>#DIV/0!</v>
      </c>
      <c r="M580" s="67" t="e">
        <f t="shared" si="155"/>
        <v>#DIV/0!</v>
      </c>
      <c r="N580" s="172" t="e">
        <f t="shared" si="155"/>
        <v>#DIV/0!</v>
      </c>
      <c r="O580" s="335"/>
      <c r="P580" s="172" t="e">
        <f t="shared" si="154"/>
        <v>#DIV/0!</v>
      </c>
    </row>
    <row r="581" spans="1:16" hidden="1" x14ac:dyDescent="0.25">
      <c r="G581" s="172">
        <f t="shared" si="152"/>
        <v>3.0813000000000001</v>
      </c>
      <c r="H581" s="172"/>
      <c r="I581" s="172"/>
      <c r="J581" s="172">
        <f t="shared" si="155"/>
        <v>2.4689999999999999</v>
      </c>
      <c r="K581" s="172">
        <f t="shared" si="155"/>
        <v>3.0813000000000001</v>
      </c>
      <c r="L581" s="67" t="e">
        <f t="shared" si="155"/>
        <v>#DIV/0!</v>
      </c>
      <c r="M581" s="67" t="e">
        <f t="shared" si="155"/>
        <v>#DIV/0!</v>
      </c>
      <c r="N581" s="172" t="e">
        <f t="shared" si="155"/>
        <v>#DIV/0!</v>
      </c>
      <c r="O581" s="335"/>
      <c r="P581" s="172" t="e">
        <f t="shared" si="154"/>
        <v>#DIV/0!</v>
      </c>
    </row>
    <row r="582" spans="1:16" hidden="1" x14ac:dyDescent="0.25">
      <c r="A582" s="421"/>
      <c r="B582" s="418" t="s">
        <v>25</v>
      </c>
      <c r="C582" s="105"/>
      <c r="D582" s="79"/>
      <c r="E582" s="79"/>
      <c r="G582" s="172">
        <f t="shared" si="152"/>
        <v>3.0813000000000001</v>
      </c>
      <c r="H582" s="172"/>
      <c r="I582" s="172"/>
      <c r="J582" s="172">
        <f t="shared" si="155"/>
        <v>2.4689999999999999</v>
      </c>
      <c r="K582" s="172">
        <f t="shared" si="155"/>
        <v>3.0813000000000001</v>
      </c>
      <c r="L582" s="67" t="e">
        <f t="shared" si="155"/>
        <v>#DIV/0!</v>
      </c>
      <c r="M582" s="67" t="e">
        <f t="shared" si="155"/>
        <v>#DIV/0!</v>
      </c>
      <c r="N582" s="172" t="e">
        <f t="shared" si="155"/>
        <v>#DIV/0!</v>
      </c>
      <c r="O582" s="335"/>
      <c r="P582" s="172" t="e">
        <f t="shared" si="154"/>
        <v>#DIV/0!</v>
      </c>
    </row>
    <row r="583" spans="1:16" hidden="1" x14ac:dyDescent="0.25">
      <c r="A583" s="421">
        <v>1</v>
      </c>
      <c r="B583" s="55" t="s">
        <v>91</v>
      </c>
      <c r="C583" s="127"/>
      <c r="D583" s="78"/>
      <c r="E583" s="78"/>
      <c r="G583" s="172">
        <f t="shared" si="152"/>
        <v>3.0813000000000001</v>
      </c>
      <c r="H583" s="172"/>
      <c r="I583" s="172"/>
      <c r="J583" s="172">
        <f t="shared" si="155"/>
        <v>2.4689999999999999</v>
      </c>
      <c r="K583" s="172">
        <f t="shared" si="155"/>
        <v>3.0813000000000001</v>
      </c>
      <c r="L583" s="67" t="e">
        <f t="shared" si="155"/>
        <v>#DIV/0!</v>
      </c>
      <c r="M583" s="67" t="e">
        <f t="shared" si="155"/>
        <v>#DIV/0!</v>
      </c>
      <c r="N583" s="172" t="e">
        <f t="shared" si="155"/>
        <v>#DIV/0!</v>
      </c>
      <c r="O583" s="335"/>
      <c r="P583" s="172" t="e">
        <f t="shared" si="154"/>
        <v>#DIV/0!</v>
      </c>
    </row>
    <row r="584" spans="1:16" hidden="1" x14ac:dyDescent="0.25">
      <c r="A584" s="421">
        <f>A583+1</f>
        <v>2</v>
      </c>
      <c r="B584" s="55" t="s">
        <v>90</v>
      </c>
      <c r="C584" s="127">
        <v>0.60799999999999998</v>
      </c>
      <c r="D584" s="78"/>
      <c r="E584" s="78"/>
      <c r="G584" s="172">
        <f t="shared" si="152"/>
        <v>3.0813000000000001</v>
      </c>
      <c r="H584" s="172"/>
      <c r="I584" s="172"/>
      <c r="J584" s="172">
        <f t="shared" si="155"/>
        <v>2.4689999999999999</v>
      </c>
      <c r="K584" s="172">
        <f t="shared" si="155"/>
        <v>3.0813000000000001</v>
      </c>
      <c r="L584" s="67" t="e">
        <f t="shared" si="155"/>
        <v>#DIV/0!</v>
      </c>
      <c r="M584" s="67" t="e">
        <f t="shared" si="155"/>
        <v>#DIV/0!</v>
      </c>
      <c r="N584" s="172" t="e">
        <f t="shared" si="155"/>
        <v>#DIV/0!</v>
      </c>
      <c r="O584" s="335"/>
      <c r="P584" s="172" t="e">
        <f t="shared" si="154"/>
        <v>#DIV/0!</v>
      </c>
    </row>
    <row r="585" spans="1:16" hidden="1" x14ac:dyDescent="0.25">
      <c r="A585" s="421">
        <f>A584+1</f>
        <v>3</v>
      </c>
      <c r="B585" s="55"/>
      <c r="C585" s="127"/>
      <c r="D585" s="78"/>
      <c r="E585" s="78"/>
      <c r="G585" s="172">
        <f t="shared" si="152"/>
        <v>3.0813000000000001</v>
      </c>
      <c r="H585" s="172"/>
      <c r="I585" s="172"/>
      <c r="J585" s="172">
        <f t="shared" si="155"/>
        <v>2.4689999999999999</v>
      </c>
      <c r="K585" s="172">
        <f t="shared" si="155"/>
        <v>3.0813000000000001</v>
      </c>
      <c r="L585" s="67" t="e">
        <f t="shared" si="155"/>
        <v>#DIV/0!</v>
      </c>
      <c r="M585" s="67" t="e">
        <f t="shared" si="155"/>
        <v>#DIV/0!</v>
      </c>
      <c r="N585" s="172" t="e">
        <f t="shared" si="155"/>
        <v>#DIV/0!</v>
      </c>
      <c r="O585" s="335"/>
      <c r="P585" s="172" t="e">
        <f t="shared" si="154"/>
        <v>#DIV/0!</v>
      </c>
    </row>
    <row r="586" spans="1:16" hidden="1" x14ac:dyDescent="0.25">
      <c r="G586" s="172">
        <f t="shared" si="152"/>
        <v>3.0813000000000001</v>
      </c>
      <c r="H586" s="172"/>
      <c r="I586" s="172"/>
      <c r="J586" s="172">
        <f t="shared" si="155"/>
        <v>2.4689999999999999</v>
      </c>
      <c r="K586" s="172">
        <f t="shared" si="155"/>
        <v>3.0813000000000001</v>
      </c>
      <c r="L586" s="67" t="e">
        <f t="shared" si="155"/>
        <v>#DIV/0!</v>
      </c>
      <c r="M586" s="67" t="e">
        <f t="shared" si="155"/>
        <v>#DIV/0!</v>
      </c>
      <c r="N586" s="172" t="e">
        <f t="shared" si="155"/>
        <v>#DIV/0!</v>
      </c>
      <c r="O586" s="335"/>
      <c r="P586" s="172" t="e">
        <f t="shared" si="154"/>
        <v>#DIV/0!</v>
      </c>
    </row>
    <row r="587" spans="1:16" hidden="1" x14ac:dyDescent="0.25">
      <c r="A587" s="29"/>
      <c r="B587" s="418" t="s">
        <v>26</v>
      </c>
      <c r="C587" s="105"/>
      <c r="D587" s="79"/>
      <c r="E587" s="79"/>
      <c r="G587" s="172">
        <f t="shared" si="152"/>
        <v>3.0813000000000001</v>
      </c>
      <c r="H587" s="172"/>
      <c r="I587" s="172"/>
      <c r="J587" s="172">
        <f t="shared" si="155"/>
        <v>2.4689999999999999</v>
      </c>
      <c r="K587" s="172">
        <f t="shared" si="155"/>
        <v>3.0813000000000001</v>
      </c>
      <c r="L587" s="67" t="e">
        <f t="shared" si="155"/>
        <v>#DIV/0!</v>
      </c>
      <c r="M587" s="67" t="e">
        <f t="shared" si="155"/>
        <v>#DIV/0!</v>
      </c>
      <c r="N587" s="172" t="e">
        <f t="shared" si="155"/>
        <v>#DIV/0!</v>
      </c>
      <c r="O587" s="335"/>
      <c r="P587" s="172" t="e">
        <f t="shared" si="154"/>
        <v>#DIV/0!</v>
      </c>
    </row>
    <row r="588" spans="1:16" hidden="1" x14ac:dyDescent="0.25">
      <c r="A588" s="421">
        <v>1</v>
      </c>
      <c r="B588" s="55" t="s">
        <v>386</v>
      </c>
      <c r="C588" s="127"/>
      <c r="D588" s="78"/>
      <c r="E588" s="78"/>
      <c r="G588" s="172">
        <f t="shared" si="152"/>
        <v>3.0813000000000001</v>
      </c>
      <c r="H588" s="172"/>
      <c r="I588" s="172"/>
      <c r="J588" s="172">
        <f t="shared" si="155"/>
        <v>2.4689999999999999</v>
      </c>
      <c r="K588" s="172">
        <f t="shared" si="155"/>
        <v>3.0813000000000001</v>
      </c>
      <c r="L588" s="67" t="e">
        <f t="shared" si="155"/>
        <v>#DIV/0!</v>
      </c>
      <c r="M588" s="67" t="e">
        <f t="shared" si="155"/>
        <v>#DIV/0!</v>
      </c>
      <c r="N588" s="172" t="e">
        <f t="shared" si="155"/>
        <v>#DIV/0!</v>
      </c>
      <c r="O588" s="335"/>
      <c r="P588" s="172" t="e">
        <f t="shared" si="154"/>
        <v>#DIV/0!</v>
      </c>
    </row>
    <row r="589" spans="1:16" hidden="1" x14ac:dyDescent="0.25">
      <c r="A589" s="421">
        <f>A588+1</f>
        <v>2</v>
      </c>
      <c r="B589" s="55" t="s">
        <v>59</v>
      </c>
      <c r="C589" s="127"/>
      <c r="D589" s="78"/>
      <c r="E589" s="78"/>
      <c r="G589" s="172">
        <f t="shared" si="152"/>
        <v>3.0813000000000001</v>
      </c>
      <c r="H589" s="172"/>
      <c r="I589" s="172"/>
      <c r="J589" s="172">
        <f t="shared" si="155"/>
        <v>2.4689999999999999</v>
      </c>
      <c r="K589" s="172">
        <f t="shared" si="155"/>
        <v>3.0813000000000001</v>
      </c>
      <c r="L589" s="67" t="e">
        <f t="shared" si="155"/>
        <v>#DIV/0!</v>
      </c>
      <c r="M589" s="67" t="e">
        <f t="shared" si="155"/>
        <v>#DIV/0!</v>
      </c>
      <c r="N589" s="172" t="e">
        <f t="shared" si="155"/>
        <v>#DIV/0!</v>
      </c>
      <c r="O589" s="335"/>
      <c r="P589" s="172" t="e">
        <f t="shared" si="154"/>
        <v>#DIV/0!</v>
      </c>
    </row>
    <row r="590" spans="1:16" hidden="1" x14ac:dyDescent="0.25">
      <c r="A590" s="421">
        <f>A589+1</f>
        <v>3</v>
      </c>
      <c r="B590" s="55" t="s">
        <v>65</v>
      </c>
      <c r="C590" s="127"/>
      <c r="D590" s="78"/>
      <c r="E590" s="78"/>
      <c r="G590" s="172">
        <f t="shared" si="152"/>
        <v>3.0813000000000001</v>
      </c>
      <c r="H590" s="172"/>
      <c r="I590" s="172"/>
      <c r="J590" s="172">
        <f t="shared" si="155"/>
        <v>2.4689999999999999</v>
      </c>
      <c r="K590" s="172">
        <f t="shared" si="155"/>
        <v>3.0813000000000001</v>
      </c>
      <c r="L590" s="67" t="e">
        <f t="shared" si="155"/>
        <v>#DIV/0!</v>
      </c>
      <c r="M590" s="67" t="e">
        <f t="shared" si="155"/>
        <v>#DIV/0!</v>
      </c>
      <c r="N590" s="172" t="e">
        <f t="shared" si="155"/>
        <v>#DIV/0!</v>
      </c>
      <c r="P590" s="172" t="e">
        <f t="shared" si="154"/>
        <v>#DIV/0!</v>
      </c>
    </row>
    <row r="591" spans="1:16" hidden="1" x14ac:dyDescent="0.25">
      <c r="A591" s="421">
        <f>A590+1</f>
        <v>4</v>
      </c>
      <c r="B591" s="55" t="s">
        <v>66</v>
      </c>
      <c r="C591" s="127"/>
      <c r="D591" s="78"/>
      <c r="E591" s="78"/>
      <c r="G591" s="172">
        <f t="shared" si="152"/>
        <v>3.0813000000000001</v>
      </c>
      <c r="H591" s="172"/>
      <c r="I591" s="172"/>
      <c r="J591" s="172">
        <f t="shared" si="155"/>
        <v>2.4689999999999999</v>
      </c>
      <c r="K591" s="172">
        <f t="shared" si="155"/>
        <v>3.0813000000000001</v>
      </c>
      <c r="L591" s="67" t="e">
        <f t="shared" si="155"/>
        <v>#DIV/0!</v>
      </c>
      <c r="M591" s="67" t="e">
        <f t="shared" si="155"/>
        <v>#DIV/0!</v>
      </c>
      <c r="N591" s="172" t="e">
        <f t="shared" si="155"/>
        <v>#DIV/0!</v>
      </c>
      <c r="P591" s="172" t="e">
        <f t="shared" si="154"/>
        <v>#DIV/0!</v>
      </c>
    </row>
    <row r="592" spans="1:16" hidden="1" x14ac:dyDescent="0.25">
      <c r="A592" s="421">
        <f>A591+1</f>
        <v>5</v>
      </c>
      <c r="B592" s="55" t="s">
        <v>59</v>
      </c>
      <c r="C592" s="127"/>
      <c r="D592" s="78"/>
      <c r="E592" s="78"/>
      <c r="G592" s="172">
        <f t="shared" si="152"/>
        <v>3.0813000000000001</v>
      </c>
      <c r="H592" s="172"/>
      <c r="I592" s="172"/>
      <c r="J592" s="172">
        <f t="shared" ref="J592:N607" si="156">J591</f>
        <v>2.4689999999999999</v>
      </c>
      <c r="K592" s="172">
        <f t="shared" si="156"/>
        <v>3.0813000000000001</v>
      </c>
      <c r="L592" s="67" t="e">
        <f t="shared" si="156"/>
        <v>#DIV/0!</v>
      </c>
      <c r="M592" s="67" t="e">
        <f t="shared" si="156"/>
        <v>#DIV/0!</v>
      </c>
      <c r="N592" s="172" t="e">
        <f t="shared" si="156"/>
        <v>#DIV/0!</v>
      </c>
      <c r="P592" s="172" t="e">
        <f t="shared" si="154"/>
        <v>#DIV/0!</v>
      </c>
    </row>
    <row r="593" spans="1:16" hidden="1" x14ac:dyDescent="0.25">
      <c r="G593" s="172">
        <f t="shared" si="152"/>
        <v>3.0813000000000001</v>
      </c>
      <c r="H593" s="172"/>
      <c r="I593" s="172"/>
      <c r="J593" s="172">
        <f t="shared" si="156"/>
        <v>2.4689999999999999</v>
      </c>
      <c r="K593" s="172">
        <f t="shared" si="156"/>
        <v>3.0813000000000001</v>
      </c>
      <c r="L593" s="67" t="e">
        <f t="shared" si="156"/>
        <v>#DIV/0!</v>
      </c>
      <c r="M593" s="67" t="e">
        <f t="shared" si="156"/>
        <v>#DIV/0!</v>
      </c>
      <c r="N593" s="172" t="e">
        <f t="shared" si="156"/>
        <v>#DIV/0!</v>
      </c>
      <c r="P593" s="172" t="e">
        <f t="shared" si="154"/>
        <v>#DIV/0!</v>
      </c>
    </row>
    <row r="594" spans="1:16" hidden="1" x14ac:dyDescent="0.25">
      <c r="A594" s="29"/>
      <c r="B594" s="418" t="s">
        <v>229</v>
      </c>
      <c r="C594" s="105"/>
      <c r="D594" s="79"/>
      <c r="E594" s="79"/>
      <c r="G594" s="172">
        <f t="shared" si="152"/>
        <v>3.0813000000000001</v>
      </c>
      <c r="H594" s="172"/>
      <c r="I594" s="172"/>
      <c r="J594" s="172">
        <f t="shared" si="156"/>
        <v>2.4689999999999999</v>
      </c>
      <c r="K594" s="172">
        <f t="shared" si="156"/>
        <v>3.0813000000000001</v>
      </c>
      <c r="L594" s="67" t="e">
        <f t="shared" si="156"/>
        <v>#DIV/0!</v>
      </c>
      <c r="M594" s="67" t="e">
        <f t="shared" si="156"/>
        <v>#DIV/0!</v>
      </c>
      <c r="N594" s="172" t="e">
        <f t="shared" si="156"/>
        <v>#DIV/0!</v>
      </c>
      <c r="P594" s="172" t="e">
        <f t="shared" si="154"/>
        <v>#DIV/0!</v>
      </c>
    </row>
    <row r="595" spans="1:16" hidden="1" x14ac:dyDescent="0.25">
      <c r="A595" s="421">
        <v>1</v>
      </c>
      <c r="B595" s="55" t="s">
        <v>46</v>
      </c>
      <c r="C595" s="127"/>
      <c r="D595" s="78"/>
      <c r="E595" s="78"/>
      <c r="G595" s="172">
        <f t="shared" si="152"/>
        <v>3.0813000000000001</v>
      </c>
      <c r="H595" s="172"/>
      <c r="I595" s="172"/>
      <c r="J595" s="172">
        <f t="shared" si="156"/>
        <v>2.4689999999999999</v>
      </c>
      <c r="K595" s="172">
        <f t="shared" si="156"/>
        <v>3.0813000000000001</v>
      </c>
      <c r="L595" s="67" t="e">
        <f t="shared" si="156"/>
        <v>#DIV/0!</v>
      </c>
      <c r="M595" s="67" t="e">
        <f t="shared" si="156"/>
        <v>#DIV/0!</v>
      </c>
      <c r="N595" s="172" t="e">
        <f t="shared" si="156"/>
        <v>#DIV/0!</v>
      </c>
      <c r="P595" s="172" t="e">
        <f t="shared" si="154"/>
        <v>#DIV/0!</v>
      </c>
    </row>
    <row r="596" spans="1:16" hidden="1" x14ac:dyDescent="0.25">
      <c r="A596" s="421">
        <f t="shared" ref="A596:A601" si="157">A595+1</f>
        <v>2</v>
      </c>
      <c r="B596" s="55" t="s">
        <v>45</v>
      </c>
      <c r="C596" s="127"/>
      <c r="D596" s="78"/>
      <c r="E596" s="78"/>
      <c r="G596" s="172">
        <f t="shared" si="152"/>
        <v>3.0813000000000001</v>
      </c>
      <c r="H596" s="172"/>
      <c r="I596" s="172"/>
      <c r="J596" s="172">
        <f t="shared" si="156"/>
        <v>2.4689999999999999</v>
      </c>
      <c r="K596" s="172">
        <f t="shared" si="156"/>
        <v>3.0813000000000001</v>
      </c>
      <c r="L596" s="67" t="e">
        <f t="shared" si="156"/>
        <v>#DIV/0!</v>
      </c>
      <c r="M596" s="67" t="e">
        <f t="shared" si="156"/>
        <v>#DIV/0!</v>
      </c>
      <c r="N596" s="172" t="e">
        <f t="shared" si="156"/>
        <v>#DIV/0!</v>
      </c>
      <c r="P596" s="172" t="e">
        <f t="shared" si="154"/>
        <v>#DIV/0!</v>
      </c>
    </row>
    <row r="597" spans="1:16" hidden="1" x14ac:dyDescent="0.25">
      <c r="A597" s="421">
        <f t="shared" si="157"/>
        <v>3</v>
      </c>
      <c r="B597" s="55" t="s">
        <v>64</v>
      </c>
      <c r="C597" s="127"/>
      <c r="D597" s="78"/>
      <c r="E597" s="78"/>
      <c r="G597" s="172">
        <f t="shared" si="152"/>
        <v>3.0813000000000001</v>
      </c>
      <c r="H597" s="172"/>
      <c r="I597" s="172"/>
      <c r="J597" s="172">
        <f t="shared" si="156"/>
        <v>2.4689999999999999</v>
      </c>
      <c r="K597" s="172">
        <f t="shared" si="156"/>
        <v>3.0813000000000001</v>
      </c>
      <c r="L597" s="67" t="e">
        <f t="shared" si="156"/>
        <v>#DIV/0!</v>
      </c>
      <c r="M597" s="67" t="e">
        <f t="shared" si="156"/>
        <v>#DIV/0!</v>
      </c>
      <c r="N597" s="172" t="e">
        <f t="shared" si="156"/>
        <v>#DIV/0!</v>
      </c>
      <c r="P597" s="172" t="e">
        <f t="shared" si="154"/>
        <v>#DIV/0!</v>
      </c>
    </row>
    <row r="598" spans="1:16" hidden="1" x14ac:dyDescent="0.25">
      <c r="A598" s="421">
        <f t="shared" si="157"/>
        <v>4</v>
      </c>
      <c r="B598" s="55" t="s">
        <v>399</v>
      </c>
      <c r="C598" s="127">
        <v>2.5</v>
      </c>
      <c r="D598" s="78"/>
      <c r="E598" s="78"/>
      <c r="G598" s="172">
        <f t="shared" si="152"/>
        <v>3.0813000000000001</v>
      </c>
      <c r="H598" s="172"/>
      <c r="I598" s="172"/>
      <c r="J598" s="172">
        <f t="shared" si="156"/>
        <v>2.4689999999999999</v>
      </c>
      <c r="K598" s="172">
        <f t="shared" si="156"/>
        <v>3.0813000000000001</v>
      </c>
      <c r="L598" s="67" t="e">
        <f t="shared" si="156"/>
        <v>#DIV/0!</v>
      </c>
      <c r="M598" s="67" t="e">
        <f t="shared" si="156"/>
        <v>#DIV/0!</v>
      </c>
      <c r="N598" s="172" t="e">
        <f t="shared" si="156"/>
        <v>#DIV/0!</v>
      </c>
      <c r="P598" s="172" t="e">
        <f t="shared" si="154"/>
        <v>#DIV/0!</v>
      </c>
    </row>
    <row r="599" spans="1:16" hidden="1" x14ac:dyDescent="0.25">
      <c r="A599" s="421">
        <f t="shared" si="157"/>
        <v>5</v>
      </c>
      <c r="B599" s="55" t="s">
        <v>400</v>
      </c>
      <c r="C599" s="127">
        <v>2.5</v>
      </c>
      <c r="D599" s="78"/>
      <c r="E599" s="78"/>
      <c r="G599" s="172">
        <f t="shared" si="152"/>
        <v>3.0813000000000001</v>
      </c>
      <c r="H599" s="172"/>
      <c r="I599" s="172"/>
      <c r="J599" s="172">
        <f t="shared" si="156"/>
        <v>2.4689999999999999</v>
      </c>
      <c r="K599" s="172">
        <f t="shared" si="156"/>
        <v>3.0813000000000001</v>
      </c>
      <c r="L599" s="67" t="e">
        <f t="shared" si="156"/>
        <v>#DIV/0!</v>
      </c>
      <c r="M599" s="67" t="e">
        <f t="shared" si="156"/>
        <v>#DIV/0!</v>
      </c>
      <c r="N599" s="172" t="e">
        <f t="shared" si="156"/>
        <v>#DIV/0!</v>
      </c>
      <c r="P599" s="172" t="e">
        <f t="shared" si="154"/>
        <v>#DIV/0!</v>
      </c>
    </row>
    <row r="600" spans="1:16" hidden="1" x14ac:dyDescent="0.25">
      <c r="A600" s="421">
        <f t="shared" si="157"/>
        <v>6</v>
      </c>
      <c r="B600" s="155" t="s">
        <v>242</v>
      </c>
      <c r="C600" s="128">
        <v>2.5</v>
      </c>
      <c r="D600" s="78"/>
      <c r="E600" s="78"/>
      <c r="G600" s="172">
        <f t="shared" si="152"/>
        <v>3.0813000000000001</v>
      </c>
      <c r="H600" s="172"/>
      <c r="I600" s="172"/>
      <c r="J600" s="172">
        <f t="shared" si="156"/>
        <v>2.4689999999999999</v>
      </c>
      <c r="K600" s="172">
        <f t="shared" si="156"/>
        <v>3.0813000000000001</v>
      </c>
      <c r="L600" s="67" t="e">
        <f t="shared" si="156"/>
        <v>#DIV/0!</v>
      </c>
      <c r="M600" s="67" t="e">
        <f t="shared" si="156"/>
        <v>#DIV/0!</v>
      </c>
      <c r="N600" s="172" t="e">
        <f t="shared" si="156"/>
        <v>#DIV/0!</v>
      </c>
      <c r="P600" s="172" t="e">
        <f t="shared" si="154"/>
        <v>#DIV/0!</v>
      </c>
    </row>
    <row r="601" spans="1:16" hidden="1" x14ac:dyDescent="0.25">
      <c r="A601" s="421">
        <f t="shared" si="157"/>
        <v>7</v>
      </c>
      <c r="B601" s="155" t="s">
        <v>383</v>
      </c>
      <c r="C601" s="128">
        <v>2.5</v>
      </c>
      <c r="D601" s="78"/>
      <c r="E601" s="78"/>
      <c r="G601" s="172">
        <f t="shared" si="152"/>
        <v>3.0813000000000001</v>
      </c>
      <c r="H601" s="172"/>
      <c r="I601" s="172"/>
      <c r="J601" s="172">
        <f t="shared" si="156"/>
        <v>2.4689999999999999</v>
      </c>
      <c r="K601" s="172">
        <f t="shared" si="156"/>
        <v>3.0813000000000001</v>
      </c>
      <c r="L601" s="67" t="e">
        <f t="shared" si="156"/>
        <v>#DIV/0!</v>
      </c>
      <c r="M601" s="67" t="e">
        <f t="shared" si="156"/>
        <v>#DIV/0!</v>
      </c>
      <c r="N601" s="172" t="e">
        <f t="shared" si="156"/>
        <v>#DIV/0!</v>
      </c>
      <c r="P601" s="172" t="e">
        <f t="shared" si="154"/>
        <v>#DIV/0!</v>
      </c>
    </row>
    <row r="602" spans="1:16" hidden="1" x14ac:dyDescent="0.25">
      <c r="A602" s="421">
        <f>A600+1</f>
        <v>7</v>
      </c>
      <c r="B602" s="155" t="s">
        <v>431</v>
      </c>
      <c r="C602" s="128">
        <v>2.5</v>
      </c>
      <c r="D602" s="78"/>
      <c r="E602" s="78"/>
      <c r="G602" s="172">
        <f t="shared" si="152"/>
        <v>3.0813000000000001</v>
      </c>
      <c r="H602" s="172"/>
      <c r="I602" s="172"/>
      <c r="J602" s="172">
        <f t="shared" si="156"/>
        <v>2.4689999999999999</v>
      </c>
      <c r="K602" s="172">
        <f t="shared" si="156"/>
        <v>3.0813000000000001</v>
      </c>
      <c r="L602" s="67" t="e">
        <f t="shared" si="156"/>
        <v>#DIV/0!</v>
      </c>
      <c r="M602" s="67" t="e">
        <f t="shared" si="156"/>
        <v>#DIV/0!</v>
      </c>
      <c r="N602" s="172" t="e">
        <f t="shared" si="156"/>
        <v>#DIV/0!</v>
      </c>
      <c r="P602" s="172" t="e">
        <f t="shared" si="154"/>
        <v>#DIV/0!</v>
      </c>
    </row>
    <row r="603" spans="1:16" hidden="1" x14ac:dyDescent="0.25">
      <c r="A603" s="421">
        <f>A602+1</f>
        <v>8</v>
      </c>
      <c r="B603" s="155" t="s">
        <v>243</v>
      </c>
      <c r="C603" s="128">
        <v>2.5</v>
      </c>
      <c r="D603" s="78"/>
      <c r="E603" s="78"/>
      <c r="G603" s="172">
        <f t="shared" si="152"/>
        <v>3.0813000000000001</v>
      </c>
      <c r="H603" s="172"/>
      <c r="I603" s="172"/>
      <c r="J603" s="172">
        <f t="shared" si="156"/>
        <v>2.4689999999999999</v>
      </c>
      <c r="K603" s="172">
        <f t="shared" si="156"/>
        <v>3.0813000000000001</v>
      </c>
      <c r="L603" s="67" t="e">
        <f t="shared" si="156"/>
        <v>#DIV/0!</v>
      </c>
      <c r="M603" s="67" t="e">
        <f t="shared" si="156"/>
        <v>#DIV/0!</v>
      </c>
      <c r="N603" s="172" t="e">
        <f t="shared" si="156"/>
        <v>#DIV/0!</v>
      </c>
      <c r="P603" s="172" t="e">
        <f t="shared" si="154"/>
        <v>#DIV/0!</v>
      </c>
    </row>
    <row r="604" spans="1:16" hidden="1" x14ac:dyDescent="0.25">
      <c r="A604" s="421">
        <f>A603+1</f>
        <v>9</v>
      </c>
      <c r="B604" s="155" t="s">
        <v>231</v>
      </c>
      <c r="C604" s="128">
        <v>2.5</v>
      </c>
      <c r="D604" s="78"/>
      <c r="E604" s="78"/>
      <c r="G604" s="172">
        <f t="shared" si="152"/>
        <v>3.0813000000000001</v>
      </c>
      <c r="H604" s="172"/>
      <c r="I604" s="172"/>
      <c r="J604" s="172">
        <f t="shared" si="156"/>
        <v>2.4689999999999999</v>
      </c>
      <c r="K604" s="172">
        <f t="shared" si="156"/>
        <v>3.0813000000000001</v>
      </c>
      <c r="L604" s="67" t="e">
        <f t="shared" si="156"/>
        <v>#DIV/0!</v>
      </c>
      <c r="M604" s="67" t="e">
        <f t="shared" si="156"/>
        <v>#DIV/0!</v>
      </c>
      <c r="N604" s="172" t="e">
        <f t="shared" si="156"/>
        <v>#DIV/0!</v>
      </c>
      <c r="P604" s="172" t="e">
        <f t="shared" si="154"/>
        <v>#DIV/0!</v>
      </c>
    </row>
    <row r="605" spans="1:16" hidden="1" x14ac:dyDescent="0.25">
      <c r="A605" s="421">
        <f>A604+1</f>
        <v>10</v>
      </c>
      <c r="B605" s="155" t="s">
        <v>333</v>
      </c>
      <c r="C605" s="128">
        <v>2.5</v>
      </c>
      <c r="D605" s="78"/>
      <c r="E605" s="78"/>
      <c r="G605" s="172">
        <f t="shared" si="152"/>
        <v>3.0813000000000001</v>
      </c>
      <c r="H605" s="172"/>
      <c r="I605" s="172"/>
      <c r="J605" s="172">
        <f t="shared" si="156"/>
        <v>2.4689999999999999</v>
      </c>
      <c r="K605" s="172">
        <f t="shared" si="156"/>
        <v>3.0813000000000001</v>
      </c>
      <c r="L605" s="67" t="e">
        <f t="shared" si="156"/>
        <v>#DIV/0!</v>
      </c>
      <c r="M605" s="67" t="e">
        <f t="shared" si="156"/>
        <v>#DIV/0!</v>
      </c>
      <c r="N605" s="172" t="e">
        <f t="shared" si="156"/>
        <v>#DIV/0!</v>
      </c>
      <c r="P605" s="172" t="e">
        <f t="shared" si="154"/>
        <v>#DIV/0!</v>
      </c>
    </row>
    <row r="606" spans="1:16" hidden="1" x14ac:dyDescent="0.25">
      <c r="A606" s="421">
        <f>A605+1</f>
        <v>11</v>
      </c>
      <c r="B606" s="155" t="s">
        <v>232</v>
      </c>
      <c r="C606" s="128">
        <v>2.5</v>
      </c>
      <c r="D606" s="78"/>
      <c r="E606" s="78"/>
      <c r="G606" s="172">
        <f t="shared" si="152"/>
        <v>3.0813000000000001</v>
      </c>
      <c r="H606" s="172"/>
      <c r="I606" s="172"/>
      <c r="J606" s="172">
        <f t="shared" si="156"/>
        <v>2.4689999999999999</v>
      </c>
      <c r="K606" s="172">
        <f t="shared" si="156"/>
        <v>3.0813000000000001</v>
      </c>
      <c r="L606" s="67" t="e">
        <f t="shared" si="156"/>
        <v>#DIV/0!</v>
      </c>
      <c r="M606" s="67" t="e">
        <f t="shared" si="156"/>
        <v>#DIV/0!</v>
      </c>
      <c r="N606" s="172" t="e">
        <f t="shared" si="156"/>
        <v>#DIV/0!</v>
      </c>
      <c r="P606" s="172" t="e">
        <f t="shared" si="154"/>
        <v>#DIV/0!</v>
      </c>
    </row>
    <row r="607" spans="1:16" hidden="1" x14ac:dyDescent="0.25">
      <c r="A607" s="421">
        <f>A606+1</f>
        <v>12</v>
      </c>
      <c r="B607" s="155" t="s">
        <v>233</v>
      </c>
      <c r="C607" s="128">
        <v>2.5</v>
      </c>
      <c r="D607" s="78"/>
      <c r="E607" s="78"/>
      <c r="G607" s="172">
        <f t="shared" si="152"/>
        <v>3.0813000000000001</v>
      </c>
      <c r="H607" s="172"/>
      <c r="I607" s="172"/>
      <c r="J607" s="172">
        <f t="shared" si="156"/>
        <v>2.4689999999999999</v>
      </c>
      <c r="K607" s="172">
        <f t="shared" si="156"/>
        <v>3.0813000000000001</v>
      </c>
      <c r="L607" s="67" t="e">
        <f t="shared" si="156"/>
        <v>#DIV/0!</v>
      </c>
      <c r="M607" s="67" t="e">
        <f t="shared" si="156"/>
        <v>#DIV/0!</v>
      </c>
      <c r="N607" s="172" t="e">
        <f t="shared" si="156"/>
        <v>#DIV/0!</v>
      </c>
      <c r="P607" s="172" t="e">
        <f t="shared" si="154"/>
        <v>#DIV/0!</v>
      </c>
    </row>
    <row r="608" spans="1:16" hidden="1" x14ac:dyDescent="0.25">
      <c r="A608" s="421"/>
      <c r="B608" s="155" t="s">
        <v>232</v>
      </c>
      <c r="C608" s="128">
        <v>2.5</v>
      </c>
      <c r="D608" s="78"/>
      <c r="E608" s="78"/>
      <c r="G608" s="172">
        <f t="shared" si="152"/>
        <v>3.0813000000000001</v>
      </c>
      <c r="H608" s="172"/>
      <c r="I608" s="172"/>
      <c r="J608" s="172">
        <f t="shared" ref="J608:N611" si="158">J607</f>
        <v>2.4689999999999999</v>
      </c>
      <c r="K608" s="172">
        <f t="shared" si="158"/>
        <v>3.0813000000000001</v>
      </c>
      <c r="L608" s="67" t="e">
        <f t="shared" si="158"/>
        <v>#DIV/0!</v>
      </c>
      <c r="M608" s="67" t="e">
        <f t="shared" si="158"/>
        <v>#DIV/0!</v>
      </c>
      <c r="N608" s="172" t="e">
        <f t="shared" si="158"/>
        <v>#DIV/0!</v>
      </c>
      <c r="P608" s="172" t="e">
        <f t="shared" si="154"/>
        <v>#DIV/0!</v>
      </c>
    </row>
    <row r="609" spans="1:23" hidden="1" x14ac:dyDescent="0.25">
      <c r="A609" s="421"/>
      <c r="B609" s="155" t="s">
        <v>415</v>
      </c>
      <c r="C609" s="128">
        <v>2.5</v>
      </c>
      <c r="D609" s="78"/>
      <c r="E609" s="78"/>
      <c r="G609" s="172">
        <f t="shared" si="152"/>
        <v>3.0813000000000001</v>
      </c>
      <c r="H609" s="172"/>
      <c r="I609" s="172"/>
      <c r="J609" s="172">
        <f t="shared" si="158"/>
        <v>2.4689999999999999</v>
      </c>
      <c r="K609" s="172">
        <f t="shared" si="158"/>
        <v>3.0813000000000001</v>
      </c>
      <c r="L609" s="67" t="e">
        <f t="shared" si="158"/>
        <v>#DIV/0!</v>
      </c>
      <c r="M609" s="67" t="e">
        <f t="shared" si="158"/>
        <v>#DIV/0!</v>
      </c>
      <c r="N609" s="172" t="e">
        <f t="shared" si="158"/>
        <v>#DIV/0!</v>
      </c>
      <c r="P609" s="172" t="e">
        <f t="shared" si="154"/>
        <v>#DIV/0!</v>
      </c>
    </row>
    <row r="610" spans="1:23" hidden="1" x14ac:dyDescent="0.25">
      <c r="A610" s="421"/>
      <c r="B610" s="155" t="s">
        <v>416</v>
      </c>
      <c r="C610" s="128">
        <v>2.5</v>
      </c>
      <c r="D610" s="78"/>
      <c r="E610" s="78"/>
      <c r="G610" s="172">
        <f t="shared" si="152"/>
        <v>3.0813000000000001</v>
      </c>
      <c r="H610" s="172"/>
      <c r="I610" s="172"/>
      <c r="J610" s="172">
        <f t="shared" si="158"/>
        <v>2.4689999999999999</v>
      </c>
      <c r="K610" s="172">
        <f t="shared" si="158"/>
        <v>3.0813000000000001</v>
      </c>
      <c r="L610" s="67" t="e">
        <f t="shared" si="158"/>
        <v>#DIV/0!</v>
      </c>
      <c r="M610" s="67" t="e">
        <f t="shared" si="158"/>
        <v>#DIV/0!</v>
      </c>
      <c r="N610" s="172" t="e">
        <f t="shared" si="158"/>
        <v>#DIV/0!</v>
      </c>
      <c r="P610" s="172" t="e">
        <f t="shared" si="154"/>
        <v>#DIV/0!</v>
      </c>
    </row>
    <row r="611" spans="1:23" hidden="1" x14ac:dyDescent="0.25">
      <c r="A611" s="421"/>
      <c r="B611" s="155" t="s">
        <v>417</v>
      </c>
      <c r="C611" s="128">
        <v>2.5</v>
      </c>
      <c r="D611" s="78"/>
      <c r="E611" s="78"/>
      <c r="G611" s="172">
        <f t="shared" si="152"/>
        <v>3.0813000000000001</v>
      </c>
      <c r="H611" s="172"/>
      <c r="I611" s="172"/>
      <c r="J611" s="172">
        <f t="shared" si="158"/>
        <v>2.4689999999999999</v>
      </c>
      <c r="K611" s="172">
        <f t="shared" si="158"/>
        <v>3.0813000000000001</v>
      </c>
      <c r="L611" s="67" t="e">
        <f t="shared" si="158"/>
        <v>#DIV/0!</v>
      </c>
      <c r="M611" s="67" t="e">
        <f t="shared" si="158"/>
        <v>#DIV/0!</v>
      </c>
      <c r="N611" s="172" t="e">
        <f t="shared" si="158"/>
        <v>#DIV/0!</v>
      </c>
      <c r="P611" s="172" t="e">
        <f t="shared" si="154"/>
        <v>#DIV/0!</v>
      </c>
    </row>
    <row r="612" spans="1:23" hidden="1" x14ac:dyDescent="0.25">
      <c r="A612" s="421"/>
      <c r="B612" s="155" t="s">
        <v>445</v>
      </c>
      <c r="C612" s="128"/>
      <c r="D612" s="78"/>
      <c r="E612" s="78"/>
      <c r="G612" s="172"/>
      <c r="H612" s="172"/>
      <c r="I612" s="172"/>
      <c r="J612" s="172"/>
      <c r="K612" s="172"/>
      <c r="L612" s="67"/>
      <c r="M612" s="67"/>
      <c r="N612" s="172"/>
      <c r="P612" s="172"/>
    </row>
    <row r="613" spans="1:23" hidden="1" x14ac:dyDescent="0.25">
      <c r="A613" s="421"/>
      <c r="B613" s="418" t="s">
        <v>230</v>
      </c>
      <c r="C613" s="128"/>
      <c r="D613" s="78"/>
      <c r="E613" s="78"/>
      <c r="G613" s="172">
        <f>G611</f>
        <v>3.0813000000000001</v>
      </c>
      <c r="H613" s="172"/>
      <c r="I613" s="172"/>
      <c r="J613" s="172">
        <f>J611</f>
        <v>2.4689999999999999</v>
      </c>
      <c r="K613" s="172">
        <f>K611</f>
        <v>3.0813000000000001</v>
      </c>
      <c r="L613" s="67" t="e">
        <f>L611</f>
        <v>#DIV/0!</v>
      </c>
      <c r="M613" s="67" t="e">
        <f>M611</f>
        <v>#DIV/0!</v>
      </c>
      <c r="N613" s="172" t="e">
        <f>N611</f>
        <v>#DIV/0!</v>
      </c>
      <c r="P613" s="172" t="e">
        <f>P611</f>
        <v>#DIV/0!</v>
      </c>
    </row>
    <row r="614" spans="1:23" hidden="1" x14ac:dyDescent="0.25">
      <c r="A614" s="421"/>
      <c r="B614" s="55"/>
      <c r="C614" s="128"/>
      <c r="D614" s="78"/>
      <c r="E614" s="78"/>
      <c r="G614" s="172">
        <f>G613</f>
        <v>3.0813000000000001</v>
      </c>
      <c r="H614" s="172"/>
      <c r="I614" s="172"/>
      <c r="J614" s="172">
        <f t="shared" ref="J614:N618" si="159">J613</f>
        <v>2.4689999999999999</v>
      </c>
      <c r="K614" s="172">
        <f t="shared" si="159"/>
        <v>3.0813000000000001</v>
      </c>
      <c r="L614" s="67" t="e">
        <f t="shared" si="159"/>
        <v>#DIV/0!</v>
      </c>
      <c r="M614" s="67" t="e">
        <f t="shared" si="159"/>
        <v>#DIV/0!</v>
      </c>
      <c r="N614" s="172" t="e">
        <f t="shared" si="159"/>
        <v>#DIV/0!</v>
      </c>
      <c r="P614" s="172" t="e">
        <f>P613</f>
        <v>#DIV/0!</v>
      </c>
    </row>
    <row r="615" spans="1:23" hidden="1" x14ac:dyDescent="0.25">
      <c r="A615" s="421">
        <v>1</v>
      </c>
      <c r="B615" s="55" t="s">
        <v>82</v>
      </c>
      <c r="C615" s="128">
        <v>5</v>
      </c>
      <c r="G615" s="172">
        <f>G614</f>
        <v>3.0813000000000001</v>
      </c>
      <c r="H615" s="172"/>
      <c r="I615" s="172"/>
      <c r="J615" s="172">
        <f t="shared" si="159"/>
        <v>2.4689999999999999</v>
      </c>
      <c r="K615" s="172">
        <f t="shared" si="159"/>
        <v>3.0813000000000001</v>
      </c>
      <c r="L615" s="67" t="e">
        <f t="shared" si="159"/>
        <v>#DIV/0!</v>
      </c>
      <c r="M615" s="67" t="e">
        <f t="shared" si="159"/>
        <v>#DIV/0!</v>
      </c>
      <c r="N615" s="172" t="e">
        <f t="shared" si="159"/>
        <v>#DIV/0!</v>
      </c>
      <c r="P615" s="172" t="e">
        <f>P614</f>
        <v>#DIV/0!</v>
      </c>
    </row>
    <row r="616" spans="1:23" hidden="1" x14ac:dyDescent="0.25">
      <c r="A616" s="421">
        <f>A615+1</f>
        <v>2</v>
      </c>
      <c r="B616" s="55" t="s">
        <v>412</v>
      </c>
      <c r="C616" s="128">
        <v>5</v>
      </c>
      <c r="G616" s="172">
        <f>G615</f>
        <v>3.0813000000000001</v>
      </c>
      <c r="H616" s="172"/>
      <c r="I616" s="172"/>
      <c r="J616" s="172">
        <f t="shared" si="159"/>
        <v>2.4689999999999999</v>
      </c>
      <c r="K616" s="172">
        <f t="shared" si="159"/>
        <v>3.0813000000000001</v>
      </c>
      <c r="L616" s="67" t="e">
        <f t="shared" si="159"/>
        <v>#DIV/0!</v>
      </c>
      <c r="M616" s="67" t="e">
        <f t="shared" si="159"/>
        <v>#DIV/0!</v>
      </c>
      <c r="N616" s="172" t="e">
        <f t="shared" si="159"/>
        <v>#DIV/0!</v>
      </c>
      <c r="P616" s="172" t="e">
        <f>P615</f>
        <v>#DIV/0!</v>
      </c>
    </row>
    <row r="617" spans="1:23" hidden="1" x14ac:dyDescent="0.25">
      <c r="A617" s="421">
        <f>A616+1</f>
        <v>3</v>
      </c>
      <c r="B617" s="55" t="s">
        <v>432</v>
      </c>
      <c r="C617" s="128">
        <v>5</v>
      </c>
      <c r="G617" s="172">
        <f>G616</f>
        <v>3.0813000000000001</v>
      </c>
      <c r="H617" s="172"/>
      <c r="I617" s="172"/>
      <c r="J617" s="172">
        <f t="shared" si="159"/>
        <v>2.4689999999999999</v>
      </c>
      <c r="K617" s="172">
        <f t="shared" si="159"/>
        <v>3.0813000000000001</v>
      </c>
      <c r="L617" s="67" t="e">
        <f t="shared" si="159"/>
        <v>#DIV/0!</v>
      </c>
      <c r="M617" s="67" t="e">
        <f t="shared" si="159"/>
        <v>#DIV/0!</v>
      </c>
      <c r="N617" s="172" t="e">
        <f t="shared" si="159"/>
        <v>#DIV/0!</v>
      </c>
      <c r="P617" s="172" t="e">
        <f>P616</f>
        <v>#DIV/0!</v>
      </c>
    </row>
    <row r="618" spans="1:23" hidden="1" x14ac:dyDescent="0.25">
      <c r="G618" s="172">
        <f>G617</f>
        <v>3.0813000000000001</v>
      </c>
      <c r="H618" s="172"/>
      <c r="I618" s="172"/>
      <c r="J618" s="172">
        <f t="shared" si="159"/>
        <v>2.4689999999999999</v>
      </c>
      <c r="K618" s="172">
        <f t="shared" si="159"/>
        <v>3.0813000000000001</v>
      </c>
      <c r="L618" s="67" t="e">
        <f t="shared" si="159"/>
        <v>#DIV/0!</v>
      </c>
      <c r="M618" s="67" t="e">
        <f t="shared" si="159"/>
        <v>#DIV/0!</v>
      </c>
      <c r="N618" s="172" t="e">
        <f t="shared" si="159"/>
        <v>#DIV/0!</v>
      </c>
      <c r="P618" s="172" t="e">
        <f>P617</f>
        <v>#DIV/0!</v>
      </c>
    </row>
    <row r="619" spans="1:23" x14ac:dyDescent="0.25">
      <c r="G619" s="172"/>
      <c r="H619" s="172"/>
      <c r="I619" s="172"/>
      <c r="J619" s="172"/>
      <c r="K619" s="172"/>
    </row>
    <row r="621" spans="1:23" x14ac:dyDescent="0.25">
      <c r="B621" s="327">
        <v>5</v>
      </c>
    </row>
    <row r="622" spans="1:23" ht="15.75" thickBot="1" x14ac:dyDescent="0.3">
      <c r="V622" s="381"/>
    </row>
    <row r="623" spans="1:23" ht="15.75" thickBot="1" x14ac:dyDescent="0.3">
      <c r="T623" s="381"/>
      <c r="V623" s="382" t="s">
        <v>567</v>
      </c>
      <c r="W623" s="381"/>
    </row>
    <row r="624" spans="1:23" ht="15.75" thickBot="1" x14ac:dyDescent="0.3">
      <c r="T624" s="382">
        <v>28.44</v>
      </c>
      <c r="U624" s="381"/>
      <c r="V624" s="382" t="s">
        <v>568</v>
      </c>
      <c r="W624" s="381"/>
    </row>
    <row r="625" spans="5:23" ht="15.75" thickBot="1" x14ac:dyDescent="0.3">
      <c r="T625" s="382">
        <v>38.64</v>
      </c>
      <c r="U625" s="381"/>
      <c r="V625" s="382" t="s">
        <v>569</v>
      </c>
      <c r="W625" s="381"/>
    </row>
    <row r="626" spans="5:23" ht="15.75" thickBot="1" x14ac:dyDescent="0.3">
      <c r="T626" s="382">
        <v>16.632000000000001</v>
      </c>
      <c r="U626" s="381"/>
      <c r="V626" s="382">
        <v>805.08</v>
      </c>
      <c r="W626" s="381"/>
    </row>
    <row r="627" spans="5:23" ht="15.75" thickBot="1" x14ac:dyDescent="0.3">
      <c r="T627" s="382">
        <v>15.21</v>
      </c>
      <c r="U627" s="381"/>
      <c r="V627" s="382">
        <v>736.26</v>
      </c>
      <c r="W627" s="381"/>
    </row>
    <row r="628" spans="5:23" ht="15.75" thickBot="1" x14ac:dyDescent="0.3">
      <c r="T628" s="382">
        <v>60</v>
      </c>
      <c r="U628" s="381"/>
      <c r="V628" s="382" t="s">
        <v>570</v>
      </c>
      <c r="W628" s="381"/>
    </row>
    <row r="629" spans="5:23" ht="15.75" thickBot="1" x14ac:dyDescent="0.3">
      <c r="T629" s="382">
        <v>5.86</v>
      </c>
      <c r="U629" s="381"/>
      <c r="V629" s="382">
        <v>283.68</v>
      </c>
      <c r="W629" s="381"/>
    </row>
    <row r="630" spans="5:23" x14ac:dyDescent="0.25">
      <c r="E630" s="381"/>
    </row>
    <row r="631" spans="5:23" x14ac:dyDescent="0.25">
      <c r="E631" s="381"/>
    </row>
    <row r="632" spans="5:23" ht="15.75" thickBot="1" x14ac:dyDescent="0.3">
      <c r="E632" s="381"/>
      <c r="G632" s="381"/>
    </row>
    <row r="633" spans="5:23" ht="15.75" thickBot="1" x14ac:dyDescent="0.3">
      <c r="E633" s="381"/>
      <c r="G633" s="382" t="s">
        <v>581</v>
      </c>
      <c r="H633" s="381"/>
    </row>
    <row r="634" spans="5:23" ht="15.75" thickBot="1" x14ac:dyDescent="0.3">
      <c r="E634" s="381"/>
      <c r="G634" s="382">
        <v>593.98</v>
      </c>
      <c r="H634" s="381"/>
    </row>
    <row r="635" spans="5:23" ht="15.75" thickBot="1" x14ac:dyDescent="0.3">
      <c r="E635" s="382">
        <v>25.92</v>
      </c>
      <c r="F635" s="381"/>
      <c r="G635" s="382">
        <v>517.32000000000005</v>
      </c>
      <c r="H635" s="381"/>
    </row>
    <row r="636" spans="5:23" ht="15.75" thickBot="1" x14ac:dyDescent="0.3">
      <c r="E636" s="382">
        <v>13.167</v>
      </c>
      <c r="F636" s="381"/>
      <c r="G636" s="382">
        <v>521.04</v>
      </c>
      <c r="H636" s="381"/>
    </row>
    <row r="637" spans="5:23" ht="15.75" thickBot="1" x14ac:dyDescent="0.3">
      <c r="E637" s="382">
        <v>11.468</v>
      </c>
      <c r="F637" s="381"/>
      <c r="G637" s="382">
        <v>490.25</v>
      </c>
      <c r="H637" s="381"/>
    </row>
    <row r="638" spans="5:23" ht="15.75" thickBot="1" x14ac:dyDescent="0.3">
      <c r="E638" s="382">
        <v>11.55</v>
      </c>
      <c r="F638" s="381"/>
      <c r="G638" s="327">
        <v>62.4</v>
      </c>
    </row>
    <row r="639" spans="5:23" ht="15.75" thickBot="1" x14ac:dyDescent="0.3">
      <c r="E639" s="382">
        <v>10.868</v>
      </c>
      <c r="F639" s="381"/>
    </row>
    <row r="640" spans="5:23" ht="15.75" thickBot="1" x14ac:dyDescent="0.3">
      <c r="E640" s="382">
        <v>742.3</v>
      </c>
      <c r="F640" s="381"/>
    </row>
    <row r="641" spans="5:6" ht="15.75" thickBot="1" x14ac:dyDescent="0.3">
      <c r="E641" s="382">
        <v>742.3</v>
      </c>
      <c r="F641" s="381"/>
    </row>
    <row r="642" spans="5:6" ht="15.75" thickBot="1" x14ac:dyDescent="0.3">
      <c r="E642" s="382" t="s">
        <v>578</v>
      </c>
      <c r="F642" s="381"/>
    </row>
    <row r="643" spans="5:6" ht="15.75" thickBot="1" x14ac:dyDescent="0.3">
      <c r="E643" s="382" t="s">
        <v>578</v>
      </c>
      <c r="F643" s="381"/>
    </row>
    <row r="644" spans="5:6" ht="15.75" thickBot="1" x14ac:dyDescent="0.3">
      <c r="E644" s="382" t="s">
        <v>579</v>
      </c>
      <c r="F644" s="381"/>
    </row>
    <row r="645" spans="5:6" ht="15.75" thickBot="1" x14ac:dyDescent="0.3">
      <c r="E645" s="382">
        <v>701.71</v>
      </c>
      <c r="F645" s="381"/>
    </row>
    <row r="646" spans="5:6" ht="15.75" thickBot="1" x14ac:dyDescent="0.3">
      <c r="E646" s="382" t="s">
        <v>580</v>
      </c>
      <c r="F646" s="381"/>
    </row>
    <row r="647" spans="5:6" ht="15.75" thickBot="1" x14ac:dyDescent="0.3">
      <c r="E647" s="382"/>
      <c r="F647" s="381"/>
    </row>
    <row r="648" spans="5:6" ht="15.75" thickBot="1" x14ac:dyDescent="0.3">
      <c r="E648" s="382"/>
      <c r="F648" s="381"/>
    </row>
    <row r="649" spans="5:6" x14ac:dyDescent="0.25">
      <c r="E649" s="333"/>
    </row>
    <row r="650" spans="5:6" x14ac:dyDescent="0.25">
      <c r="E650" s="333"/>
    </row>
    <row r="651" spans="5:6" x14ac:dyDescent="0.25">
      <c r="E651" s="333"/>
    </row>
    <row r="652" spans="5:6" x14ac:dyDescent="0.25">
      <c r="E652" s="333"/>
    </row>
    <row r="653" spans="5:6" x14ac:dyDescent="0.25">
      <c r="E653" s="333"/>
    </row>
    <row r="654" spans="5:6" x14ac:dyDescent="0.25">
      <c r="E654" s="333"/>
    </row>
  </sheetData>
  <mergeCells count="39">
    <mergeCell ref="L119:L122"/>
    <mergeCell ref="M124:N124"/>
    <mergeCell ref="D384:E384"/>
    <mergeCell ref="D385:E385"/>
    <mergeCell ref="AH6:AH7"/>
    <mergeCell ref="Z6:Z7"/>
    <mergeCell ref="AA6:AA7"/>
    <mergeCell ref="I6:I7"/>
    <mergeCell ref="J6:J7"/>
    <mergeCell ref="K6:K7"/>
    <mergeCell ref="L6:M6"/>
    <mergeCell ref="N6:S6"/>
    <mergeCell ref="T6:T7"/>
    <mergeCell ref="L115:L117"/>
    <mergeCell ref="AG116:AI116"/>
    <mergeCell ref="AB6:AB7"/>
    <mergeCell ref="AJ2:AK2"/>
    <mergeCell ref="AK6:AK7"/>
    <mergeCell ref="AC6:AC7"/>
    <mergeCell ref="AD6:AD7"/>
    <mergeCell ref="AE6:AE7"/>
    <mergeCell ref="AF6:AF7"/>
    <mergeCell ref="AG6:AG7"/>
    <mergeCell ref="D3:E3"/>
    <mergeCell ref="A6:A7"/>
    <mergeCell ref="B6:B7"/>
    <mergeCell ref="C6:C7"/>
    <mergeCell ref="D6:D7"/>
    <mergeCell ref="E6:E7"/>
    <mergeCell ref="F6:F7"/>
    <mergeCell ref="G6:G7"/>
    <mergeCell ref="H6:H7"/>
    <mergeCell ref="AI6:AI7"/>
    <mergeCell ref="AJ6:AJ7"/>
    <mergeCell ref="N7:O7"/>
    <mergeCell ref="V6:V7"/>
    <mergeCell ref="W6:W7"/>
    <mergeCell ref="X6:X7"/>
    <mergeCell ref="Y6:Y7"/>
  </mergeCells>
  <pageMargins left="0.2" right="0.21" top="0.74803149606299213" bottom="0.74803149606299213" header="0.31496062992125984" footer="0.31496062992125984"/>
  <pageSetup paperSize="9" scale="52" orientation="landscape" r:id="rId1"/>
  <rowBreaks count="1" manualBreakCount="1">
    <brk id="124" max="26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6">
    <pageSetUpPr fitToPage="1"/>
  </sheetPr>
  <dimension ref="A1:AL605"/>
  <sheetViews>
    <sheetView view="pageBreakPreview" zoomScale="85" zoomScaleNormal="100" zoomScaleSheetLayoutView="85" workbookViewId="0">
      <selection activeCell="D19" sqref="D19"/>
    </sheetView>
  </sheetViews>
  <sheetFormatPr defaultRowHeight="15" x14ac:dyDescent="0.25"/>
  <cols>
    <col min="1" max="1" width="5.140625" bestFit="1" customWidth="1"/>
    <col min="2" max="2" width="57.42578125" customWidth="1"/>
    <col min="3" max="3" width="12.140625" style="25" hidden="1" customWidth="1"/>
    <col min="4" max="4" width="11.42578125" customWidth="1"/>
    <col min="5" max="5" width="12.85546875" customWidth="1"/>
    <col min="6" max="6" width="9.7109375" customWidth="1"/>
    <col min="7" max="7" width="12.85546875" customWidth="1"/>
    <col min="8" max="10" width="13.42578125" hidden="1" customWidth="1"/>
    <col min="11" max="11" width="11.85546875" customWidth="1"/>
    <col min="12" max="12" width="12.85546875" customWidth="1"/>
    <col min="13" max="13" width="12.7109375" customWidth="1"/>
    <col min="14" max="14" width="14.28515625" customWidth="1"/>
    <col min="15" max="15" width="0.5703125" customWidth="1"/>
    <col min="16" max="16" width="12.42578125" customWidth="1"/>
    <col min="17" max="17" width="10" customWidth="1"/>
    <col min="18" max="18" width="11" customWidth="1"/>
    <col min="19" max="19" width="11.140625" customWidth="1"/>
    <col min="20" max="20" width="13" customWidth="1"/>
    <col min="21" max="21" width="9.140625" hidden="1" customWidth="1"/>
    <col min="22" max="22" width="13.42578125" customWidth="1"/>
    <col min="23" max="23" width="15.7109375" customWidth="1"/>
    <col min="24" max="24" width="16" customWidth="1"/>
    <col min="25" max="27" width="17.5703125" hidden="1" customWidth="1"/>
    <col min="28" max="28" width="8.85546875" customWidth="1"/>
    <col min="29" max="29" width="19" bestFit="1" customWidth="1"/>
    <col min="30" max="30" width="16.7109375" customWidth="1"/>
    <col min="31" max="31" width="15.42578125" customWidth="1"/>
    <col min="32" max="32" width="13.5703125" bestFit="1" customWidth="1"/>
    <col min="33" max="33" width="12.85546875" bestFit="1" customWidth="1"/>
    <col min="34" max="34" width="13" customWidth="1"/>
    <col min="35" max="35" width="23.5703125" customWidth="1"/>
    <col min="36" max="36" width="18" bestFit="1" customWidth="1"/>
    <col min="37" max="37" width="19.42578125" bestFit="1" customWidth="1"/>
    <col min="38" max="38" width="13.42578125" bestFit="1" customWidth="1"/>
    <col min="39" max="39" width="13.140625" customWidth="1"/>
  </cols>
  <sheetData>
    <row r="1" spans="1:37" ht="15.75" thickBot="1" x14ac:dyDescent="0.3">
      <c r="B1" s="429" t="s">
        <v>623</v>
      </c>
      <c r="F1" s="21"/>
      <c r="L1" s="25" t="s">
        <v>20</v>
      </c>
      <c r="M1" s="25"/>
      <c r="V1" s="145" t="s">
        <v>31</v>
      </c>
      <c r="W1" s="145"/>
      <c r="X1" s="145"/>
      <c r="Y1" s="145"/>
      <c r="Z1" s="145"/>
    </row>
    <row r="2" spans="1:37" ht="24" thickBot="1" x14ac:dyDescent="0.4">
      <c r="B2" s="22" t="s">
        <v>0</v>
      </c>
      <c r="C2" s="22"/>
      <c r="D2" s="466" t="s">
        <v>576</v>
      </c>
      <c r="E2" s="467"/>
      <c r="L2" s="96" t="s">
        <v>13</v>
      </c>
      <c r="M2" s="95">
        <v>44214</v>
      </c>
      <c r="N2" s="23" t="s">
        <v>21</v>
      </c>
      <c r="O2" s="23"/>
      <c r="P2" s="96"/>
      <c r="Q2" s="137"/>
      <c r="R2" s="137"/>
      <c r="S2" s="137"/>
      <c r="T2" s="158">
        <v>3.0813000000000001</v>
      </c>
      <c r="W2" s="7"/>
      <c r="X2" s="7"/>
      <c r="Y2" s="7"/>
      <c r="Z2" s="7"/>
      <c r="AD2" t="s">
        <v>223</v>
      </c>
      <c r="AG2" s="177">
        <f>T5</f>
        <v>2.5428000000000002</v>
      </c>
      <c r="AH2" s="115"/>
      <c r="AI2" s="275">
        <f>V98*T3/T5/AG19</f>
        <v>1.087431181999083</v>
      </c>
      <c r="AJ2" s="446" t="s">
        <v>513</v>
      </c>
      <c r="AK2" s="446"/>
    </row>
    <row r="3" spans="1:37" ht="19.5" customHeight="1" x14ac:dyDescent="0.3">
      <c r="B3" s="27" t="s">
        <v>600</v>
      </c>
      <c r="C3" s="174"/>
      <c r="D3" s="255"/>
      <c r="E3" s="174"/>
      <c r="K3" s="7"/>
      <c r="L3" s="173"/>
      <c r="M3" s="95">
        <v>44214</v>
      </c>
      <c r="N3" s="23" t="s">
        <v>17</v>
      </c>
      <c r="O3" s="23"/>
      <c r="P3" s="96"/>
      <c r="Q3" s="137"/>
      <c r="R3" s="137"/>
      <c r="S3" s="137"/>
      <c r="T3" s="159">
        <v>3.0813000000000001</v>
      </c>
      <c r="W3" s="7"/>
      <c r="X3" s="7"/>
      <c r="Y3" s="7"/>
      <c r="Z3" s="7"/>
      <c r="AI3" s="277">
        <f>AH19/AI2*100-100</f>
        <v>79.321692469330372</v>
      </c>
      <c r="AJ3" s="276" t="s">
        <v>514</v>
      </c>
    </row>
    <row r="4" spans="1:37" ht="1.5" customHeight="1" x14ac:dyDescent="0.35">
      <c r="B4" s="1"/>
      <c r="C4" s="22"/>
      <c r="D4" s="1"/>
      <c r="E4" s="1"/>
      <c r="F4" s="6"/>
      <c r="K4" s="7" t="s">
        <v>14</v>
      </c>
      <c r="L4" s="26"/>
      <c r="M4" s="26"/>
      <c r="N4" s="23" t="s">
        <v>15</v>
      </c>
      <c r="O4" s="23"/>
      <c r="P4" s="3"/>
      <c r="Q4" s="23"/>
      <c r="R4" s="23"/>
      <c r="S4" s="23"/>
      <c r="T4" s="159">
        <v>2.4689999999999999</v>
      </c>
      <c r="V4" s="6"/>
      <c r="W4" s="7"/>
      <c r="X4" s="7"/>
      <c r="Y4" s="7"/>
      <c r="Z4" s="7"/>
      <c r="AA4" s="15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ht="15.75" thickBot="1" x14ac:dyDescent="0.3">
      <c r="K5" s="7"/>
      <c r="L5" s="173"/>
      <c r="M5" s="95">
        <f>M3</f>
        <v>44214</v>
      </c>
      <c r="N5" s="110" t="s">
        <v>252</v>
      </c>
      <c r="O5" s="23"/>
      <c r="P5" s="96"/>
      <c r="Q5" s="137"/>
      <c r="R5" s="137"/>
      <c r="S5" s="137"/>
      <c r="T5" s="160">
        <v>2.5428000000000002</v>
      </c>
    </row>
    <row r="6" spans="1:37" ht="15" customHeight="1" x14ac:dyDescent="0.25">
      <c r="A6" s="437" t="s">
        <v>22</v>
      </c>
      <c r="B6" s="443" t="s">
        <v>1</v>
      </c>
      <c r="C6" s="437" t="s">
        <v>102</v>
      </c>
      <c r="D6" s="437" t="s">
        <v>101</v>
      </c>
      <c r="E6" s="439" t="s">
        <v>357</v>
      </c>
      <c r="F6" s="437" t="s">
        <v>10</v>
      </c>
      <c r="G6" s="439" t="s">
        <v>340</v>
      </c>
      <c r="H6" s="441" t="s">
        <v>202</v>
      </c>
      <c r="I6" s="453" t="s">
        <v>16</v>
      </c>
      <c r="J6" s="455" t="s">
        <v>71</v>
      </c>
      <c r="K6" s="457" t="s">
        <v>2</v>
      </c>
      <c r="L6" s="458" t="s">
        <v>5</v>
      </c>
      <c r="M6" s="459"/>
      <c r="N6" s="457" t="s">
        <v>3</v>
      </c>
      <c r="O6" s="457"/>
      <c r="P6" s="457"/>
      <c r="Q6" s="443"/>
      <c r="R6" s="443"/>
      <c r="S6" s="443"/>
      <c r="T6" s="437" t="s">
        <v>9</v>
      </c>
      <c r="V6" s="437" t="s">
        <v>29</v>
      </c>
      <c r="W6" s="437" t="s">
        <v>28</v>
      </c>
      <c r="X6" s="437" t="s">
        <v>111</v>
      </c>
      <c r="Y6" s="437" t="s">
        <v>199</v>
      </c>
      <c r="Z6" s="437" t="s">
        <v>200</v>
      </c>
      <c r="AA6" s="437" t="s">
        <v>201</v>
      </c>
      <c r="AB6" s="437" t="s">
        <v>11</v>
      </c>
      <c r="AC6" s="437" t="s">
        <v>18</v>
      </c>
      <c r="AD6" s="437" t="s">
        <v>12</v>
      </c>
      <c r="AE6" s="437" t="s">
        <v>19</v>
      </c>
      <c r="AF6" s="437" t="s">
        <v>30</v>
      </c>
      <c r="AG6" s="437" t="s">
        <v>222</v>
      </c>
      <c r="AH6" s="437" t="s">
        <v>224</v>
      </c>
      <c r="AI6" s="437" t="s">
        <v>221</v>
      </c>
      <c r="AJ6" s="437" t="s">
        <v>12</v>
      </c>
      <c r="AK6" s="437" t="s">
        <v>288</v>
      </c>
    </row>
    <row r="7" spans="1:37" ht="89.25" customHeight="1" x14ac:dyDescent="0.25">
      <c r="A7" s="438"/>
      <c r="B7" s="443"/>
      <c r="C7" s="438"/>
      <c r="D7" s="438"/>
      <c r="E7" s="440"/>
      <c r="F7" s="438"/>
      <c r="G7" s="440"/>
      <c r="H7" s="442"/>
      <c r="I7" s="454"/>
      <c r="J7" s="456"/>
      <c r="K7" s="457"/>
      <c r="L7" s="266" t="s">
        <v>6</v>
      </c>
      <c r="M7" s="266" t="s">
        <v>7</v>
      </c>
      <c r="N7" s="443" t="s">
        <v>220</v>
      </c>
      <c r="O7" s="444"/>
      <c r="P7" s="266" t="s">
        <v>351</v>
      </c>
      <c r="Q7" s="264" t="s">
        <v>352</v>
      </c>
      <c r="R7" s="264" t="s">
        <v>353</v>
      </c>
      <c r="S7" s="264" t="s">
        <v>4</v>
      </c>
      <c r="T7" s="438"/>
      <c r="V7" s="438"/>
      <c r="W7" s="438"/>
      <c r="X7" s="438"/>
      <c r="Y7" s="438"/>
      <c r="Z7" s="438"/>
      <c r="AA7" s="438"/>
      <c r="AB7" s="438"/>
      <c r="AC7" s="438"/>
      <c r="AD7" s="438"/>
      <c r="AE7" s="438"/>
      <c r="AF7" s="438"/>
      <c r="AG7" s="438"/>
      <c r="AH7" s="438"/>
      <c r="AI7" s="438"/>
      <c r="AJ7" s="438"/>
      <c r="AK7" s="438"/>
    </row>
    <row r="8" spans="1:37" ht="17.25" customHeight="1" x14ac:dyDescent="0.25">
      <c r="A8" s="263"/>
      <c r="B8" s="32" t="s">
        <v>505</v>
      </c>
      <c r="C8" s="138"/>
      <c r="D8" s="80"/>
      <c r="E8" s="80"/>
      <c r="F8" s="46"/>
      <c r="G8" s="47"/>
      <c r="H8" s="47"/>
      <c r="I8" s="48"/>
      <c r="J8" s="71"/>
      <c r="K8" s="49"/>
      <c r="L8" s="49"/>
      <c r="M8" s="49"/>
      <c r="N8" s="49"/>
      <c r="O8" s="49" t="s">
        <v>72</v>
      </c>
      <c r="P8" s="49"/>
      <c r="Q8" s="51"/>
      <c r="R8" s="51"/>
      <c r="S8" s="51"/>
      <c r="T8" s="46"/>
      <c r="V8" s="46"/>
      <c r="W8" s="46"/>
      <c r="X8" s="46"/>
      <c r="Y8" s="46"/>
      <c r="Z8" s="46"/>
      <c r="AA8" s="46"/>
      <c r="AB8" s="46"/>
      <c r="AC8" s="46"/>
      <c r="AD8" s="46"/>
      <c r="AE8" s="50"/>
      <c r="AF8" s="46"/>
      <c r="AG8" s="50"/>
      <c r="AH8" s="50"/>
      <c r="AI8" s="46"/>
      <c r="AJ8" s="46"/>
      <c r="AK8" s="46"/>
    </row>
    <row r="9" spans="1:37" ht="15.75" x14ac:dyDescent="0.25">
      <c r="A9" s="2">
        <v>1</v>
      </c>
      <c r="B9" s="155" t="s">
        <v>585</v>
      </c>
      <c r="C9" s="243"/>
      <c r="D9" s="83">
        <v>24920</v>
      </c>
      <c r="E9" s="262">
        <f>ROUND(G9/$T$2,6)</f>
        <v>44.672328</v>
      </c>
      <c r="F9" s="11">
        <f>G9/M9*100-100</f>
        <v>5.2791161757075713</v>
      </c>
      <c r="G9" s="241">
        <f>X9/K9</f>
        <v>137.64884413044021</v>
      </c>
      <c r="H9" s="107">
        <f>AA9/K9</f>
        <v>137.64884413044021</v>
      </c>
      <c r="I9" s="14" t="e">
        <f>(X9+#REF!)/K9</f>
        <v>#REF!</v>
      </c>
      <c r="J9" s="73" t="e">
        <f>(#REF!+O9+P9+S9+#REF!)/K9</f>
        <v>#REF!</v>
      </c>
      <c r="K9" s="260">
        <v>441.18299999999999</v>
      </c>
      <c r="L9" s="5">
        <f t="shared" ref="L9:L11" si="0">V9/K9</f>
        <v>42.432278668942374</v>
      </c>
      <c r="M9" s="12">
        <f>L9*G125</f>
        <v>130.74658026261216</v>
      </c>
      <c r="N9" s="11">
        <f t="shared" ref="N9" si="1">ROUND(AC9/$AC$19*$N$19,2)</f>
        <v>2884.16</v>
      </c>
      <c r="O9" s="9">
        <f>N98/W98*W9</f>
        <v>2884.1600740000399</v>
      </c>
      <c r="P9" s="11">
        <f t="shared" ref="P9" si="2">ROUND(W9*L383,2)</f>
        <v>50</v>
      </c>
      <c r="Q9" s="11">
        <f t="shared" ref="Q9" si="3">ROUND(W9*N383,2)</f>
        <v>35</v>
      </c>
      <c r="R9" s="11">
        <f t="shared" ref="R9" si="4">ROUND(W9*P383,2)</f>
        <v>76</v>
      </c>
      <c r="S9" s="191">
        <f>W9*M383</f>
        <v>0</v>
      </c>
      <c r="T9" s="11">
        <f t="shared" ref="T9" si="5">N9+P9+Q9+R9+S9</f>
        <v>3045.16</v>
      </c>
      <c r="V9" s="84">
        <v>18720.400000000001</v>
      </c>
      <c r="W9" s="12">
        <f>ROUND((K9*M9),2)</f>
        <v>57683.17</v>
      </c>
      <c r="X9" s="12">
        <f>T9+W9</f>
        <v>60728.33</v>
      </c>
      <c r="Y9" s="4">
        <f>W9/W19*Y19</f>
        <v>0</v>
      </c>
      <c r="Z9" s="11">
        <f>H9/M9*100-100</f>
        <v>5.2791161757075713</v>
      </c>
      <c r="AA9" s="186">
        <f>W9+T9+Y9</f>
        <v>60728.33</v>
      </c>
      <c r="AB9" s="76">
        <v>5</v>
      </c>
      <c r="AC9" s="163">
        <f>ROUND((V9*K120+AE9),2)</f>
        <v>57683.17</v>
      </c>
      <c r="AD9" s="12">
        <f>AC9*AB9/100</f>
        <v>2884.1584999999995</v>
      </c>
      <c r="AE9" s="157">
        <f t="shared" ref="AE9:AE16" si="6">W9/$W$19*$AE$19</f>
        <v>0</v>
      </c>
      <c r="AF9" s="17"/>
      <c r="AG9" s="10"/>
      <c r="AH9" s="10"/>
      <c r="AI9" s="4"/>
      <c r="AJ9" s="4"/>
      <c r="AK9" s="4"/>
    </row>
    <row r="10" spans="1:37" ht="15.75" x14ac:dyDescent="0.25">
      <c r="A10" s="2">
        <f>A9+1</f>
        <v>2</v>
      </c>
      <c r="B10" s="55" t="s">
        <v>626</v>
      </c>
      <c r="C10" s="243"/>
      <c r="D10" s="83">
        <v>24993</v>
      </c>
      <c r="E10" s="262">
        <f>ROUND(G10/$T$2,6)</f>
        <v>44.672624999999996</v>
      </c>
      <c r="F10" s="11">
        <f>G10/M10*100-100</f>
        <v>5.2795959539551234</v>
      </c>
      <c r="G10" s="241">
        <f>X10/K10</f>
        <v>137.64975845410629</v>
      </c>
      <c r="H10" s="107">
        <f t="shared" ref="H10:H33" si="7">AA10/K10</f>
        <v>137.64975845410629</v>
      </c>
      <c r="I10" s="14" t="e">
        <f>(X10+#REF!)/K10</f>
        <v>#REF!</v>
      </c>
      <c r="J10" s="73" t="e">
        <f>(#REF!+O10+P10+S10+#REF!)/K10</f>
        <v>#REF!</v>
      </c>
      <c r="K10" s="260">
        <v>12.42</v>
      </c>
      <c r="L10" s="5">
        <f t="shared" si="0"/>
        <v>42.432367149758456</v>
      </c>
      <c r="M10" s="12">
        <f>L10*G126</f>
        <v>130.74685289855074</v>
      </c>
      <c r="N10" s="11">
        <f t="shared" ref="N10" si="8">ROUND(AC10/$AC$19*$N$19,2)</f>
        <v>81.19</v>
      </c>
      <c r="O10" s="9">
        <f>N99/W99*W10</f>
        <v>81.194044310796116</v>
      </c>
      <c r="P10" s="11">
        <f t="shared" ref="P10" si="9">ROUND(W10*L384,2)</f>
        <v>1.41</v>
      </c>
      <c r="Q10" s="11">
        <f t="shared" ref="Q10" si="10">ROUND(W10*N384,2)</f>
        <v>0.99</v>
      </c>
      <c r="R10" s="11">
        <f t="shared" ref="R10" si="11">ROUND(W10*P384,2)</f>
        <v>2.14</v>
      </c>
      <c r="S10" s="191">
        <f t="shared" ref="S10" si="12">W10*M384</f>
        <v>0</v>
      </c>
      <c r="T10" s="11">
        <f t="shared" ref="T10" si="13">N10+P10+Q10+R10+S10</f>
        <v>85.72999999999999</v>
      </c>
      <c r="V10" s="84">
        <v>527.01</v>
      </c>
      <c r="W10" s="12">
        <f t="shared" ref="W10:W16" si="14">ROUND((K10*M10),2)</f>
        <v>1623.88</v>
      </c>
      <c r="X10" s="12">
        <f>T10+W10</f>
        <v>1709.6100000000001</v>
      </c>
      <c r="Y10" s="4">
        <f>W10/W19*Y19</f>
        <v>0</v>
      </c>
      <c r="Z10" s="11">
        <f>H10/M10*100-100</f>
        <v>5.2795959539551234</v>
      </c>
      <c r="AA10" s="186">
        <f>W10+T10+Y10</f>
        <v>1709.6100000000001</v>
      </c>
      <c r="AB10" s="76">
        <v>5</v>
      </c>
      <c r="AC10" s="163">
        <f>ROUND((V10*K121+AE10),2)</f>
        <v>1623.88</v>
      </c>
      <c r="AD10" s="12">
        <f t="shared" ref="AD10:AD18" si="15">AC10*AB10/100</f>
        <v>81.194000000000003</v>
      </c>
      <c r="AE10" s="157">
        <f t="shared" si="6"/>
        <v>0</v>
      </c>
      <c r="AF10" s="17"/>
      <c r="AG10" s="10"/>
      <c r="AH10" s="10"/>
      <c r="AI10" s="4"/>
      <c r="AJ10" s="4"/>
      <c r="AK10" s="4"/>
    </row>
    <row r="11" spans="1:37" ht="19.5" customHeight="1" thickBot="1" x14ac:dyDescent="0.3">
      <c r="A11" s="2">
        <f t="shared" ref="A11:A18" si="16">A10+1</f>
        <v>3</v>
      </c>
      <c r="B11" s="88" t="s">
        <v>625</v>
      </c>
      <c r="C11" s="243"/>
      <c r="D11" s="83">
        <v>24994</v>
      </c>
      <c r="E11" s="146">
        <f t="shared" ref="E11:E16" si="17">ROUND(G11/$T$2,6)</f>
        <v>44.671933000000003</v>
      </c>
      <c r="F11" s="11">
        <f t="shared" ref="F11:F18" si="18">G11/M11*100-100</f>
        <v>5.279001093479323</v>
      </c>
      <c r="G11" s="30">
        <f>X11/K11</f>
        <v>137.64762754722594</v>
      </c>
      <c r="H11" s="107">
        <f t="shared" si="7"/>
        <v>137.64762754722594</v>
      </c>
      <c r="I11" s="14" t="e">
        <f>(X11+#REF!)/K11</f>
        <v>#REF!</v>
      </c>
      <c r="J11" s="73" t="e">
        <f>(#REF!+O11+P11+S11+#REF!)/K11</f>
        <v>#REF!</v>
      </c>
      <c r="K11" s="260">
        <v>13.446</v>
      </c>
      <c r="L11" s="5">
        <f t="shared" si="0"/>
        <v>42.431950022311469</v>
      </c>
      <c r="M11" s="12">
        <f t="shared" ref="M11:M17" si="19">L11*G125</f>
        <v>130.74556760374833</v>
      </c>
      <c r="N11" s="11">
        <f t="shared" ref="N11:N16" si="20">ROUND(AC11/$AC$19*$N$19,2)</f>
        <v>87.9</v>
      </c>
      <c r="O11" s="9">
        <f>N98/W98*W11</f>
        <v>87.900047970527112</v>
      </c>
      <c r="P11" s="11">
        <f t="shared" ref="P11:P16" si="21">ROUND(W11*L385,2)</f>
        <v>1.52</v>
      </c>
      <c r="Q11" s="11">
        <f t="shared" ref="Q11:Q16" si="22">ROUND(W11*N385,2)</f>
        <v>1.07</v>
      </c>
      <c r="R11" s="11">
        <f t="shared" ref="R11:R16" si="23">ROUND(W11*P385,2)</f>
        <v>2.3199999999999998</v>
      </c>
      <c r="S11" s="191">
        <f t="shared" ref="S11:S16" si="24">W11*M385</f>
        <v>0</v>
      </c>
      <c r="T11" s="11">
        <f t="shared" ref="T11:T16" si="25">N11+P11+Q11+R11+S11</f>
        <v>92.809999999999988</v>
      </c>
      <c r="V11" s="84">
        <v>570.54</v>
      </c>
      <c r="W11" s="12">
        <f t="shared" si="14"/>
        <v>1758</v>
      </c>
      <c r="X11" s="12">
        <f t="shared" ref="X11:X16" si="26">T11+W11</f>
        <v>1850.81</v>
      </c>
      <c r="Y11" s="4">
        <f>W11/W19*Y19</f>
        <v>0</v>
      </c>
      <c r="Z11" s="11">
        <f t="shared" ref="Z11:Z18" si="27">H11/M11*100-100</f>
        <v>5.279001093479323</v>
      </c>
      <c r="AA11" s="186">
        <f>W11+T11+Y11</f>
        <v>1850.81</v>
      </c>
      <c r="AB11" s="76">
        <v>5</v>
      </c>
      <c r="AC11" s="163">
        <f>ROUND((V11*K124+AE11),2)</f>
        <v>1758</v>
      </c>
      <c r="AD11" s="12">
        <f t="shared" si="15"/>
        <v>87.9</v>
      </c>
      <c r="AE11" s="157">
        <f t="shared" si="6"/>
        <v>0</v>
      </c>
      <c r="AF11" s="17"/>
      <c r="AG11" s="10"/>
      <c r="AH11" s="10"/>
      <c r="AI11" s="4"/>
      <c r="AJ11" s="4"/>
      <c r="AK11" s="4"/>
    </row>
    <row r="12" spans="1:37" ht="19.5" hidden="1" customHeight="1" x14ac:dyDescent="0.25">
      <c r="A12" s="2">
        <f t="shared" si="16"/>
        <v>4</v>
      </c>
      <c r="B12" s="88"/>
      <c r="C12" s="243"/>
      <c r="D12" s="83"/>
      <c r="E12" s="146">
        <f t="shared" si="17"/>
        <v>0</v>
      </c>
      <c r="F12" s="11">
        <f t="shared" si="18"/>
        <v>-100</v>
      </c>
      <c r="G12" s="30">
        <f>X12/K12</f>
        <v>0</v>
      </c>
      <c r="H12" s="107">
        <f t="shared" si="7"/>
        <v>0</v>
      </c>
      <c r="I12" s="14" t="e">
        <f>(X12+#REF!)/K12</f>
        <v>#REF!</v>
      </c>
      <c r="J12" s="73" t="e">
        <f>(#REF!+O12+P12+S12+#REF!)/K12</f>
        <v>#REF!</v>
      </c>
      <c r="K12" s="9">
        <v>9.9999999999999994E-37</v>
      </c>
      <c r="L12" s="5">
        <v>1E-46</v>
      </c>
      <c r="M12" s="12">
        <f t="shared" si="19"/>
        <v>3.0813000000000001E-46</v>
      </c>
      <c r="N12" s="11">
        <f t="shared" si="20"/>
        <v>0</v>
      </c>
      <c r="O12" s="9">
        <f t="shared" ref="O12:O17" si="28">N98/W98*W12</f>
        <v>0</v>
      </c>
      <c r="P12" s="11">
        <f t="shared" si="21"/>
        <v>0</v>
      </c>
      <c r="Q12" s="11">
        <f t="shared" si="22"/>
        <v>0</v>
      </c>
      <c r="R12" s="11">
        <f t="shared" si="23"/>
        <v>0</v>
      </c>
      <c r="S12" s="191">
        <f t="shared" si="24"/>
        <v>0</v>
      </c>
      <c r="T12" s="11">
        <f t="shared" si="25"/>
        <v>0</v>
      </c>
      <c r="V12" s="84"/>
      <c r="W12" s="12">
        <f t="shared" si="14"/>
        <v>0</v>
      </c>
      <c r="X12" s="12">
        <f t="shared" si="26"/>
        <v>0</v>
      </c>
      <c r="Y12" s="4">
        <f>W12/W19*Y19</f>
        <v>0</v>
      </c>
      <c r="Z12" s="108">
        <f>H12/M12*100-100</f>
        <v>-100</v>
      </c>
      <c r="AA12" s="186">
        <f>W12+T12+Y12</f>
        <v>0</v>
      </c>
      <c r="AB12" s="76">
        <v>5</v>
      </c>
      <c r="AC12" s="163">
        <f>ROUND((V12*K127+AE12),2)</f>
        <v>0</v>
      </c>
      <c r="AD12" s="12">
        <f t="shared" si="15"/>
        <v>0</v>
      </c>
      <c r="AE12" s="157">
        <f t="shared" si="6"/>
        <v>0</v>
      </c>
      <c r="AF12" s="17"/>
      <c r="AG12" s="10"/>
      <c r="AH12" s="10"/>
      <c r="AI12" s="4"/>
      <c r="AJ12" s="4"/>
      <c r="AK12" s="4"/>
    </row>
    <row r="13" spans="1:37" ht="19.5" hidden="1" customHeight="1" x14ac:dyDescent="0.25">
      <c r="A13" s="2">
        <f t="shared" si="16"/>
        <v>5</v>
      </c>
      <c r="B13" s="88"/>
      <c r="C13" s="243"/>
      <c r="D13" s="83"/>
      <c r="E13" s="146">
        <f>ROUND(G13/$T$2,6)</f>
        <v>0</v>
      </c>
      <c r="F13" s="11">
        <f t="shared" si="18"/>
        <v>-100</v>
      </c>
      <c r="G13" s="30">
        <f>X13/K13</f>
        <v>0</v>
      </c>
      <c r="H13" s="107">
        <f t="shared" si="7"/>
        <v>0</v>
      </c>
      <c r="I13" s="14" t="e">
        <f>(X13+#REF!)/K13</f>
        <v>#REF!</v>
      </c>
      <c r="J13" s="73" t="e">
        <f>(#REF!+O13+P13+S13+#REF!)/K13</f>
        <v>#REF!</v>
      </c>
      <c r="K13" s="9">
        <v>9.9999999999999994E-37</v>
      </c>
      <c r="L13" s="5">
        <v>1E-46</v>
      </c>
      <c r="M13" s="12">
        <f t="shared" si="19"/>
        <v>3.0813000000000001E-46</v>
      </c>
      <c r="N13" s="11">
        <f t="shared" si="20"/>
        <v>0</v>
      </c>
      <c r="O13" s="9">
        <f t="shared" si="28"/>
        <v>0</v>
      </c>
      <c r="P13" s="11">
        <f t="shared" si="21"/>
        <v>0</v>
      </c>
      <c r="Q13" s="11">
        <f t="shared" si="22"/>
        <v>0</v>
      </c>
      <c r="R13" s="11">
        <f t="shared" si="23"/>
        <v>0</v>
      </c>
      <c r="S13" s="191">
        <f t="shared" si="24"/>
        <v>0</v>
      </c>
      <c r="T13" s="11">
        <f t="shared" si="25"/>
        <v>0</v>
      </c>
      <c r="V13" s="84"/>
      <c r="W13" s="12">
        <f t="shared" si="14"/>
        <v>0</v>
      </c>
      <c r="X13" s="12">
        <f t="shared" si="26"/>
        <v>0</v>
      </c>
      <c r="Y13" s="4">
        <f>W13/W19*Y19</f>
        <v>0</v>
      </c>
      <c r="Z13" s="11">
        <f>H13/M13*100-100</f>
        <v>-100</v>
      </c>
      <c r="AA13" s="186">
        <f t="shared" ref="AA13:AA18" si="29">X13+Y13</f>
        <v>0</v>
      </c>
      <c r="AB13" s="76">
        <v>5</v>
      </c>
      <c r="AC13" s="199">
        <f>ROUND((V13*K128+AE13),2)</f>
        <v>0</v>
      </c>
      <c r="AD13" s="12">
        <f t="shared" si="15"/>
        <v>0</v>
      </c>
      <c r="AE13" s="157">
        <f t="shared" si="6"/>
        <v>0</v>
      </c>
      <c r="AF13" s="17"/>
      <c r="AG13" s="10"/>
      <c r="AH13" s="10"/>
      <c r="AI13" s="4"/>
      <c r="AJ13" s="4"/>
      <c r="AK13" s="4"/>
    </row>
    <row r="14" spans="1:37" ht="19.5" hidden="1" customHeight="1" x14ac:dyDescent="0.25">
      <c r="A14" s="2">
        <f t="shared" si="16"/>
        <v>6</v>
      </c>
      <c r="B14" s="88"/>
      <c r="C14" s="243"/>
      <c r="D14" s="83"/>
      <c r="E14" s="146">
        <f t="shared" si="17"/>
        <v>0</v>
      </c>
      <c r="F14" s="11">
        <f t="shared" si="18"/>
        <v>-100</v>
      </c>
      <c r="G14" s="30">
        <f>(W14+T14)/K14</f>
        <v>0</v>
      </c>
      <c r="H14" s="107">
        <f t="shared" si="7"/>
        <v>0</v>
      </c>
      <c r="I14" s="14" t="e">
        <f>(X14+#REF!)/K14</f>
        <v>#REF!</v>
      </c>
      <c r="J14" s="73" t="e">
        <f>(#REF!+O14+P14+S14+#REF!)/K14</f>
        <v>#REF!</v>
      </c>
      <c r="K14" s="9">
        <v>9.9999999999999994E-37</v>
      </c>
      <c r="L14" s="5">
        <v>1E-46</v>
      </c>
      <c r="M14" s="12">
        <f t="shared" si="19"/>
        <v>3.0813000000000001E-46</v>
      </c>
      <c r="N14" s="11">
        <f t="shared" si="20"/>
        <v>0</v>
      </c>
      <c r="O14" s="9" t="e">
        <f t="shared" si="28"/>
        <v>#DIV/0!</v>
      </c>
      <c r="P14" s="11">
        <f t="shared" si="21"/>
        <v>0</v>
      </c>
      <c r="Q14" s="11">
        <f t="shared" si="22"/>
        <v>0</v>
      </c>
      <c r="R14" s="11">
        <f t="shared" si="23"/>
        <v>0</v>
      </c>
      <c r="S14" s="191">
        <f t="shared" si="24"/>
        <v>0</v>
      </c>
      <c r="T14" s="11">
        <f t="shared" si="25"/>
        <v>0</v>
      </c>
      <c r="V14" s="84"/>
      <c r="W14" s="12">
        <f t="shared" si="14"/>
        <v>0</v>
      </c>
      <c r="X14" s="12">
        <f t="shared" si="26"/>
        <v>0</v>
      </c>
      <c r="Y14" s="4">
        <f>W14/W19*Y19</f>
        <v>0</v>
      </c>
      <c r="Z14" s="11">
        <f t="shared" si="27"/>
        <v>-100</v>
      </c>
      <c r="AA14" s="186">
        <f t="shared" si="29"/>
        <v>0</v>
      </c>
      <c r="AB14" s="76">
        <v>5</v>
      </c>
      <c r="AC14" s="199">
        <f>ROUND((V14*K130+AE14),2)</f>
        <v>0</v>
      </c>
      <c r="AD14" s="12">
        <f t="shared" si="15"/>
        <v>0</v>
      </c>
      <c r="AE14" s="157">
        <f t="shared" si="6"/>
        <v>0</v>
      </c>
      <c r="AF14" s="17"/>
      <c r="AG14" s="10"/>
      <c r="AH14" s="10"/>
      <c r="AI14" s="4"/>
      <c r="AJ14" s="4"/>
      <c r="AK14" s="4"/>
    </row>
    <row r="15" spans="1:37" ht="15.75" hidden="1" x14ac:dyDescent="0.25">
      <c r="A15" s="2">
        <f t="shared" si="16"/>
        <v>7</v>
      </c>
      <c r="B15" s="89"/>
      <c r="C15" s="243"/>
      <c r="D15" s="83"/>
      <c r="E15" s="146">
        <f t="shared" si="17"/>
        <v>0</v>
      </c>
      <c r="F15" s="11">
        <f t="shared" si="18"/>
        <v>-100</v>
      </c>
      <c r="G15" s="30">
        <f>(W15+T15)/K15</f>
        <v>0</v>
      </c>
      <c r="H15" s="107">
        <f t="shared" si="7"/>
        <v>0</v>
      </c>
      <c r="I15" s="14" t="e">
        <f>(X15+#REF!)/K15</f>
        <v>#REF!</v>
      </c>
      <c r="J15" s="13"/>
      <c r="K15" s="9">
        <v>9.9999999999999994E-37</v>
      </c>
      <c r="L15" s="5">
        <v>1E-46</v>
      </c>
      <c r="M15" s="12">
        <f t="shared" si="19"/>
        <v>3.0813000000000001E-46</v>
      </c>
      <c r="N15" s="11">
        <f t="shared" si="20"/>
        <v>0</v>
      </c>
      <c r="O15" s="9" t="e">
        <f t="shared" si="28"/>
        <v>#DIV/0!</v>
      </c>
      <c r="P15" s="11">
        <f t="shared" si="21"/>
        <v>0</v>
      </c>
      <c r="Q15" s="11">
        <f t="shared" si="22"/>
        <v>0</v>
      </c>
      <c r="R15" s="11">
        <f t="shared" si="23"/>
        <v>0</v>
      </c>
      <c r="S15" s="191">
        <f t="shared" si="24"/>
        <v>0</v>
      </c>
      <c r="T15" s="11">
        <f t="shared" si="25"/>
        <v>0</v>
      </c>
      <c r="V15" s="84"/>
      <c r="W15" s="12">
        <f t="shared" si="14"/>
        <v>0</v>
      </c>
      <c r="X15" s="12">
        <f t="shared" si="26"/>
        <v>0</v>
      </c>
      <c r="Y15" s="4">
        <f>W15/W19*Y19</f>
        <v>0</v>
      </c>
      <c r="Z15" s="11">
        <f t="shared" si="27"/>
        <v>-100</v>
      </c>
      <c r="AA15" s="186">
        <f t="shared" si="29"/>
        <v>0</v>
      </c>
      <c r="AB15" s="76">
        <v>5</v>
      </c>
      <c r="AC15" s="199">
        <f>ROUND((V15*K131+AE15),2)</f>
        <v>0</v>
      </c>
      <c r="AD15" s="12">
        <f t="shared" si="15"/>
        <v>0</v>
      </c>
      <c r="AE15" s="157">
        <f t="shared" si="6"/>
        <v>0</v>
      </c>
      <c r="AF15" s="17"/>
      <c r="AG15" s="10"/>
      <c r="AH15" s="10"/>
      <c r="AI15" s="4"/>
      <c r="AJ15" s="4"/>
      <c r="AK15" s="4"/>
    </row>
    <row r="16" spans="1:37" ht="15.75" hidden="1" x14ac:dyDescent="0.25">
      <c r="A16" s="2">
        <f>A15+1</f>
        <v>8</v>
      </c>
      <c r="B16" s="55"/>
      <c r="C16" s="244"/>
      <c r="D16" s="83"/>
      <c r="E16" s="146">
        <f t="shared" si="17"/>
        <v>0</v>
      </c>
      <c r="F16" s="11">
        <f t="shared" si="18"/>
        <v>-100</v>
      </c>
      <c r="G16" s="30">
        <f>(W16+T16)/K16</f>
        <v>0</v>
      </c>
      <c r="H16" s="107">
        <f t="shared" si="7"/>
        <v>0</v>
      </c>
      <c r="I16" s="14" t="e">
        <f>(#REF!+T16)/K16</f>
        <v>#REF!</v>
      </c>
      <c r="J16" s="13"/>
      <c r="K16" s="9">
        <v>9.9999999999999994E-37</v>
      </c>
      <c r="L16" s="5">
        <v>1E-46</v>
      </c>
      <c r="M16" s="12">
        <f t="shared" si="19"/>
        <v>3.0813000000000001E-46</v>
      </c>
      <c r="N16" s="11">
        <f t="shared" si="20"/>
        <v>0</v>
      </c>
      <c r="O16" s="9" t="e">
        <f t="shared" si="28"/>
        <v>#DIV/0!</v>
      </c>
      <c r="P16" s="11">
        <f t="shared" si="21"/>
        <v>0</v>
      </c>
      <c r="Q16" s="11">
        <f t="shared" si="22"/>
        <v>0</v>
      </c>
      <c r="R16" s="11">
        <f t="shared" si="23"/>
        <v>0</v>
      </c>
      <c r="S16" s="191">
        <f t="shared" si="24"/>
        <v>0</v>
      </c>
      <c r="T16" s="11">
        <f t="shared" si="25"/>
        <v>0</v>
      </c>
      <c r="V16" s="84"/>
      <c r="W16" s="12">
        <f t="shared" si="14"/>
        <v>0</v>
      </c>
      <c r="X16" s="12">
        <f t="shared" si="26"/>
        <v>0</v>
      </c>
      <c r="Y16" s="4">
        <f>W16/W19*Y19</f>
        <v>0</v>
      </c>
      <c r="Z16" s="11">
        <f t="shared" si="27"/>
        <v>-100</v>
      </c>
      <c r="AA16" s="186">
        <f t="shared" si="29"/>
        <v>0</v>
      </c>
      <c r="AB16" s="76">
        <v>5</v>
      </c>
      <c r="AC16" s="199">
        <f>ROUND((V16*K137+AE16),0)</f>
        <v>0</v>
      </c>
      <c r="AD16" s="12">
        <f t="shared" si="15"/>
        <v>0</v>
      </c>
      <c r="AE16" s="157">
        <f t="shared" si="6"/>
        <v>0</v>
      </c>
      <c r="AF16" s="17"/>
      <c r="AG16" s="10"/>
      <c r="AH16" s="10"/>
      <c r="AI16" s="4"/>
      <c r="AJ16" s="4"/>
      <c r="AK16" s="4"/>
    </row>
    <row r="17" spans="1:37" ht="15.75" hidden="1" x14ac:dyDescent="0.25">
      <c r="A17" s="2">
        <f t="shared" si="16"/>
        <v>9</v>
      </c>
      <c r="B17" s="55"/>
      <c r="C17" s="245"/>
      <c r="D17" s="83"/>
      <c r="E17" s="147">
        <f>ROUND(G17*1.07,-1)</f>
        <v>0</v>
      </c>
      <c r="F17" s="11">
        <f t="shared" si="18"/>
        <v>-100</v>
      </c>
      <c r="G17" s="30">
        <f>(W17+T17)/K17</f>
        <v>0</v>
      </c>
      <c r="H17" s="107">
        <f t="shared" si="7"/>
        <v>0</v>
      </c>
      <c r="I17" s="14" t="e">
        <f>(#REF!+T17)/K17</f>
        <v>#REF!</v>
      </c>
      <c r="J17" s="13"/>
      <c r="K17" s="9">
        <v>9.9999999999999994E-37</v>
      </c>
      <c r="L17" s="5">
        <v>1E-46</v>
      </c>
      <c r="M17" s="12">
        <f t="shared" si="19"/>
        <v>3.0813000000000001E-46</v>
      </c>
      <c r="N17" s="11">
        <f>ROUND(AD17,0)</f>
        <v>0</v>
      </c>
      <c r="O17" s="9" t="e">
        <f t="shared" si="28"/>
        <v>#DIV/0!</v>
      </c>
      <c r="P17" s="11">
        <f>W17*L413</f>
        <v>0</v>
      </c>
      <c r="Q17" s="11"/>
      <c r="R17" s="11"/>
      <c r="S17" s="9">
        <f>W17*M413</f>
        <v>0</v>
      </c>
      <c r="T17" s="11">
        <f>N17+P17+S17</f>
        <v>0</v>
      </c>
      <c r="V17" s="84"/>
      <c r="W17" s="12">
        <f>ROUND((K17*M17),0)</f>
        <v>0</v>
      </c>
      <c r="X17" s="12">
        <f>N17+P17+S17+W17</f>
        <v>0</v>
      </c>
      <c r="Y17" s="4">
        <f>W17/W19*Y19</f>
        <v>0</v>
      </c>
      <c r="Z17" s="11">
        <f t="shared" si="27"/>
        <v>-100</v>
      </c>
      <c r="AA17" s="186">
        <f t="shared" si="29"/>
        <v>0</v>
      </c>
      <c r="AB17" s="76">
        <v>5</v>
      </c>
      <c r="AC17" s="199">
        <f>ROUND((V17*K138+AE17),0)</f>
        <v>0</v>
      </c>
      <c r="AD17" s="12">
        <f t="shared" si="15"/>
        <v>0</v>
      </c>
      <c r="AE17" s="200"/>
      <c r="AF17" s="17"/>
      <c r="AG17" s="10"/>
      <c r="AH17" s="10"/>
      <c r="AI17" s="4"/>
      <c r="AJ17" s="4"/>
      <c r="AK17" s="4"/>
    </row>
    <row r="18" spans="1:37" ht="16.5" hidden="1" thickBot="1" x14ac:dyDescent="0.3">
      <c r="A18" s="2">
        <f t="shared" si="16"/>
        <v>10</v>
      </c>
      <c r="B18" s="55"/>
      <c r="C18" s="245"/>
      <c r="D18" s="83"/>
      <c r="E18" s="147">
        <f>ROUND(G18*1.07,-1)</f>
        <v>0</v>
      </c>
      <c r="F18" s="11">
        <f t="shared" si="18"/>
        <v>-100</v>
      </c>
      <c r="G18" s="30">
        <f>(W18+T18)/K18</f>
        <v>0</v>
      </c>
      <c r="H18" s="107">
        <f t="shared" si="7"/>
        <v>0</v>
      </c>
      <c r="I18" s="14" t="e">
        <f>(#REF!+T18)/K18</f>
        <v>#REF!</v>
      </c>
      <c r="J18" s="13"/>
      <c r="K18" s="9">
        <v>9.9999999999999994E-37</v>
      </c>
      <c r="L18" s="5">
        <v>1E-46</v>
      </c>
      <c r="M18" s="12">
        <f>L18*G139</f>
        <v>3.0813000000000001E-46</v>
      </c>
      <c r="N18" s="11">
        <f>ROUND(AD18,0)</f>
        <v>0</v>
      </c>
      <c r="O18" s="9" t="e">
        <f>N104/W104*W18</f>
        <v>#DIV/0!</v>
      </c>
      <c r="P18" s="11">
        <f>W18*L414</f>
        <v>0</v>
      </c>
      <c r="Q18" s="11"/>
      <c r="R18" s="11"/>
      <c r="S18" s="9">
        <f>W18*M414</f>
        <v>0</v>
      </c>
      <c r="T18" s="11">
        <f>N18+P18+S18</f>
        <v>0</v>
      </c>
      <c r="V18" s="84"/>
      <c r="W18" s="12">
        <f>ROUND((K18*M18),0)</f>
        <v>0</v>
      </c>
      <c r="X18" s="12">
        <f>N18+P18+S18+W18</f>
        <v>0</v>
      </c>
      <c r="Y18" s="4">
        <f>W18/W19*Y19</f>
        <v>0</v>
      </c>
      <c r="Z18" s="11">
        <f t="shared" si="27"/>
        <v>-100</v>
      </c>
      <c r="AA18" s="186">
        <f t="shared" si="29"/>
        <v>0</v>
      </c>
      <c r="AB18" s="76">
        <v>5</v>
      </c>
      <c r="AC18" s="199">
        <f>ROUND((V18*K139+AE18),0)</f>
        <v>0</v>
      </c>
      <c r="AD18" s="182">
        <f t="shared" si="15"/>
        <v>0</v>
      </c>
      <c r="AE18" s="200"/>
      <c r="AF18" s="17"/>
      <c r="AG18" s="10"/>
      <c r="AH18" s="10"/>
      <c r="AI18" s="192"/>
      <c r="AJ18" s="192"/>
      <c r="AK18" s="4"/>
    </row>
    <row r="19" spans="1:37" ht="16.5" thickBot="1" x14ac:dyDescent="0.3">
      <c r="A19" s="2"/>
      <c r="B19" s="28" t="s">
        <v>8</v>
      </c>
      <c r="C19" s="246"/>
      <c r="D19" s="82"/>
      <c r="E19" s="148"/>
      <c r="F19" s="4" t="s">
        <v>27</v>
      </c>
      <c r="G19" s="82"/>
      <c r="H19" s="107"/>
      <c r="I19" s="14"/>
      <c r="J19" s="13"/>
      <c r="K19" s="261">
        <f>SUM(K9:K18)</f>
        <v>467.04900000000004</v>
      </c>
      <c r="L19" s="5"/>
      <c r="M19" s="12"/>
      <c r="N19" s="162">
        <f>AD19</f>
        <v>2884.16</v>
      </c>
      <c r="O19" s="19"/>
      <c r="P19" s="180">
        <f>ROUND(W19*L393,2)</f>
        <v>50</v>
      </c>
      <c r="Q19" s="180">
        <f>ROUND(W19*N393,2)</f>
        <v>35</v>
      </c>
      <c r="R19" s="180">
        <f>ROUND(W19*P393,2)</f>
        <v>76</v>
      </c>
      <c r="S19" s="187">
        <f>SUM(S9:S18)</f>
        <v>0</v>
      </c>
      <c r="T19" s="180">
        <f>N19+P19+Q19+R19+S19</f>
        <v>3045.16</v>
      </c>
      <c r="V19" s="20">
        <f>V9</f>
        <v>18720.400000000001</v>
      </c>
      <c r="W19" s="20">
        <f>V19*T2</f>
        <v>57683.168520000007</v>
      </c>
      <c r="X19" s="20">
        <f>SUM(X9:X18)</f>
        <v>64288.75</v>
      </c>
      <c r="Y19" s="109"/>
      <c r="Z19" s="19"/>
      <c r="AA19" s="187">
        <f>SUM(AA9:AA18)</f>
        <v>64288.75</v>
      </c>
      <c r="AB19" s="76">
        <v>5</v>
      </c>
      <c r="AC19" s="181">
        <f>ROUND(V19*K134+AE19,2)</f>
        <v>57683.17</v>
      </c>
      <c r="AD19" s="184">
        <f>ROUND(AC19*AB19/100,2)</f>
        <v>2884.16</v>
      </c>
      <c r="AE19" s="188">
        <f>AF19/AF98*S105</f>
        <v>0</v>
      </c>
      <c r="AF19" s="111">
        <v>21237</v>
      </c>
      <c r="AG19" s="151">
        <v>20861</v>
      </c>
      <c r="AH19" s="122">
        <v>1.95</v>
      </c>
      <c r="AI19" s="181">
        <f>ROUND((AG19*AH19*AG2),2)</f>
        <v>103438.43</v>
      </c>
      <c r="AJ19" s="20">
        <f>ROUND(AI19*AB19/100,2)</f>
        <v>5171.92</v>
      </c>
      <c r="AK19" s="185">
        <f>ROUND((AC19+AD19)*0.2,2)</f>
        <v>12113.47</v>
      </c>
    </row>
    <row r="20" spans="1:37" ht="17.25" hidden="1" customHeight="1" x14ac:dyDescent="0.25">
      <c r="A20" s="263"/>
      <c r="B20" s="32" t="s">
        <v>438</v>
      </c>
      <c r="C20" s="247"/>
      <c r="D20" s="80"/>
      <c r="E20" s="80"/>
      <c r="F20" s="46"/>
      <c r="G20" s="47"/>
      <c r="H20" s="47"/>
      <c r="I20" s="48"/>
      <c r="J20" s="71"/>
      <c r="K20" s="49"/>
      <c r="L20" s="49"/>
      <c r="M20" s="49"/>
      <c r="N20" s="49"/>
      <c r="O20" s="49" t="s">
        <v>72</v>
      </c>
      <c r="P20" s="49"/>
      <c r="Q20" s="51"/>
      <c r="R20" s="51"/>
      <c r="S20" s="51"/>
      <c r="T20" s="46"/>
      <c r="V20" s="46"/>
      <c r="W20" s="46"/>
      <c r="X20" s="46"/>
      <c r="Y20" s="46"/>
      <c r="Z20" s="46"/>
      <c r="AA20" s="46"/>
      <c r="AB20" s="46"/>
      <c r="AC20" s="46"/>
      <c r="AD20" s="46"/>
      <c r="AE20" s="50"/>
      <c r="AF20" s="46"/>
      <c r="AG20" s="50"/>
      <c r="AH20" s="50"/>
      <c r="AI20" s="46"/>
      <c r="AJ20" s="46"/>
      <c r="AK20" s="46"/>
    </row>
    <row r="21" spans="1:37" ht="19.5" hidden="1" customHeight="1" thickBot="1" x14ac:dyDescent="0.3">
      <c r="A21" s="2">
        <f>A20+1</f>
        <v>1</v>
      </c>
      <c r="B21" s="89"/>
      <c r="C21" s="243">
        <f>C194</f>
        <v>0</v>
      </c>
      <c r="D21" s="83"/>
      <c r="E21" s="146" t="e">
        <f>ROUND(G21/$T$2,6)</f>
        <v>#DIV/0!</v>
      </c>
      <c r="F21" s="11" t="e">
        <f>G21/M21*100-100</f>
        <v>#DIV/0!</v>
      </c>
      <c r="G21" s="30" t="e">
        <f>X21/K21</f>
        <v>#DIV/0!</v>
      </c>
      <c r="H21" s="107" t="e">
        <f>AA21/K21</f>
        <v>#DIV/0!</v>
      </c>
      <c r="I21" s="14" t="e">
        <f>(X21+#REF!)/K21</f>
        <v>#DIV/0!</v>
      </c>
      <c r="J21" s="73" t="e">
        <f>(#REF!+O21+P21+S21+#REF!)/K21</f>
        <v>#REF!</v>
      </c>
      <c r="K21" s="9">
        <v>9.9999999999999994E-37</v>
      </c>
      <c r="L21" s="5">
        <v>1E-46</v>
      </c>
      <c r="M21" s="12">
        <f>ROUND(L21*G138,2)</f>
        <v>0</v>
      </c>
      <c r="N21" s="11" t="e">
        <f>ROUND(AC21/$AC$22*$N$22,2)</f>
        <v>#DIV/0!</v>
      </c>
      <c r="O21" s="9" t="e">
        <f>N111/W109*W21</f>
        <v>#DIV/0!</v>
      </c>
      <c r="P21" s="11">
        <f>ROUND(W21*L395,2)</f>
        <v>0</v>
      </c>
      <c r="Q21" s="11">
        <f>ROUND(W21*N395,2)</f>
        <v>0</v>
      </c>
      <c r="R21" s="11">
        <f>ROUND(W21*P395,2)</f>
        <v>0</v>
      </c>
      <c r="S21" s="191">
        <f>W21*M395</f>
        <v>0</v>
      </c>
      <c r="T21" s="11" t="e">
        <f>N21+P21+Q21+R21+S21</f>
        <v>#DIV/0!</v>
      </c>
      <c r="V21" s="84"/>
      <c r="W21" s="12">
        <f>ROUND((K21*M21),2)</f>
        <v>0</v>
      </c>
      <c r="X21" s="12" t="e">
        <f>T21+W21</f>
        <v>#DIV/0!</v>
      </c>
      <c r="Y21" s="4" t="e">
        <f>W21/W30*Y30</f>
        <v>#DIV/0!</v>
      </c>
      <c r="Z21" s="11" t="e">
        <f>H21/M21*100-100</f>
        <v>#DIV/0!</v>
      </c>
      <c r="AA21" s="186" t="e">
        <f>W21+T21+Y21</f>
        <v>#DIV/0!</v>
      </c>
      <c r="AB21" s="76">
        <v>5</v>
      </c>
      <c r="AC21" s="163">
        <f>ROUND((V21*K135+AE21),2)</f>
        <v>0</v>
      </c>
      <c r="AD21" s="182">
        <f>AC21*AB21/100</f>
        <v>0</v>
      </c>
      <c r="AE21" s="157">
        <f>W21/$W$19*$AE$19</f>
        <v>0</v>
      </c>
      <c r="AF21" s="17"/>
      <c r="AG21" s="10"/>
      <c r="AH21" s="10"/>
      <c r="AI21" s="4"/>
      <c r="AJ21" s="192"/>
      <c r="AK21" s="4"/>
    </row>
    <row r="22" spans="1:37" ht="16.5" hidden="1" thickBot="1" x14ac:dyDescent="0.3">
      <c r="A22" s="2"/>
      <c r="B22" s="28" t="s">
        <v>8</v>
      </c>
      <c r="C22" s="246"/>
      <c r="D22" s="82"/>
      <c r="E22" s="148"/>
      <c r="F22" s="4" t="s">
        <v>27</v>
      </c>
      <c r="G22" s="82"/>
      <c r="H22" s="107"/>
      <c r="I22" s="14"/>
      <c r="J22" s="13"/>
      <c r="K22" s="9"/>
      <c r="L22" s="5"/>
      <c r="M22" s="12"/>
      <c r="N22" s="162">
        <f>AD22</f>
        <v>0</v>
      </c>
      <c r="O22" s="19"/>
      <c r="P22" s="180">
        <f>ROUND(W22*L396,2)</f>
        <v>0</v>
      </c>
      <c r="Q22" s="180">
        <f>ROUND(W22*N396,2)</f>
        <v>0</v>
      </c>
      <c r="R22" s="180">
        <f>ROUND(W22*P396,2)</f>
        <v>0</v>
      </c>
      <c r="S22" s="187">
        <f>SUM(S12:S21)</f>
        <v>0</v>
      </c>
      <c r="T22" s="180">
        <f>N22+P22+Q22+R22+S22</f>
        <v>0</v>
      </c>
      <c r="V22" s="20">
        <f>SUM(V21:V21)</f>
        <v>0</v>
      </c>
      <c r="W22" s="20">
        <f>V22*T2</f>
        <v>0</v>
      </c>
      <c r="X22" s="20" t="e">
        <f>SUM(X21:X21)</f>
        <v>#DIV/0!</v>
      </c>
      <c r="Y22" s="109"/>
      <c r="Z22" s="19"/>
      <c r="AA22" s="187" t="e">
        <f>SUM(AA12:AA21)</f>
        <v>#DIV/0!</v>
      </c>
      <c r="AB22" s="76">
        <v>5</v>
      </c>
      <c r="AC22" s="181">
        <f>ROUND(V22*K137+AE22,2)</f>
        <v>0</v>
      </c>
      <c r="AD22" s="184">
        <f>ROUND(AC22*AB22/100,2)</f>
        <v>0</v>
      </c>
      <c r="AE22" s="188">
        <f>AF22/AF98*S105</f>
        <v>0</v>
      </c>
      <c r="AF22" s="111"/>
      <c r="AG22" s="151"/>
      <c r="AH22" s="122"/>
      <c r="AI22" s="181">
        <f>ROUND((AG22*AH22*AG5),2)</f>
        <v>0</v>
      </c>
      <c r="AJ22" s="20">
        <f>ROUND(AI22*AB22/100,2)</f>
        <v>0</v>
      </c>
      <c r="AK22" s="185">
        <f>ROUND((AC22+AD22)*0.2,2)</f>
        <v>0</v>
      </c>
    </row>
    <row r="23" spans="1:37" ht="15.75" hidden="1" x14ac:dyDescent="0.25">
      <c r="A23" s="2"/>
      <c r="B23" s="32" t="s">
        <v>320</v>
      </c>
      <c r="C23" s="248"/>
      <c r="D23" s="81"/>
      <c r="E23" s="149"/>
      <c r="F23" s="42"/>
      <c r="G23" s="81"/>
      <c r="H23" s="34"/>
      <c r="I23" s="35"/>
      <c r="J23" s="44"/>
      <c r="K23" s="36"/>
      <c r="L23" s="37"/>
      <c r="M23" s="161"/>
      <c r="N23" s="42"/>
      <c r="O23" s="36"/>
      <c r="P23" s="42"/>
      <c r="Q23" s="42"/>
      <c r="R23" s="42"/>
      <c r="S23" s="36"/>
      <c r="T23" s="42"/>
      <c r="V23" s="39"/>
      <c r="W23" s="39"/>
      <c r="X23" s="39"/>
      <c r="Y23" s="40"/>
      <c r="Z23" s="40"/>
      <c r="AA23" s="40"/>
      <c r="AB23" s="38"/>
      <c r="AC23" s="39"/>
      <c r="AD23" s="183"/>
      <c r="AE23" s="41"/>
      <c r="AF23" s="33"/>
      <c r="AG23" s="152"/>
      <c r="AH23" s="41"/>
      <c r="AI23" s="161"/>
      <c r="AJ23" s="183"/>
      <c r="AK23" s="161"/>
    </row>
    <row r="24" spans="1:37" ht="20.25" hidden="1" customHeight="1" x14ac:dyDescent="0.25">
      <c r="A24" s="2">
        <v>1</v>
      </c>
      <c r="B24" s="88"/>
      <c r="C24" s="243"/>
      <c r="D24" s="83"/>
      <c r="E24" s="146" t="e">
        <f t="shared" ref="E24:E32" si="30">ROUND(G24/$T$2,6)</f>
        <v>#DIV/0!</v>
      </c>
      <c r="F24" s="11" t="e">
        <f t="shared" ref="F24:F32" si="31">G24/M24*100-100</f>
        <v>#DIV/0!</v>
      </c>
      <c r="G24" s="30" t="e">
        <f t="shared" ref="G24:G32" si="32">X24/K24</f>
        <v>#DIV/0!</v>
      </c>
      <c r="H24" s="107" t="e">
        <f t="shared" si="7"/>
        <v>#DIV/0!</v>
      </c>
      <c r="I24" s="14" t="e">
        <f>(#REF!+T24)/K24</f>
        <v>#REF!</v>
      </c>
      <c r="J24" s="73" t="e">
        <f>(#REF!+O24+P24+S24+#REF!)/K24</f>
        <v>#REF!</v>
      </c>
      <c r="K24" s="9">
        <v>9.9999999999999994E-37</v>
      </c>
      <c r="L24" s="5">
        <v>1E-46</v>
      </c>
      <c r="M24" s="12">
        <f>L24*G142</f>
        <v>3.0813000000000001E-46</v>
      </c>
      <c r="N24" s="11" t="e">
        <f t="shared" ref="N24:N32" si="33">ROUND(AC24/$AC$33*$N$33,2)</f>
        <v>#DIV/0!</v>
      </c>
      <c r="O24" s="9"/>
      <c r="P24" s="11">
        <f t="shared" ref="P24:P32" si="34">ROUND(W24*L395,2)</f>
        <v>0</v>
      </c>
      <c r="Q24" s="11">
        <f t="shared" ref="Q24:Q32" si="35">ROUND(W24*N395,2)</f>
        <v>0</v>
      </c>
      <c r="R24" s="11">
        <f t="shared" ref="R24:R32" si="36">ROUND(W24*P395,2)</f>
        <v>0</v>
      </c>
      <c r="S24" s="191">
        <f t="shared" ref="S24:S30" si="37">W24*M349</f>
        <v>0</v>
      </c>
      <c r="T24" s="11" t="e">
        <f t="shared" ref="T24:T33" si="38">N24+P24+Q24+R24+S24</f>
        <v>#DIV/0!</v>
      </c>
      <c r="V24" s="84"/>
      <c r="W24" s="12">
        <f>ROUND((K24*M24),2)</f>
        <v>0</v>
      </c>
      <c r="X24" s="12" t="e">
        <f>T24+W24</f>
        <v>#DIV/0!</v>
      </c>
      <c r="Y24" s="4" t="e">
        <f t="shared" ref="Y24:Y29" si="39">W24/$W$33*$Y$33</f>
        <v>#DIV/0!</v>
      </c>
      <c r="Z24" s="11" t="e">
        <f t="shared" ref="Z24:Z32" si="40">H24/M24*100-100</f>
        <v>#DIV/0!</v>
      </c>
      <c r="AA24" s="186" t="e">
        <f t="shared" ref="AA24:AA32" si="41">X24+Y24</f>
        <v>#DIV/0!</v>
      </c>
      <c r="AB24" s="76">
        <v>5</v>
      </c>
      <c r="AC24" s="163" t="e">
        <f t="shared" ref="AC24:AC31" si="42">ROUND((V24*K138+AE24),2)</f>
        <v>#DIV/0!</v>
      </c>
      <c r="AD24" s="12" t="e">
        <f t="shared" ref="AD24:AD32" si="43">AC24*AB24/100</f>
        <v>#DIV/0!</v>
      </c>
      <c r="AE24" s="157" t="e">
        <f t="shared" ref="AE24:AE29" si="44">W24/$W$33*$AE$33</f>
        <v>#DIV/0!</v>
      </c>
      <c r="AF24" s="18"/>
      <c r="AG24" s="153"/>
      <c r="AH24" s="116"/>
      <c r="AI24" s="12"/>
      <c r="AJ24" s="12"/>
      <c r="AK24" s="12"/>
    </row>
    <row r="25" spans="1:37" ht="20.25" hidden="1" customHeight="1" x14ac:dyDescent="0.25">
      <c r="A25" s="2">
        <f>A24+1</f>
        <v>2</v>
      </c>
      <c r="B25" s="88"/>
      <c r="C25" s="243"/>
      <c r="D25" s="83"/>
      <c r="E25" s="146" t="e">
        <f t="shared" si="30"/>
        <v>#DIV/0!</v>
      </c>
      <c r="F25" s="11" t="e">
        <f t="shared" si="31"/>
        <v>#DIV/0!</v>
      </c>
      <c r="G25" s="30" t="e">
        <f t="shared" si="32"/>
        <v>#DIV/0!</v>
      </c>
      <c r="H25" s="107" t="e">
        <f t="shared" si="7"/>
        <v>#DIV/0!</v>
      </c>
      <c r="I25" s="14" t="e">
        <f>(#REF!+T25)/K25</f>
        <v>#REF!</v>
      </c>
      <c r="J25" s="13"/>
      <c r="K25" s="9">
        <v>9.9999999999999994E-37</v>
      </c>
      <c r="L25" s="5">
        <v>1E-46</v>
      </c>
      <c r="M25" s="12">
        <f>L25*G143</f>
        <v>3.0813000000000001E-46</v>
      </c>
      <c r="N25" s="11" t="e">
        <f t="shared" si="33"/>
        <v>#DIV/0!</v>
      </c>
      <c r="O25" s="9"/>
      <c r="P25" s="11">
        <f t="shared" si="34"/>
        <v>0</v>
      </c>
      <c r="Q25" s="11">
        <f t="shared" si="35"/>
        <v>0</v>
      </c>
      <c r="R25" s="11">
        <f t="shared" si="36"/>
        <v>0</v>
      </c>
      <c r="S25" s="191">
        <f t="shared" si="37"/>
        <v>0</v>
      </c>
      <c r="T25" s="11" t="e">
        <f t="shared" si="38"/>
        <v>#DIV/0!</v>
      </c>
      <c r="V25" s="84"/>
      <c r="W25" s="12">
        <f t="shared" ref="W25:W32" si="45">ROUND((K25*M25),2)</f>
        <v>0</v>
      </c>
      <c r="X25" s="12" t="e">
        <f t="shared" ref="X25:X32" si="46">T25+W25</f>
        <v>#DIV/0!</v>
      </c>
      <c r="Y25" s="4" t="e">
        <f t="shared" si="39"/>
        <v>#DIV/0!</v>
      </c>
      <c r="Z25" s="11" t="e">
        <f t="shared" si="40"/>
        <v>#DIV/0!</v>
      </c>
      <c r="AA25" s="186" t="e">
        <f t="shared" si="41"/>
        <v>#DIV/0!</v>
      </c>
      <c r="AB25" s="76">
        <v>5</v>
      </c>
      <c r="AC25" s="163" t="e">
        <f t="shared" si="42"/>
        <v>#DIV/0!</v>
      </c>
      <c r="AD25" s="12" t="e">
        <f t="shared" si="43"/>
        <v>#DIV/0!</v>
      </c>
      <c r="AE25" s="157" t="e">
        <f t="shared" si="44"/>
        <v>#DIV/0!</v>
      </c>
      <c r="AF25" s="18"/>
      <c r="AG25" s="153"/>
      <c r="AH25" s="116"/>
      <c r="AI25" s="12"/>
      <c r="AJ25" s="12">
        <f>AI25*AB25/100</f>
        <v>0</v>
      </c>
      <c r="AK25" s="12" t="e">
        <f>AJ25*AC25/100</f>
        <v>#DIV/0!</v>
      </c>
    </row>
    <row r="26" spans="1:37" ht="17.25" hidden="1" customHeight="1" x14ac:dyDescent="0.25">
      <c r="A26" s="2">
        <f t="shared" ref="A26:A32" si="47">A25+1</f>
        <v>3</v>
      </c>
      <c r="B26" s="88"/>
      <c r="C26" s="243"/>
      <c r="D26" s="83"/>
      <c r="E26" s="146" t="e">
        <f t="shared" si="30"/>
        <v>#DIV/0!</v>
      </c>
      <c r="F26" s="11" t="e">
        <f t="shared" si="31"/>
        <v>#DIV/0!</v>
      </c>
      <c r="G26" s="30" t="e">
        <f t="shared" si="32"/>
        <v>#DIV/0!</v>
      </c>
      <c r="H26" s="107" t="e">
        <f t="shared" si="7"/>
        <v>#DIV/0!</v>
      </c>
      <c r="I26" s="14" t="e">
        <f>(#REF!+T26)/K26</f>
        <v>#REF!</v>
      </c>
      <c r="J26" s="13"/>
      <c r="K26" s="9">
        <v>9.9999999999999994E-37</v>
      </c>
      <c r="L26" s="5">
        <v>1E-46</v>
      </c>
      <c r="M26" s="12">
        <f>L26*G144</f>
        <v>3.0813000000000001E-46</v>
      </c>
      <c r="N26" s="11" t="e">
        <f t="shared" si="33"/>
        <v>#DIV/0!</v>
      </c>
      <c r="O26" s="9"/>
      <c r="P26" s="11">
        <f t="shared" si="34"/>
        <v>0</v>
      </c>
      <c r="Q26" s="11">
        <f t="shared" si="35"/>
        <v>0</v>
      </c>
      <c r="R26" s="11">
        <f t="shared" si="36"/>
        <v>0</v>
      </c>
      <c r="S26" s="191">
        <f t="shared" si="37"/>
        <v>0</v>
      </c>
      <c r="T26" s="11" t="e">
        <f t="shared" si="38"/>
        <v>#DIV/0!</v>
      </c>
      <c r="V26" s="84"/>
      <c r="W26" s="12">
        <f t="shared" si="45"/>
        <v>0</v>
      </c>
      <c r="X26" s="12" t="e">
        <f t="shared" si="46"/>
        <v>#DIV/0!</v>
      </c>
      <c r="Y26" s="4" t="e">
        <f t="shared" si="39"/>
        <v>#DIV/0!</v>
      </c>
      <c r="Z26" s="11" t="e">
        <f t="shared" si="40"/>
        <v>#DIV/0!</v>
      </c>
      <c r="AA26" s="186" t="e">
        <f t="shared" si="41"/>
        <v>#DIV/0!</v>
      </c>
      <c r="AB26" s="76">
        <v>5</v>
      </c>
      <c r="AC26" s="163" t="e">
        <f t="shared" si="42"/>
        <v>#DIV/0!</v>
      </c>
      <c r="AD26" s="12" t="e">
        <f t="shared" si="43"/>
        <v>#DIV/0!</v>
      </c>
      <c r="AE26" s="157" t="e">
        <f t="shared" si="44"/>
        <v>#DIV/0!</v>
      </c>
      <c r="AF26" s="18"/>
      <c r="AG26" s="153"/>
      <c r="AH26" s="116"/>
      <c r="AI26" s="12"/>
      <c r="AJ26" s="182"/>
      <c r="AK26" s="12"/>
    </row>
    <row r="27" spans="1:37" ht="20.25" hidden="1" customHeight="1" x14ac:dyDescent="0.25">
      <c r="A27" s="2">
        <f t="shared" si="47"/>
        <v>4</v>
      </c>
      <c r="B27" s="89"/>
      <c r="C27" s="243"/>
      <c r="D27" s="83"/>
      <c r="E27" s="146" t="e">
        <f t="shared" si="30"/>
        <v>#DIV/0!</v>
      </c>
      <c r="F27" s="11" t="e">
        <f t="shared" si="31"/>
        <v>#DIV/0!</v>
      </c>
      <c r="G27" s="30" t="e">
        <f t="shared" si="32"/>
        <v>#DIV/0!</v>
      </c>
      <c r="H27" s="107" t="e">
        <f t="shared" si="7"/>
        <v>#DIV/0!</v>
      </c>
      <c r="I27" s="14" t="e">
        <f>(#REF!+T27)/K27</f>
        <v>#REF!</v>
      </c>
      <c r="J27" s="13"/>
      <c r="K27" s="9">
        <v>9.9999999999999994E-37</v>
      </c>
      <c r="L27" s="5">
        <v>1E-46</v>
      </c>
      <c r="M27" s="12">
        <f>L27*G145</f>
        <v>3.0813000000000001E-46</v>
      </c>
      <c r="N27" s="11" t="e">
        <f t="shared" si="33"/>
        <v>#DIV/0!</v>
      </c>
      <c r="O27" s="9"/>
      <c r="P27" s="11">
        <f t="shared" si="34"/>
        <v>0</v>
      </c>
      <c r="Q27" s="11">
        <f t="shared" si="35"/>
        <v>0</v>
      </c>
      <c r="R27" s="11">
        <f t="shared" si="36"/>
        <v>0</v>
      </c>
      <c r="S27" s="191">
        <f t="shared" si="37"/>
        <v>0</v>
      </c>
      <c r="T27" s="11" t="e">
        <f t="shared" si="38"/>
        <v>#DIV/0!</v>
      </c>
      <c r="V27" s="84"/>
      <c r="W27" s="12">
        <f t="shared" si="45"/>
        <v>0</v>
      </c>
      <c r="X27" s="12" t="e">
        <f t="shared" si="46"/>
        <v>#DIV/0!</v>
      </c>
      <c r="Y27" s="4" t="e">
        <f t="shared" si="39"/>
        <v>#DIV/0!</v>
      </c>
      <c r="Z27" s="11" t="e">
        <f t="shared" si="40"/>
        <v>#DIV/0!</v>
      </c>
      <c r="AA27" s="186" t="e">
        <f t="shared" si="41"/>
        <v>#DIV/0!</v>
      </c>
      <c r="AB27" s="76">
        <v>5</v>
      </c>
      <c r="AC27" s="163" t="e">
        <f t="shared" si="42"/>
        <v>#DIV/0!</v>
      </c>
      <c r="AD27" s="12" t="e">
        <f t="shared" si="43"/>
        <v>#DIV/0!</v>
      </c>
      <c r="AE27" s="157" t="e">
        <f t="shared" si="44"/>
        <v>#DIV/0!</v>
      </c>
      <c r="AF27" s="18"/>
      <c r="AG27" s="153"/>
      <c r="AH27" s="116"/>
      <c r="AI27" s="12"/>
      <c r="AJ27" s="182"/>
      <c r="AK27" s="12"/>
    </row>
    <row r="28" spans="1:37" ht="20.25" hidden="1" customHeight="1" x14ac:dyDescent="0.25">
      <c r="A28" s="2">
        <f t="shared" si="47"/>
        <v>5</v>
      </c>
      <c r="B28" s="89"/>
      <c r="C28" s="243"/>
      <c r="D28" s="83"/>
      <c r="E28" s="146" t="e">
        <f t="shared" si="30"/>
        <v>#DIV/0!</v>
      </c>
      <c r="F28" s="11" t="e">
        <f t="shared" si="31"/>
        <v>#DIV/0!</v>
      </c>
      <c r="G28" s="30" t="e">
        <f t="shared" si="32"/>
        <v>#DIV/0!</v>
      </c>
      <c r="H28" s="107" t="e">
        <f t="shared" si="7"/>
        <v>#DIV/0!</v>
      </c>
      <c r="I28" s="14" t="e">
        <f>(#REF!+T28)/K28</f>
        <v>#REF!</v>
      </c>
      <c r="J28" s="13"/>
      <c r="K28" s="9">
        <v>9.9999999999999994E-37</v>
      </c>
      <c r="L28" s="5">
        <v>1E-46</v>
      </c>
      <c r="M28" s="12">
        <f>L28*G147</f>
        <v>3.0813000000000001E-46</v>
      </c>
      <c r="N28" s="11" t="e">
        <f t="shared" si="33"/>
        <v>#DIV/0!</v>
      </c>
      <c r="O28" s="9"/>
      <c r="P28" s="11">
        <f t="shared" si="34"/>
        <v>0</v>
      </c>
      <c r="Q28" s="11">
        <f t="shared" si="35"/>
        <v>0</v>
      </c>
      <c r="R28" s="11">
        <f t="shared" si="36"/>
        <v>0</v>
      </c>
      <c r="S28" s="191">
        <f t="shared" si="37"/>
        <v>0</v>
      </c>
      <c r="T28" s="11" t="e">
        <f t="shared" si="38"/>
        <v>#DIV/0!</v>
      </c>
      <c r="V28" s="84"/>
      <c r="W28" s="12">
        <f t="shared" si="45"/>
        <v>0</v>
      </c>
      <c r="X28" s="12" t="e">
        <f t="shared" si="46"/>
        <v>#DIV/0!</v>
      </c>
      <c r="Y28" s="4" t="e">
        <f t="shared" si="39"/>
        <v>#DIV/0!</v>
      </c>
      <c r="Z28" s="11" t="e">
        <f t="shared" si="40"/>
        <v>#DIV/0!</v>
      </c>
      <c r="AA28" s="186" t="e">
        <f t="shared" si="41"/>
        <v>#DIV/0!</v>
      </c>
      <c r="AB28" s="76">
        <v>5</v>
      </c>
      <c r="AC28" s="163" t="e">
        <f t="shared" si="42"/>
        <v>#DIV/0!</v>
      </c>
      <c r="AD28" s="12" t="e">
        <f t="shared" si="43"/>
        <v>#DIV/0!</v>
      </c>
      <c r="AE28" s="157" t="e">
        <f t="shared" si="44"/>
        <v>#DIV/0!</v>
      </c>
      <c r="AF28" s="18"/>
      <c r="AG28" s="153"/>
      <c r="AH28" s="116"/>
      <c r="AI28" s="12"/>
      <c r="AJ28" s="182"/>
      <c r="AK28" s="12"/>
    </row>
    <row r="29" spans="1:37" ht="20.25" hidden="1" customHeight="1" x14ac:dyDescent="0.25">
      <c r="A29" s="2">
        <f t="shared" si="47"/>
        <v>6</v>
      </c>
      <c r="B29" s="89"/>
      <c r="C29" s="243"/>
      <c r="D29" s="83"/>
      <c r="E29" s="146" t="e">
        <f t="shared" si="30"/>
        <v>#DIV/0!</v>
      </c>
      <c r="F29" s="11" t="e">
        <f t="shared" si="31"/>
        <v>#DIV/0!</v>
      </c>
      <c r="G29" s="30" t="e">
        <f t="shared" si="32"/>
        <v>#DIV/0!</v>
      </c>
      <c r="H29" s="107"/>
      <c r="I29" s="14"/>
      <c r="J29" s="13"/>
      <c r="K29" s="9">
        <v>9.9999999999999994E-37</v>
      </c>
      <c r="L29" s="5">
        <v>1E-46</v>
      </c>
      <c r="M29" s="12">
        <f>L29*G148</f>
        <v>3.0813000000000001E-46</v>
      </c>
      <c r="N29" s="11" t="e">
        <f t="shared" si="33"/>
        <v>#DIV/0!</v>
      </c>
      <c r="O29" s="9"/>
      <c r="P29" s="11">
        <f t="shared" si="34"/>
        <v>0</v>
      </c>
      <c r="Q29" s="11">
        <f t="shared" si="35"/>
        <v>0</v>
      </c>
      <c r="R29" s="11">
        <f t="shared" si="36"/>
        <v>0</v>
      </c>
      <c r="S29" s="191">
        <f t="shared" si="37"/>
        <v>0</v>
      </c>
      <c r="T29" s="11" t="e">
        <f t="shared" si="38"/>
        <v>#DIV/0!</v>
      </c>
      <c r="V29" s="84"/>
      <c r="W29" s="12">
        <f t="shared" si="45"/>
        <v>0</v>
      </c>
      <c r="X29" s="12" t="e">
        <f t="shared" si="46"/>
        <v>#DIV/0!</v>
      </c>
      <c r="Y29" s="4" t="e">
        <f t="shared" si="39"/>
        <v>#DIV/0!</v>
      </c>
      <c r="Z29" s="11">
        <f t="shared" si="40"/>
        <v>-100</v>
      </c>
      <c r="AA29" s="186" t="e">
        <f t="shared" si="41"/>
        <v>#DIV/0!</v>
      </c>
      <c r="AB29" s="76">
        <v>5</v>
      </c>
      <c r="AC29" s="163" t="e">
        <f t="shared" si="42"/>
        <v>#DIV/0!</v>
      </c>
      <c r="AD29" s="12" t="e">
        <f t="shared" si="43"/>
        <v>#DIV/0!</v>
      </c>
      <c r="AE29" s="157" t="e">
        <f t="shared" si="44"/>
        <v>#DIV/0!</v>
      </c>
      <c r="AF29" s="18"/>
      <c r="AG29" s="153"/>
      <c r="AH29" s="116"/>
      <c r="AI29" s="12"/>
      <c r="AJ29" s="182"/>
      <c r="AK29" s="12"/>
    </row>
    <row r="30" spans="1:37" ht="20.25" hidden="1" customHeight="1" x14ac:dyDescent="0.25">
      <c r="A30" s="2">
        <f t="shared" si="47"/>
        <v>7</v>
      </c>
      <c r="B30" s="89"/>
      <c r="C30" s="243"/>
      <c r="D30" s="83"/>
      <c r="E30" s="146" t="e">
        <f t="shared" si="30"/>
        <v>#DIV/0!</v>
      </c>
      <c r="F30" s="11" t="e">
        <f t="shared" si="31"/>
        <v>#DIV/0!</v>
      </c>
      <c r="G30" s="30" t="e">
        <f t="shared" si="32"/>
        <v>#DIV/0!</v>
      </c>
      <c r="H30" s="107"/>
      <c r="I30" s="14"/>
      <c r="J30" s="13"/>
      <c r="K30" s="9">
        <v>9.9999999999999994E-37</v>
      </c>
      <c r="L30" s="5">
        <v>1E-46</v>
      </c>
      <c r="M30" s="12">
        <f>L30*G149</f>
        <v>3.0813000000000001E-46</v>
      </c>
      <c r="N30" s="11" t="e">
        <f t="shared" si="33"/>
        <v>#DIV/0!</v>
      </c>
      <c r="O30" s="9"/>
      <c r="P30" s="11">
        <f t="shared" si="34"/>
        <v>0</v>
      </c>
      <c r="Q30" s="11">
        <f t="shared" si="35"/>
        <v>0</v>
      </c>
      <c r="R30" s="11">
        <f t="shared" si="36"/>
        <v>0</v>
      </c>
      <c r="S30" s="191">
        <f t="shared" si="37"/>
        <v>0</v>
      </c>
      <c r="T30" s="11" t="e">
        <f t="shared" si="38"/>
        <v>#DIV/0!</v>
      </c>
      <c r="V30" s="84"/>
      <c r="W30" s="12">
        <f t="shared" si="45"/>
        <v>0</v>
      </c>
      <c r="X30" s="12" t="e">
        <f t="shared" si="46"/>
        <v>#DIV/0!</v>
      </c>
      <c r="Y30" s="4" t="e">
        <f>W30/$W$33*$Y$33</f>
        <v>#DIV/0!</v>
      </c>
      <c r="Z30" s="11">
        <f t="shared" si="40"/>
        <v>-100</v>
      </c>
      <c r="AA30" s="186" t="e">
        <f t="shared" si="41"/>
        <v>#DIV/0!</v>
      </c>
      <c r="AB30" s="76">
        <v>5</v>
      </c>
      <c r="AC30" s="163" t="e">
        <f t="shared" si="42"/>
        <v>#DIV/0!</v>
      </c>
      <c r="AD30" s="12" t="e">
        <f t="shared" si="43"/>
        <v>#DIV/0!</v>
      </c>
      <c r="AE30" s="157" t="e">
        <f>W30/$W$33*$AE$33</f>
        <v>#DIV/0!</v>
      </c>
      <c r="AF30" s="18"/>
      <c r="AG30" s="153"/>
      <c r="AH30" s="116"/>
      <c r="AI30" s="12"/>
      <c r="AJ30" s="182"/>
      <c r="AK30" s="12"/>
    </row>
    <row r="31" spans="1:37" ht="20.25" hidden="1" customHeight="1" x14ac:dyDescent="0.25">
      <c r="A31" s="2">
        <f t="shared" si="47"/>
        <v>8</v>
      </c>
      <c r="B31" s="89"/>
      <c r="C31" s="243"/>
      <c r="D31" s="83"/>
      <c r="E31" s="146" t="e">
        <f t="shared" si="30"/>
        <v>#DIV/0!</v>
      </c>
      <c r="F31" s="11" t="e">
        <f t="shared" si="31"/>
        <v>#DIV/0!</v>
      </c>
      <c r="G31" s="30" t="e">
        <f t="shared" si="32"/>
        <v>#DIV/0!</v>
      </c>
      <c r="H31" s="107"/>
      <c r="I31" s="14"/>
      <c r="J31" s="13"/>
      <c r="K31" s="9">
        <v>9.9999999999999994E-37</v>
      </c>
      <c r="L31" s="5">
        <v>1E-46</v>
      </c>
      <c r="M31" s="12">
        <f>L31*G150</f>
        <v>3.0813000000000001E-46</v>
      </c>
      <c r="N31" s="11" t="e">
        <f t="shared" si="33"/>
        <v>#DIV/0!</v>
      </c>
      <c r="O31" s="9"/>
      <c r="P31" s="11">
        <f t="shared" si="34"/>
        <v>0</v>
      </c>
      <c r="Q31" s="11">
        <f t="shared" si="35"/>
        <v>0</v>
      </c>
      <c r="R31" s="11">
        <f t="shared" si="36"/>
        <v>0</v>
      </c>
      <c r="S31" s="191">
        <f>W31*M357</f>
        <v>0</v>
      </c>
      <c r="T31" s="11" t="e">
        <f t="shared" si="38"/>
        <v>#DIV/0!</v>
      </c>
      <c r="V31" s="84"/>
      <c r="W31" s="12">
        <f t="shared" si="45"/>
        <v>0</v>
      </c>
      <c r="X31" s="12" t="e">
        <f t="shared" si="46"/>
        <v>#DIV/0!</v>
      </c>
      <c r="Y31" s="4" t="e">
        <f>W31/$W$33*$Y$33</f>
        <v>#DIV/0!</v>
      </c>
      <c r="Z31" s="11">
        <f t="shared" si="40"/>
        <v>-100</v>
      </c>
      <c r="AA31" s="186" t="e">
        <f t="shared" si="41"/>
        <v>#DIV/0!</v>
      </c>
      <c r="AB31" s="76">
        <v>5</v>
      </c>
      <c r="AC31" s="163" t="e">
        <f t="shared" si="42"/>
        <v>#DIV/0!</v>
      </c>
      <c r="AD31" s="12" t="e">
        <f t="shared" si="43"/>
        <v>#DIV/0!</v>
      </c>
      <c r="AE31" s="157" t="e">
        <f>W31/$W$33*$AE$33</f>
        <v>#DIV/0!</v>
      </c>
      <c r="AF31" s="18"/>
      <c r="AG31" s="153"/>
      <c r="AH31" s="116"/>
      <c r="AI31" s="12"/>
      <c r="AJ31" s="182"/>
      <c r="AK31" s="12"/>
    </row>
    <row r="32" spans="1:37" ht="16.5" hidden="1" thickBot="1" x14ac:dyDescent="0.3">
      <c r="A32" s="2">
        <f t="shared" si="47"/>
        <v>9</v>
      </c>
      <c r="B32" s="89"/>
      <c r="C32" s="243"/>
      <c r="D32" s="83"/>
      <c r="E32" s="146" t="e">
        <f t="shared" si="30"/>
        <v>#DIV/0!</v>
      </c>
      <c r="F32" s="11" t="e">
        <f t="shared" si="31"/>
        <v>#DIV/0!</v>
      </c>
      <c r="G32" s="30" t="e">
        <f t="shared" si="32"/>
        <v>#DIV/0!</v>
      </c>
      <c r="H32" s="107"/>
      <c r="I32" s="14"/>
      <c r="J32" s="13"/>
      <c r="K32" s="9">
        <v>9.9999999999999994E-37</v>
      </c>
      <c r="L32" s="5">
        <v>1E-46</v>
      </c>
      <c r="M32" s="12">
        <f>L32*G151</f>
        <v>3.0813000000000001E-46</v>
      </c>
      <c r="N32" s="11" t="e">
        <f t="shared" si="33"/>
        <v>#DIV/0!</v>
      </c>
      <c r="O32" s="9"/>
      <c r="P32" s="11">
        <f t="shared" si="34"/>
        <v>0</v>
      </c>
      <c r="Q32" s="11">
        <f t="shared" si="35"/>
        <v>0</v>
      </c>
      <c r="R32" s="11">
        <f t="shared" si="36"/>
        <v>0</v>
      </c>
      <c r="S32" s="191">
        <f>W32*M358</f>
        <v>0</v>
      </c>
      <c r="T32" s="11" t="e">
        <f t="shared" si="38"/>
        <v>#DIV/0!</v>
      </c>
      <c r="V32" s="84"/>
      <c r="W32" s="12">
        <f t="shared" si="45"/>
        <v>0</v>
      </c>
      <c r="X32" s="12" t="e">
        <f t="shared" si="46"/>
        <v>#DIV/0!</v>
      </c>
      <c r="Y32" s="4" t="e">
        <f>W32/$W$33*$Y$33</f>
        <v>#DIV/0!</v>
      </c>
      <c r="Z32" s="11">
        <f t="shared" si="40"/>
        <v>-100</v>
      </c>
      <c r="AA32" s="186" t="e">
        <f t="shared" si="41"/>
        <v>#DIV/0!</v>
      </c>
      <c r="AB32" s="76">
        <v>5</v>
      </c>
      <c r="AC32" s="163" t="e">
        <f>ROUND((V32*K147+AE32),2)</f>
        <v>#DIV/0!</v>
      </c>
      <c r="AD32" s="182" t="e">
        <f t="shared" si="43"/>
        <v>#DIV/0!</v>
      </c>
      <c r="AE32" s="157" t="e">
        <f>W32/$W$33*$AE$33</f>
        <v>#DIV/0!</v>
      </c>
      <c r="AF32" s="18"/>
      <c r="AG32" s="153"/>
      <c r="AH32" s="116"/>
      <c r="AI32" s="12"/>
      <c r="AJ32" s="182"/>
      <c r="AK32" s="12"/>
    </row>
    <row r="33" spans="1:37" ht="16.5" hidden="1" thickBot="1" x14ac:dyDescent="0.3">
      <c r="A33" s="2"/>
      <c r="B33" s="28" t="s">
        <v>8</v>
      </c>
      <c r="C33" s="246"/>
      <c r="D33" s="82"/>
      <c r="E33" s="148"/>
      <c r="F33" s="4" t="s">
        <v>27</v>
      </c>
      <c r="G33" s="82"/>
      <c r="H33" s="107" t="e">
        <f t="shared" si="7"/>
        <v>#DIV/0!</v>
      </c>
      <c r="I33" s="14" t="e">
        <f>(#REF!+T33)/K33</f>
        <v>#REF!</v>
      </c>
      <c r="J33" s="13"/>
      <c r="K33" s="9"/>
      <c r="L33" s="5"/>
      <c r="M33" s="12"/>
      <c r="N33" s="162">
        <f>AD33</f>
        <v>0</v>
      </c>
      <c r="O33" s="19"/>
      <c r="P33" s="180">
        <f>ROUND(W33*L398,2)</f>
        <v>0</v>
      </c>
      <c r="Q33" s="180">
        <f>ROUND(W33*N398,2)</f>
        <v>0</v>
      </c>
      <c r="R33" s="180">
        <f>ROUND(W33*P398,2)</f>
        <v>0</v>
      </c>
      <c r="S33" s="187">
        <f>SUM(S24:S32)</f>
        <v>0</v>
      </c>
      <c r="T33" s="180">
        <f t="shared" si="38"/>
        <v>0</v>
      </c>
      <c r="V33" s="20">
        <f>SUM(V24:V32)</f>
        <v>0</v>
      </c>
      <c r="W33" s="20">
        <f>V33*T2</f>
        <v>0</v>
      </c>
      <c r="X33" s="20" t="e">
        <f>SUM(X24:X32)</f>
        <v>#DIV/0!</v>
      </c>
      <c r="Y33" s="109"/>
      <c r="Z33" s="19"/>
      <c r="AA33" s="187" t="e">
        <f>SUM(AA24:AA32)</f>
        <v>#DIV/0!</v>
      </c>
      <c r="AB33" s="76">
        <v>5</v>
      </c>
      <c r="AC33" s="181">
        <f>ROUND(V33*K140+AE33,2)</f>
        <v>0</v>
      </c>
      <c r="AD33" s="184">
        <f>ROUND(AC33*AB33/100,2)</f>
        <v>0</v>
      </c>
      <c r="AE33" s="188">
        <f>AF33/AF98*S105</f>
        <v>0</v>
      </c>
      <c r="AF33" s="111"/>
      <c r="AG33" s="151"/>
      <c r="AH33" s="122">
        <v>3.52</v>
      </c>
      <c r="AI33" s="181">
        <f>ROUND((AG33*AH33*$AG$2),2)</f>
        <v>0</v>
      </c>
      <c r="AJ33" s="20">
        <f>ROUND(AI33*AB33/100,2)</f>
        <v>0</v>
      </c>
      <c r="AK33" s="185">
        <f>ROUND((AC33+AD33)*0.2,2)</f>
        <v>0</v>
      </c>
    </row>
    <row r="34" spans="1:37" ht="15" hidden="1" customHeight="1" x14ac:dyDescent="0.25">
      <c r="A34" s="29"/>
      <c r="B34" s="32" t="s">
        <v>131</v>
      </c>
      <c r="C34" s="248"/>
      <c r="D34" s="81"/>
      <c r="E34" s="149"/>
      <c r="F34" s="42"/>
      <c r="G34" s="81"/>
      <c r="H34" s="44"/>
      <c r="I34" s="44"/>
      <c r="J34" s="44"/>
      <c r="K34" s="36"/>
      <c r="L34" s="37"/>
      <c r="M34" s="161"/>
      <c r="N34" s="42"/>
      <c r="O34" s="36"/>
      <c r="P34" s="42"/>
      <c r="Q34" s="42"/>
      <c r="R34" s="42"/>
      <c r="S34" s="195"/>
      <c r="T34" s="42"/>
      <c r="V34" s="38"/>
      <c r="W34" s="161">
        <f>K34*M34</f>
        <v>0</v>
      </c>
      <c r="X34" s="161"/>
      <c r="Y34" s="38"/>
      <c r="Z34" s="38"/>
      <c r="AA34" s="38"/>
      <c r="AB34" s="38"/>
      <c r="AC34" s="161"/>
      <c r="AD34" s="183"/>
      <c r="AE34" s="45"/>
      <c r="AF34" s="43"/>
      <c r="AG34" s="154"/>
      <c r="AH34" s="45"/>
      <c r="AI34" s="161"/>
      <c r="AJ34" s="183"/>
      <c r="AK34" s="161"/>
    </row>
    <row r="35" spans="1:37" ht="17.25" hidden="1" customHeight="1" x14ac:dyDescent="0.25">
      <c r="A35" s="2">
        <v>1</v>
      </c>
      <c r="B35" s="256"/>
      <c r="C35" s="249"/>
      <c r="D35" s="114"/>
      <c r="E35" s="146" t="e">
        <f t="shared" ref="E35:E59" si="48">ROUND(G35/$T$2,6)</f>
        <v>#DIV/0!</v>
      </c>
      <c r="F35" s="11" t="e">
        <f>G35/M35*100-100</f>
        <v>#DIV/0!</v>
      </c>
      <c r="G35" s="30" t="e">
        <f>X35/K35</f>
        <v>#DIV/0!</v>
      </c>
      <c r="H35" s="107" t="e">
        <f t="shared" ref="H35:H59" si="49">AA35/K35</f>
        <v>#DIV/0!</v>
      </c>
      <c r="I35" s="14" t="e">
        <f>(X35+#REF!)/K35</f>
        <v>#DIV/0!</v>
      </c>
      <c r="J35" s="73" t="e">
        <f>(#REF!+O35+P35+S35+#REF!)/K35</f>
        <v>#REF!</v>
      </c>
      <c r="K35" s="9">
        <v>9.9999999999999994E-37</v>
      </c>
      <c r="L35" s="5">
        <v>1E-46</v>
      </c>
      <c r="M35" s="12">
        <f t="shared" ref="M35:M58" si="50">L35*G154</f>
        <v>3.0813000000000001E-46</v>
      </c>
      <c r="N35" s="11" t="e">
        <f>ROUND(AC35/$AC$60*$N$60,2)</f>
        <v>#DIV/0!</v>
      </c>
      <c r="O35" s="9">
        <f t="shared" ref="O35:O50" si="51">N98/W98*W35</f>
        <v>0</v>
      </c>
      <c r="P35" s="11">
        <f t="shared" ref="P35:P56" si="52">ROUND(W35*L400,2)</f>
        <v>0</v>
      </c>
      <c r="Q35" s="11">
        <f t="shared" ref="Q35:Q56" si="53">ROUND(W35*N400,2)</f>
        <v>0</v>
      </c>
      <c r="R35" s="11">
        <f t="shared" ref="R35:R56" si="54">ROUND(W35*P400,2)</f>
        <v>0</v>
      </c>
      <c r="S35" s="191">
        <f>W35*M378</f>
        <v>0</v>
      </c>
      <c r="T35" s="11" t="e">
        <f>N35+P35+Q35+R35+S35</f>
        <v>#DIV/0!</v>
      </c>
      <c r="V35" s="84"/>
      <c r="W35" s="12">
        <f>ROUND((K35*M35),2)</f>
        <v>0</v>
      </c>
      <c r="X35" s="12" t="e">
        <f>T35+W35</f>
        <v>#DIV/0!</v>
      </c>
      <c r="Y35" s="4" t="e">
        <f t="shared" ref="Y35:Y59" si="55">W35/$W$60*$Y$60</f>
        <v>#DIV/0!</v>
      </c>
      <c r="Z35" s="11" t="e">
        <f>H35/M35*100-100</f>
        <v>#DIV/0!</v>
      </c>
      <c r="AA35" s="186" t="e">
        <f>X35+Y35</f>
        <v>#DIV/0!</v>
      </c>
      <c r="AB35" s="76">
        <v>5</v>
      </c>
      <c r="AC35" s="163" t="e">
        <f>ROUND((V35*K159+AE35),2)</f>
        <v>#DIV/0!</v>
      </c>
      <c r="AD35" s="12" t="e">
        <f>AC35*AB35/100</f>
        <v>#DIV/0!</v>
      </c>
      <c r="AE35" s="157" t="e">
        <f t="shared" ref="AE35:AE59" si="56">W35/$W$60*$AE$60</f>
        <v>#DIV/0!</v>
      </c>
      <c r="AF35" s="17"/>
      <c r="AG35" s="153"/>
      <c r="AH35" s="116"/>
      <c r="AI35" s="12"/>
      <c r="AJ35" s="12"/>
      <c r="AK35" s="12"/>
    </row>
    <row r="36" spans="1:37" ht="20.25" hidden="1" customHeight="1" x14ac:dyDescent="0.25">
      <c r="A36" s="2">
        <f>A35+1</f>
        <v>2</v>
      </c>
      <c r="B36" s="256"/>
      <c r="C36" s="249"/>
      <c r="D36" s="114"/>
      <c r="E36" s="146" t="e">
        <f t="shared" si="48"/>
        <v>#DIV/0!</v>
      </c>
      <c r="F36" s="11" t="e">
        <f t="shared" ref="F36:F59" si="57">G36/M36*100-100</f>
        <v>#DIV/0!</v>
      </c>
      <c r="G36" s="30" t="e">
        <f t="shared" ref="G36:G59" si="58">X36/K36</f>
        <v>#DIV/0!</v>
      </c>
      <c r="H36" s="107" t="e">
        <f t="shared" si="49"/>
        <v>#DIV/0!</v>
      </c>
      <c r="I36" s="14" t="e">
        <f>(X36+#REF!)/K36</f>
        <v>#DIV/0!</v>
      </c>
      <c r="J36" s="73" t="e">
        <f>(#REF!+O36+P36+S36+#REF!)/K36</f>
        <v>#REF!</v>
      </c>
      <c r="K36" s="9">
        <v>9.9999999999999994E-37</v>
      </c>
      <c r="L36" s="5">
        <v>1E-46</v>
      </c>
      <c r="M36" s="12">
        <f t="shared" si="50"/>
        <v>3.0813000000000001E-46</v>
      </c>
      <c r="N36" s="11" t="e">
        <f>ROUND(AC36/$AC$60*$N$60,2)</f>
        <v>#DIV/0!</v>
      </c>
      <c r="O36" s="9">
        <f t="shared" si="51"/>
        <v>0</v>
      </c>
      <c r="P36" s="11">
        <f t="shared" si="52"/>
        <v>0</v>
      </c>
      <c r="Q36" s="11">
        <f t="shared" si="53"/>
        <v>0</v>
      </c>
      <c r="R36" s="11">
        <f t="shared" si="54"/>
        <v>0</v>
      </c>
      <c r="S36" s="191">
        <f>W36*M379</f>
        <v>0</v>
      </c>
      <c r="T36" s="11" t="e">
        <f t="shared" ref="T36:T59" si="59">N36+P36+Q36+R36+S36</f>
        <v>#DIV/0!</v>
      </c>
      <c r="V36" s="84"/>
      <c r="W36" s="12">
        <f t="shared" ref="W36:W59" si="60">ROUND((K36*M36),2)</f>
        <v>0</v>
      </c>
      <c r="X36" s="12" t="e">
        <f t="shared" ref="X36:X59" si="61">T36+W36</f>
        <v>#DIV/0!</v>
      </c>
      <c r="Y36" s="4" t="e">
        <f t="shared" si="55"/>
        <v>#DIV/0!</v>
      </c>
      <c r="Z36" s="11" t="e">
        <f t="shared" ref="Z36:Z59" si="62">H36/M36*100-100</f>
        <v>#DIV/0!</v>
      </c>
      <c r="AA36" s="186" t="e">
        <f t="shared" ref="AA36:AA59" si="63">X36+Y36</f>
        <v>#DIV/0!</v>
      </c>
      <c r="AB36" s="76">
        <v>5</v>
      </c>
      <c r="AC36" s="163" t="e">
        <f>ROUND((V36*K160+AE36),2)</f>
        <v>#DIV/0!</v>
      </c>
      <c r="AD36" s="12" t="e">
        <f t="shared" ref="AD36:AD59" si="64">AC36*AB36/100</f>
        <v>#DIV/0!</v>
      </c>
      <c r="AE36" s="157" t="e">
        <f t="shared" si="56"/>
        <v>#DIV/0!</v>
      </c>
      <c r="AF36" s="17"/>
      <c r="AG36" s="153"/>
      <c r="AH36" s="116"/>
      <c r="AI36" s="12"/>
      <c r="AJ36" s="12"/>
      <c r="AK36" s="12"/>
    </row>
    <row r="37" spans="1:37" ht="17.25" hidden="1" customHeight="1" x14ac:dyDescent="0.25">
      <c r="A37" s="2">
        <f t="shared" ref="A37:A59" si="65">A36+1</f>
        <v>3</v>
      </c>
      <c r="B37" s="256"/>
      <c r="C37" s="249"/>
      <c r="D37" s="114"/>
      <c r="E37" s="146" t="e">
        <f t="shared" si="48"/>
        <v>#DIV/0!</v>
      </c>
      <c r="F37" s="11" t="e">
        <f t="shared" si="57"/>
        <v>#DIV/0!</v>
      </c>
      <c r="G37" s="30" t="e">
        <f t="shared" si="58"/>
        <v>#DIV/0!</v>
      </c>
      <c r="H37" s="107" t="e">
        <f t="shared" si="49"/>
        <v>#DIV/0!</v>
      </c>
      <c r="I37" s="14" t="e">
        <f>(X37+#REF!)/K37</f>
        <v>#DIV/0!</v>
      </c>
      <c r="J37" s="73" t="e">
        <f>(#REF!+O37+P37+S37+#REF!)/K37</f>
        <v>#REF!</v>
      </c>
      <c r="K37" s="9">
        <v>9.9999999999999994E-37</v>
      </c>
      <c r="L37" s="5">
        <v>1E-46</v>
      </c>
      <c r="M37" s="12">
        <f t="shared" si="50"/>
        <v>3.0813000000000001E-46</v>
      </c>
      <c r="N37" s="11" t="e">
        <f t="shared" ref="N37:N59" si="66">ROUND(AC37/$AC$60*$N$60,2)</f>
        <v>#DIV/0!</v>
      </c>
      <c r="O37" s="9" t="e">
        <f t="shared" si="51"/>
        <v>#DIV/0!</v>
      </c>
      <c r="P37" s="11">
        <f t="shared" si="52"/>
        <v>0</v>
      </c>
      <c r="Q37" s="11">
        <f t="shared" si="53"/>
        <v>0</v>
      </c>
      <c r="R37" s="11">
        <f t="shared" si="54"/>
        <v>0</v>
      </c>
      <c r="S37" s="191">
        <f t="shared" ref="S37:S56" si="67">W37*M381</f>
        <v>0</v>
      </c>
      <c r="T37" s="11" t="e">
        <f t="shared" si="59"/>
        <v>#DIV/0!</v>
      </c>
      <c r="V37" s="84"/>
      <c r="W37" s="12">
        <f t="shared" si="60"/>
        <v>0</v>
      </c>
      <c r="X37" s="12" t="e">
        <f t="shared" si="61"/>
        <v>#DIV/0!</v>
      </c>
      <c r="Y37" s="4" t="e">
        <f t="shared" si="55"/>
        <v>#DIV/0!</v>
      </c>
      <c r="Z37" s="11" t="e">
        <f t="shared" si="62"/>
        <v>#DIV/0!</v>
      </c>
      <c r="AA37" s="186" t="e">
        <f t="shared" si="63"/>
        <v>#DIV/0!</v>
      </c>
      <c r="AB37" s="76">
        <v>5</v>
      </c>
      <c r="AC37" s="163" t="e">
        <f>ROUND((V37*K161+AE37),2)</f>
        <v>#DIV/0!</v>
      </c>
      <c r="AD37" s="12" t="e">
        <f t="shared" si="64"/>
        <v>#DIV/0!</v>
      </c>
      <c r="AE37" s="157" t="e">
        <f t="shared" si="56"/>
        <v>#DIV/0!</v>
      </c>
      <c r="AF37" s="17"/>
      <c r="AG37" s="153"/>
      <c r="AH37" s="116"/>
      <c r="AI37" s="12"/>
      <c r="AJ37" s="12"/>
      <c r="AK37" s="12"/>
    </row>
    <row r="38" spans="1:37" ht="17.25" hidden="1" customHeight="1" x14ac:dyDescent="0.25">
      <c r="A38" s="2">
        <f t="shared" si="65"/>
        <v>4</v>
      </c>
      <c r="B38" s="256"/>
      <c r="C38" s="249"/>
      <c r="D38" s="114"/>
      <c r="E38" s="146" t="e">
        <f t="shared" si="48"/>
        <v>#DIV/0!</v>
      </c>
      <c r="F38" s="11" t="e">
        <f t="shared" si="57"/>
        <v>#DIV/0!</v>
      </c>
      <c r="G38" s="30" t="e">
        <f t="shared" si="58"/>
        <v>#DIV/0!</v>
      </c>
      <c r="H38" s="107" t="e">
        <f t="shared" si="49"/>
        <v>#DIV/0!</v>
      </c>
      <c r="I38" s="14" t="e">
        <f>(X38+#REF!)/K38</f>
        <v>#DIV/0!</v>
      </c>
      <c r="J38" s="73" t="e">
        <f>(#REF!+O38+P38+S38+#REF!)/K38</f>
        <v>#REF!</v>
      </c>
      <c r="K38" s="9">
        <v>9.9999999999999994E-37</v>
      </c>
      <c r="L38" s="5">
        <v>1E-46</v>
      </c>
      <c r="M38" s="12">
        <f t="shared" si="50"/>
        <v>3.0813000000000001E-46</v>
      </c>
      <c r="N38" s="11" t="e">
        <f t="shared" si="66"/>
        <v>#DIV/0!</v>
      </c>
      <c r="O38" s="9" t="e">
        <f t="shared" si="51"/>
        <v>#DIV/0!</v>
      </c>
      <c r="P38" s="11">
        <f t="shared" si="52"/>
        <v>0</v>
      </c>
      <c r="Q38" s="11">
        <f t="shared" si="53"/>
        <v>0</v>
      </c>
      <c r="R38" s="11">
        <f t="shared" si="54"/>
        <v>0</v>
      </c>
      <c r="S38" s="191">
        <f t="shared" si="67"/>
        <v>0</v>
      </c>
      <c r="T38" s="11" t="e">
        <f t="shared" si="59"/>
        <v>#DIV/0!</v>
      </c>
      <c r="V38" s="84"/>
      <c r="W38" s="12">
        <f t="shared" si="60"/>
        <v>0</v>
      </c>
      <c r="X38" s="12" t="e">
        <f t="shared" si="61"/>
        <v>#DIV/0!</v>
      </c>
      <c r="Y38" s="4" t="e">
        <f t="shared" si="55"/>
        <v>#DIV/0!</v>
      </c>
      <c r="Z38" s="11" t="e">
        <f t="shared" si="62"/>
        <v>#DIV/0!</v>
      </c>
      <c r="AA38" s="186" t="e">
        <f t="shared" si="63"/>
        <v>#DIV/0!</v>
      </c>
      <c r="AB38" s="76">
        <v>5</v>
      </c>
      <c r="AC38" s="163" t="e">
        <f>ROUND((V38*K162+AE38),2)</f>
        <v>#DIV/0!</v>
      </c>
      <c r="AD38" s="12" t="e">
        <f t="shared" si="64"/>
        <v>#DIV/0!</v>
      </c>
      <c r="AE38" s="157" t="e">
        <f t="shared" si="56"/>
        <v>#DIV/0!</v>
      </c>
      <c r="AF38" s="17"/>
      <c r="AG38" s="153"/>
      <c r="AH38" s="116"/>
      <c r="AI38" s="12"/>
      <c r="AJ38" s="12"/>
      <c r="AK38" s="12"/>
    </row>
    <row r="39" spans="1:37" ht="17.25" hidden="1" customHeight="1" x14ac:dyDescent="0.25">
      <c r="A39" s="2">
        <f t="shared" si="65"/>
        <v>5</v>
      </c>
      <c r="B39" s="256"/>
      <c r="C39" s="249"/>
      <c r="D39" s="114"/>
      <c r="E39" s="146" t="e">
        <f t="shared" si="48"/>
        <v>#DIV/0!</v>
      </c>
      <c r="F39" s="11" t="e">
        <f t="shared" si="57"/>
        <v>#DIV/0!</v>
      </c>
      <c r="G39" s="30" t="e">
        <f t="shared" si="58"/>
        <v>#DIV/0!</v>
      </c>
      <c r="H39" s="107" t="e">
        <f t="shared" si="49"/>
        <v>#DIV/0!</v>
      </c>
      <c r="I39" s="14" t="e">
        <f>(X39+#REF!)/K39</f>
        <v>#DIV/0!</v>
      </c>
      <c r="J39" s="73" t="e">
        <f>(#REF!+O39+P39+S39+#REF!)/K39</f>
        <v>#REF!</v>
      </c>
      <c r="K39" s="9">
        <v>9.9999999999999994E-37</v>
      </c>
      <c r="L39" s="5">
        <v>1E-46</v>
      </c>
      <c r="M39" s="12">
        <f t="shared" si="50"/>
        <v>3.0813000000000001E-46</v>
      </c>
      <c r="N39" s="11" t="e">
        <f t="shared" si="66"/>
        <v>#DIV/0!</v>
      </c>
      <c r="O39" s="9" t="e">
        <f t="shared" si="51"/>
        <v>#DIV/0!</v>
      </c>
      <c r="P39" s="11">
        <f t="shared" si="52"/>
        <v>0</v>
      </c>
      <c r="Q39" s="11">
        <f t="shared" si="53"/>
        <v>0</v>
      </c>
      <c r="R39" s="11">
        <f t="shared" si="54"/>
        <v>0</v>
      </c>
      <c r="S39" s="191">
        <f t="shared" si="67"/>
        <v>0</v>
      </c>
      <c r="T39" s="11" t="e">
        <f t="shared" si="59"/>
        <v>#DIV/0!</v>
      </c>
      <c r="V39" s="84"/>
      <c r="W39" s="12">
        <f t="shared" si="60"/>
        <v>0</v>
      </c>
      <c r="X39" s="12" t="e">
        <f t="shared" si="61"/>
        <v>#DIV/0!</v>
      </c>
      <c r="Y39" s="4" t="e">
        <f t="shared" si="55"/>
        <v>#DIV/0!</v>
      </c>
      <c r="Z39" s="11" t="e">
        <f t="shared" si="62"/>
        <v>#DIV/0!</v>
      </c>
      <c r="AA39" s="186" t="e">
        <f t="shared" si="63"/>
        <v>#DIV/0!</v>
      </c>
      <c r="AB39" s="76">
        <v>5</v>
      </c>
      <c r="AC39" s="163" t="e">
        <f>ROUND((V39*K163+AE39),2)</f>
        <v>#DIV/0!</v>
      </c>
      <c r="AD39" s="12" t="e">
        <f t="shared" si="64"/>
        <v>#DIV/0!</v>
      </c>
      <c r="AE39" s="157" t="e">
        <f t="shared" si="56"/>
        <v>#DIV/0!</v>
      </c>
      <c r="AF39" s="17"/>
      <c r="AG39" s="153"/>
      <c r="AH39" s="116"/>
      <c r="AI39" s="12"/>
      <c r="AJ39" s="12"/>
      <c r="AK39" s="12"/>
    </row>
    <row r="40" spans="1:37" ht="17.25" hidden="1" customHeight="1" x14ac:dyDescent="0.25">
      <c r="A40" s="2">
        <f t="shared" si="65"/>
        <v>6</v>
      </c>
      <c r="B40" s="257"/>
      <c r="C40" s="249"/>
      <c r="D40" s="114"/>
      <c r="E40" s="146" t="e">
        <f t="shared" si="48"/>
        <v>#DIV/0!</v>
      </c>
      <c r="F40" s="11" t="e">
        <f t="shared" si="57"/>
        <v>#DIV/0!</v>
      </c>
      <c r="G40" s="30" t="e">
        <f t="shared" si="58"/>
        <v>#DIV/0!</v>
      </c>
      <c r="H40" s="107" t="e">
        <f t="shared" si="49"/>
        <v>#DIV/0!</v>
      </c>
      <c r="I40" s="14" t="e">
        <f>(X40+#REF!)/K40</f>
        <v>#DIV/0!</v>
      </c>
      <c r="J40" s="73" t="e">
        <f>(#REF!+O40+P40+S40+#REF!)/K40</f>
        <v>#REF!</v>
      </c>
      <c r="K40" s="9">
        <v>9.9999999999999994E-37</v>
      </c>
      <c r="L40" s="5">
        <v>1E-46</v>
      </c>
      <c r="M40" s="12">
        <f t="shared" si="50"/>
        <v>3.0813000000000001E-46</v>
      </c>
      <c r="N40" s="11" t="e">
        <f t="shared" si="66"/>
        <v>#DIV/0!</v>
      </c>
      <c r="O40" s="9" t="e">
        <f t="shared" si="51"/>
        <v>#DIV/0!</v>
      </c>
      <c r="P40" s="11">
        <f t="shared" si="52"/>
        <v>0</v>
      </c>
      <c r="Q40" s="11">
        <f t="shared" si="53"/>
        <v>0</v>
      </c>
      <c r="R40" s="11">
        <f t="shared" si="54"/>
        <v>0</v>
      </c>
      <c r="S40" s="191">
        <f t="shared" si="67"/>
        <v>0</v>
      </c>
      <c r="T40" s="11" t="e">
        <f t="shared" si="59"/>
        <v>#DIV/0!</v>
      </c>
      <c r="V40" s="84"/>
      <c r="W40" s="12">
        <f t="shared" si="60"/>
        <v>0</v>
      </c>
      <c r="X40" s="12" t="e">
        <f t="shared" si="61"/>
        <v>#DIV/0!</v>
      </c>
      <c r="Y40" s="4" t="e">
        <f t="shared" si="55"/>
        <v>#DIV/0!</v>
      </c>
      <c r="Z40" s="11" t="e">
        <f t="shared" si="62"/>
        <v>#DIV/0!</v>
      </c>
      <c r="AA40" s="186" t="e">
        <f t="shared" si="63"/>
        <v>#DIV/0!</v>
      </c>
      <c r="AB40" s="76">
        <v>5</v>
      </c>
      <c r="AC40" s="163" t="e">
        <f>ROUND((V40*K165+AE40),2)</f>
        <v>#DIV/0!</v>
      </c>
      <c r="AD40" s="12" t="e">
        <f t="shared" si="64"/>
        <v>#DIV/0!</v>
      </c>
      <c r="AE40" s="157" t="e">
        <f t="shared" si="56"/>
        <v>#DIV/0!</v>
      </c>
      <c r="AF40" s="17"/>
      <c r="AG40" s="153"/>
      <c r="AH40" s="116"/>
      <c r="AI40" s="12"/>
      <c r="AJ40" s="12"/>
      <c r="AK40" s="12"/>
    </row>
    <row r="41" spans="1:37" ht="17.25" hidden="1" customHeight="1" x14ac:dyDescent="0.25">
      <c r="A41" s="2">
        <f t="shared" si="65"/>
        <v>7</v>
      </c>
      <c r="B41" s="256"/>
      <c r="C41" s="249"/>
      <c r="D41" s="114"/>
      <c r="E41" s="146" t="e">
        <f t="shared" si="48"/>
        <v>#DIV/0!</v>
      </c>
      <c r="F41" s="11" t="e">
        <f t="shared" si="57"/>
        <v>#DIV/0!</v>
      </c>
      <c r="G41" s="30" t="e">
        <f t="shared" si="58"/>
        <v>#DIV/0!</v>
      </c>
      <c r="H41" s="107" t="e">
        <f t="shared" si="49"/>
        <v>#DIV/0!</v>
      </c>
      <c r="I41" s="14" t="e">
        <f>(X41+#REF!)/K41</f>
        <v>#DIV/0!</v>
      </c>
      <c r="J41" s="73" t="e">
        <f>(#REF!+O41+P41+S41+#REF!)/K41</f>
        <v>#REF!</v>
      </c>
      <c r="K41" s="9">
        <v>9.9999999999999994E-37</v>
      </c>
      <c r="L41" s="5">
        <v>1E-46</v>
      </c>
      <c r="M41" s="12">
        <f t="shared" si="50"/>
        <v>3.0813000000000001E-46</v>
      </c>
      <c r="N41" s="11" t="e">
        <f t="shared" si="66"/>
        <v>#DIV/0!</v>
      </c>
      <c r="O41" s="9" t="e">
        <f t="shared" ref="O41:O47" si="68">N104/W104*W41</f>
        <v>#DIV/0!</v>
      </c>
      <c r="P41" s="11">
        <f t="shared" si="52"/>
        <v>0</v>
      </c>
      <c r="Q41" s="11">
        <f t="shared" si="53"/>
        <v>0</v>
      </c>
      <c r="R41" s="11">
        <f t="shared" si="54"/>
        <v>0</v>
      </c>
      <c r="S41" s="191">
        <f t="shared" si="67"/>
        <v>0</v>
      </c>
      <c r="T41" s="11" t="e">
        <f t="shared" si="59"/>
        <v>#DIV/0!</v>
      </c>
      <c r="V41" s="84"/>
      <c r="W41" s="12">
        <f t="shared" si="60"/>
        <v>0</v>
      </c>
      <c r="X41" s="12" t="e">
        <f t="shared" si="61"/>
        <v>#DIV/0!</v>
      </c>
      <c r="Y41" s="4" t="e">
        <f t="shared" si="55"/>
        <v>#DIV/0!</v>
      </c>
      <c r="Z41" s="11" t="e">
        <f t="shared" si="62"/>
        <v>#DIV/0!</v>
      </c>
      <c r="AA41" s="186" t="e">
        <f t="shared" si="63"/>
        <v>#DIV/0!</v>
      </c>
      <c r="AB41" s="76">
        <v>5</v>
      </c>
      <c r="AC41" s="163" t="e">
        <f>ROUND((V41*K166+AE41),2)</f>
        <v>#DIV/0!</v>
      </c>
      <c r="AD41" s="12" t="e">
        <f t="shared" si="64"/>
        <v>#DIV/0!</v>
      </c>
      <c r="AE41" s="157" t="e">
        <f t="shared" si="56"/>
        <v>#DIV/0!</v>
      </c>
      <c r="AF41" s="17"/>
      <c r="AG41" s="153"/>
      <c r="AH41" s="116"/>
      <c r="AI41" s="12"/>
      <c r="AJ41" s="12"/>
      <c r="AK41" s="12"/>
    </row>
    <row r="42" spans="1:37" ht="17.25" hidden="1" customHeight="1" x14ac:dyDescent="0.25">
      <c r="A42" s="2">
        <f t="shared" si="65"/>
        <v>8</v>
      </c>
      <c r="B42" s="256"/>
      <c r="C42" s="249"/>
      <c r="D42" s="114"/>
      <c r="E42" s="146" t="e">
        <f t="shared" si="48"/>
        <v>#DIV/0!</v>
      </c>
      <c r="F42" s="11" t="e">
        <f t="shared" si="57"/>
        <v>#DIV/0!</v>
      </c>
      <c r="G42" s="30" t="e">
        <f t="shared" si="58"/>
        <v>#DIV/0!</v>
      </c>
      <c r="H42" s="107" t="e">
        <f t="shared" si="49"/>
        <v>#DIV/0!</v>
      </c>
      <c r="I42" s="14" t="e">
        <f>(X42+#REF!)/K42</f>
        <v>#DIV/0!</v>
      </c>
      <c r="J42" s="73" t="e">
        <f>(#REF!+O42+P42+S42+#REF!)/K42</f>
        <v>#REF!</v>
      </c>
      <c r="K42" s="9">
        <v>9.9999999999999994E-37</v>
      </c>
      <c r="L42" s="5">
        <v>1E-46</v>
      </c>
      <c r="M42" s="12">
        <f t="shared" si="50"/>
        <v>3.0813000000000001E-46</v>
      </c>
      <c r="N42" s="11" t="e">
        <f t="shared" si="66"/>
        <v>#DIV/0!</v>
      </c>
      <c r="O42" s="9" t="e">
        <f t="shared" si="68"/>
        <v>#DIV/0!</v>
      </c>
      <c r="P42" s="11">
        <f t="shared" si="52"/>
        <v>0</v>
      </c>
      <c r="Q42" s="11">
        <f t="shared" si="53"/>
        <v>0</v>
      </c>
      <c r="R42" s="11">
        <f t="shared" si="54"/>
        <v>0</v>
      </c>
      <c r="S42" s="191">
        <f t="shared" si="67"/>
        <v>0</v>
      </c>
      <c r="T42" s="11" t="e">
        <f t="shared" si="59"/>
        <v>#DIV/0!</v>
      </c>
      <c r="V42" s="84"/>
      <c r="W42" s="12">
        <f t="shared" si="60"/>
        <v>0</v>
      </c>
      <c r="X42" s="12" t="e">
        <f t="shared" si="61"/>
        <v>#DIV/0!</v>
      </c>
      <c r="Y42" s="4" t="e">
        <f t="shared" si="55"/>
        <v>#DIV/0!</v>
      </c>
      <c r="Z42" s="11" t="e">
        <f t="shared" si="62"/>
        <v>#DIV/0!</v>
      </c>
      <c r="AA42" s="186" t="e">
        <f t="shared" si="63"/>
        <v>#DIV/0!</v>
      </c>
      <c r="AB42" s="76">
        <v>5</v>
      </c>
      <c r="AC42" s="163" t="e">
        <f>ROUND((V42*K170+AE42),2)</f>
        <v>#DIV/0!</v>
      </c>
      <c r="AD42" s="12" t="e">
        <f t="shared" si="64"/>
        <v>#DIV/0!</v>
      </c>
      <c r="AE42" s="157" t="e">
        <f t="shared" si="56"/>
        <v>#DIV/0!</v>
      </c>
      <c r="AF42" s="17"/>
      <c r="AG42" s="153"/>
      <c r="AH42" s="116"/>
      <c r="AI42" s="12"/>
      <c r="AJ42" s="12"/>
      <c r="AK42" s="12"/>
    </row>
    <row r="43" spans="1:37" ht="17.25" hidden="1" customHeight="1" x14ac:dyDescent="0.25">
      <c r="A43" s="2">
        <f t="shared" si="65"/>
        <v>9</v>
      </c>
      <c r="B43" s="256"/>
      <c r="C43" s="249"/>
      <c r="D43" s="114"/>
      <c r="E43" s="146" t="e">
        <f t="shared" si="48"/>
        <v>#DIV/0!</v>
      </c>
      <c r="F43" s="11" t="e">
        <f t="shared" si="57"/>
        <v>#DIV/0!</v>
      </c>
      <c r="G43" s="30" t="e">
        <f t="shared" si="58"/>
        <v>#DIV/0!</v>
      </c>
      <c r="H43" s="107" t="e">
        <f t="shared" si="49"/>
        <v>#DIV/0!</v>
      </c>
      <c r="I43" s="14" t="e">
        <f>(X43+#REF!)/K43</f>
        <v>#DIV/0!</v>
      </c>
      <c r="J43" s="73" t="e">
        <f>(#REF!+O43+P43+S43+#REF!)/K43</f>
        <v>#REF!</v>
      </c>
      <c r="K43" s="9">
        <v>9.9999999999999994E-37</v>
      </c>
      <c r="L43" s="5">
        <v>1E-46</v>
      </c>
      <c r="M43" s="12">
        <f t="shared" si="50"/>
        <v>3.0813000000000001E-46</v>
      </c>
      <c r="N43" s="11" t="e">
        <f t="shared" si="66"/>
        <v>#DIV/0!</v>
      </c>
      <c r="O43" s="9" t="e">
        <f t="shared" si="68"/>
        <v>#DIV/0!</v>
      </c>
      <c r="P43" s="11">
        <f t="shared" si="52"/>
        <v>0</v>
      </c>
      <c r="Q43" s="11">
        <f t="shared" si="53"/>
        <v>0</v>
      </c>
      <c r="R43" s="11">
        <f t="shared" si="54"/>
        <v>0</v>
      </c>
      <c r="S43" s="191">
        <f t="shared" si="67"/>
        <v>0</v>
      </c>
      <c r="T43" s="11" t="e">
        <f t="shared" si="59"/>
        <v>#DIV/0!</v>
      </c>
      <c r="V43" s="84"/>
      <c r="W43" s="12">
        <f t="shared" si="60"/>
        <v>0</v>
      </c>
      <c r="X43" s="12" t="e">
        <f t="shared" si="61"/>
        <v>#DIV/0!</v>
      </c>
      <c r="Y43" s="4" t="e">
        <f t="shared" si="55"/>
        <v>#DIV/0!</v>
      </c>
      <c r="Z43" s="11" t="e">
        <f t="shared" si="62"/>
        <v>#DIV/0!</v>
      </c>
      <c r="AA43" s="186" t="e">
        <f t="shared" si="63"/>
        <v>#DIV/0!</v>
      </c>
      <c r="AB43" s="76">
        <v>5</v>
      </c>
      <c r="AC43" s="163" t="e">
        <f>ROUND((V43*K172+AE43),2)</f>
        <v>#DIV/0!</v>
      </c>
      <c r="AD43" s="12" t="e">
        <f t="shared" si="64"/>
        <v>#DIV/0!</v>
      </c>
      <c r="AE43" s="157" t="e">
        <f t="shared" si="56"/>
        <v>#DIV/0!</v>
      </c>
      <c r="AF43" s="17"/>
      <c r="AG43" s="153"/>
      <c r="AH43" s="116"/>
      <c r="AI43" s="12"/>
      <c r="AJ43" s="12"/>
      <c r="AK43" s="12"/>
    </row>
    <row r="44" spans="1:37" ht="18.75" hidden="1" customHeight="1" x14ac:dyDescent="0.25">
      <c r="A44" s="2">
        <f t="shared" si="65"/>
        <v>10</v>
      </c>
      <c r="B44" s="256"/>
      <c r="C44" s="249"/>
      <c r="D44" s="114"/>
      <c r="E44" s="146" t="e">
        <f t="shared" si="48"/>
        <v>#DIV/0!</v>
      </c>
      <c r="F44" s="11" t="e">
        <f t="shared" si="57"/>
        <v>#DIV/0!</v>
      </c>
      <c r="G44" s="30" t="e">
        <f t="shared" si="58"/>
        <v>#DIV/0!</v>
      </c>
      <c r="H44" s="107" t="e">
        <f t="shared" si="49"/>
        <v>#DIV/0!</v>
      </c>
      <c r="I44" s="14" t="e">
        <f>(X44+#REF!)/K44</f>
        <v>#DIV/0!</v>
      </c>
      <c r="J44" s="73" t="e">
        <f>(#REF!+O44+P44+S44+#REF!)/K44</f>
        <v>#REF!</v>
      </c>
      <c r="K44" s="9">
        <v>9.9999999999999994E-37</v>
      </c>
      <c r="L44" s="5">
        <v>1E-46</v>
      </c>
      <c r="M44" s="12">
        <f t="shared" si="50"/>
        <v>3.0813000000000001E-46</v>
      </c>
      <c r="N44" s="11" t="e">
        <f t="shared" si="66"/>
        <v>#DIV/0!</v>
      </c>
      <c r="O44" s="9" t="e">
        <f t="shared" si="68"/>
        <v>#DIV/0!</v>
      </c>
      <c r="P44" s="11">
        <f t="shared" si="52"/>
        <v>0</v>
      </c>
      <c r="Q44" s="11">
        <f t="shared" si="53"/>
        <v>0</v>
      </c>
      <c r="R44" s="11">
        <f t="shared" si="54"/>
        <v>0</v>
      </c>
      <c r="S44" s="191">
        <f t="shared" si="67"/>
        <v>0</v>
      </c>
      <c r="T44" s="11" t="e">
        <f t="shared" si="59"/>
        <v>#DIV/0!</v>
      </c>
      <c r="V44" s="84"/>
      <c r="W44" s="12">
        <f t="shared" si="60"/>
        <v>0</v>
      </c>
      <c r="X44" s="12" t="e">
        <f t="shared" si="61"/>
        <v>#DIV/0!</v>
      </c>
      <c r="Y44" s="4" t="e">
        <f t="shared" si="55"/>
        <v>#DIV/0!</v>
      </c>
      <c r="Z44" s="11" t="e">
        <f t="shared" si="62"/>
        <v>#DIV/0!</v>
      </c>
      <c r="AA44" s="186" t="e">
        <f t="shared" si="63"/>
        <v>#DIV/0!</v>
      </c>
      <c r="AB44" s="76">
        <v>5</v>
      </c>
      <c r="AC44" s="163" t="e">
        <f>ROUND((V44*K174+AE44),2)</f>
        <v>#DIV/0!</v>
      </c>
      <c r="AD44" s="12" t="e">
        <f t="shared" si="64"/>
        <v>#DIV/0!</v>
      </c>
      <c r="AE44" s="157" t="e">
        <f t="shared" si="56"/>
        <v>#DIV/0!</v>
      </c>
      <c r="AF44" s="17"/>
      <c r="AG44" s="153"/>
      <c r="AH44" s="116"/>
      <c r="AI44" s="12"/>
      <c r="AJ44" s="12"/>
      <c r="AK44" s="12"/>
    </row>
    <row r="45" spans="1:37" ht="17.25" hidden="1" customHeight="1" x14ac:dyDescent="0.25">
      <c r="A45" s="2">
        <f t="shared" si="65"/>
        <v>11</v>
      </c>
      <c r="B45" s="256"/>
      <c r="C45" s="249"/>
      <c r="D45" s="114"/>
      <c r="E45" s="146" t="e">
        <f t="shared" si="48"/>
        <v>#DIV/0!</v>
      </c>
      <c r="F45" s="11" t="e">
        <f t="shared" si="57"/>
        <v>#DIV/0!</v>
      </c>
      <c r="G45" s="30" t="e">
        <f t="shared" si="58"/>
        <v>#DIV/0!</v>
      </c>
      <c r="H45" s="107" t="e">
        <f t="shared" si="49"/>
        <v>#DIV/0!</v>
      </c>
      <c r="I45" s="14" t="e">
        <f>(X45+#REF!)/K45</f>
        <v>#DIV/0!</v>
      </c>
      <c r="J45" s="73" t="e">
        <f>(#REF!+O45+P45+S45+#REF!)/K45</f>
        <v>#REF!</v>
      </c>
      <c r="K45" s="9">
        <v>9.9999999999999994E-37</v>
      </c>
      <c r="L45" s="5">
        <v>1E-46</v>
      </c>
      <c r="M45" s="12">
        <f t="shared" si="50"/>
        <v>3.0813000000000001E-46</v>
      </c>
      <c r="N45" s="11" t="e">
        <f t="shared" si="66"/>
        <v>#DIV/0!</v>
      </c>
      <c r="O45" s="9" t="e">
        <f t="shared" si="68"/>
        <v>#DIV/0!</v>
      </c>
      <c r="P45" s="11">
        <f t="shared" si="52"/>
        <v>0</v>
      </c>
      <c r="Q45" s="11">
        <f t="shared" si="53"/>
        <v>0</v>
      </c>
      <c r="R45" s="11">
        <f t="shared" si="54"/>
        <v>0</v>
      </c>
      <c r="S45" s="191">
        <f t="shared" si="67"/>
        <v>0</v>
      </c>
      <c r="T45" s="11" t="e">
        <f t="shared" si="59"/>
        <v>#DIV/0!</v>
      </c>
      <c r="V45" s="84"/>
      <c r="W45" s="12">
        <f t="shared" si="60"/>
        <v>0</v>
      </c>
      <c r="X45" s="12" t="e">
        <f t="shared" si="61"/>
        <v>#DIV/0!</v>
      </c>
      <c r="Y45" s="4" t="e">
        <f t="shared" si="55"/>
        <v>#DIV/0!</v>
      </c>
      <c r="Z45" s="11" t="e">
        <f t="shared" si="62"/>
        <v>#DIV/0!</v>
      </c>
      <c r="AA45" s="186" t="e">
        <f t="shared" si="63"/>
        <v>#DIV/0!</v>
      </c>
      <c r="AB45" s="76">
        <v>5</v>
      </c>
      <c r="AC45" s="163" t="e">
        <f>ROUND((V45*K176+AE45),2)</f>
        <v>#DIV/0!</v>
      </c>
      <c r="AD45" s="12" t="e">
        <f t="shared" si="64"/>
        <v>#DIV/0!</v>
      </c>
      <c r="AE45" s="157" t="e">
        <f t="shared" si="56"/>
        <v>#DIV/0!</v>
      </c>
      <c r="AF45" s="17"/>
      <c r="AG45" s="153"/>
      <c r="AH45" s="116"/>
      <c r="AI45" s="12"/>
      <c r="AJ45" s="12"/>
      <c r="AK45" s="12"/>
    </row>
    <row r="46" spans="1:37" ht="17.25" hidden="1" customHeight="1" x14ac:dyDescent="0.25">
      <c r="A46" s="2">
        <f t="shared" si="65"/>
        <v>12</v>
      </c>
      <c r="B46" s="256"/>
      <c r="C46" s="249"/>
      <c r="D46" s="114"/>
      <c r="E46" s="146" t="e">
        <f t="shared" si="48"/>
        <v>#DIV/0!</v>
      </c>
      <c r="F46" s="11" t="e">
        <f t="shared" si="57"/>
        <v>#DIV/0!</v>
      </c>
      <c r="G46" s="30" t="e">
        <f t="shared" si="58"/>
        <v>#DIV/0!</v>
      </c>
      <c r="H46" s="107" t="e">
        <f t="shared" si="49"/>
        <v>#DIV/0!</v>
      </c>
      <c r="I46" s="14" t="e">
        <f>(X46+#REF!)/K46</f>
        <v>#DIV/0!</v>
      </c>
      <c r="J46" s="73" t="e">
        <f>(#REF!+O46+P46+S46+#REF!)/K46</f>
        <v>#REF!</v>
      </c>
      <c r="K46" s="9">
        <v>9.9999999999999994E-37</v>
      </c>
      <c r="L46" s="5">
        <v>1E-46</v>
      </c>
      <c r="M46" s="12">
        <f t="shared" si="50"/>
        <v>3.0813000000000001E-46</v>
      </c>
      <c r="N46" s="11" t="e">
        <f t="shared" si="66"/>
        <v>#DIV/0!</v>
      </c>
      <c r="O46" s="9" t="e">
        <f t="shared" si="68"/>
        <v>#DIV/0!</v>
      </c>
      <c r="P46" s="11">
        <f t="shared" si="52"/>
        <v>0</v>
      </c>
      <c r="Q46" s="11">
        <f t="shared" si="53"/>
        <v>0</v>
      </c>
      <c r="R46" s="11">
        <f t="shared" si="54"/>
        <v>0</v>
      </c>
      <c r="S46" s="191">
        <f t="shared" si="67"/>
        <v>0</v>
      </c>
      <c r="T46" s="11" t="e">
        <f t="shared" si="59"/>
        <v>#DIV/0!</v>
      </c>
      <c r="V46" s="84"/>
      <c r="W46" s="12">
        <f t="shared" si="60"/>
        <v>0</v>
      </c>
      <c r="X46" s="12" t="e">
        <f t="shared" si="61"/>
        <v>#DIV/0!</v>
      </c>
      <c r="Y46" s="4" t="e">
        <f t="shared" si="55"/>
        <v>#DIV/0!</v>
      </c>
      <c r="Z46" s="11" t="e">
        <f t="shared" si="62"/>
        <v>#DIV/0!</v>
      </c>
      <c r="AA46" s="186" t="e">
        <f t="shared" si="63"/>
        <v>#DIV/0!</v>
      </c>
      <c r="AB46" s="76">
        <v>5</v>
      </c>
      <c r="AC46" s="163" t="e">
        <f>ROUND((V46*K178+AE46),2)</f>
        <v>#DIV/0!</v>
      </c>
      <c r="AD46" s="12" t="e">
        <f t="shared" si="64"/>
        <v>#DIV/0!</v>
      </c>
      <c r="AE46" s="157" t="e">
        <f t="shared" si="56"/>
        <v>#DIV/0!</v>
      </c>
      <c r="AF46" s="17"/>
      <c r="AG46" s="153"/>
      <c r="AH46" s="116"/>
      <c r="AI46" s="12"/>
      <c r="AJ46" s="12"/>
      <c r="AK46" s="12"/>
    </row>
    <row r="47" spans="1:37" ht="17.25" hidden="1" customHeight="1" x14ac:dyDescent="0.25">
      <c r="A47" s="2">
        <f t="shared" si="65"/>
        <v>13</v>
      </c>
      <c r="B47" s="256"/>
      <c r="C47" s="249"/>
      <c r="D47" s="114"/>
      <c r="E47" s="146" t="e">
        <f t="shared" si="48"/>
        <v>#DIV/0!</v>
      </c>
      <c r="F47" s="11" t="e">
        <f t="shared" si="57"/>
        <v>#DIV/0!</v>
      </c>
      <c r="G47" s="30" t="e">
        <f t="shared" si="58"/>
        <v>#DIV/0!</v>
      </c>
      <c r="H47" s="107" t="e">
        <f t="shared" si="49"/>
        <v>#DIV/0!</v>
      </c>
      <c r="I47" s="14" t="e">
        <f>(X47+#REF!)/K47</f>
        <v>#DIV/0!</v>
      </c>
      <c r="J47" s="73" t="e">
        <f>(#REF!+O47+P47+S47+#REF!)/K47</f>
        <v>#REF!</v>
      </c>
      <c r="K47" s="9">
        <v>9.9999999999999994E-37</v>
      </c>
      <c r="L47" s="5">
        <v>1E-46</v>
      </c>
      <c r="M47" s="12">
        <f t="shared" si="50"/>
        <v>3.0813000000000001E-46</v>
      </c>
      <c r="N47" s="11" t="e">
        <f t="shared" si="66"/>
        <v>#DIV/0!</v>
      </c>
      <c r="O47" s="9" t="e">
        <f t="shared" si="68"/>
        <v>#VALUE!</v>
      </c>
      <c r="P47" s="11">
        <f t="shared" si="52"/>
        <v>0</v>
      </c>
      <c r="Q47" s="11">
        <f t="shared" si="53"/>
        <v>0</v>
      </c>
      <c r="R47" s="11">
        <f t="shared" si="54"/>
        <v>0</v>
      </c>
      <c r="S47" s="191">
        <f t="shared" si="67"/>
        <v>0</v>
      </c>
      <c r="T47" s="11" t="e">
        <f t="shared" si="59"/>
        <v>#DIV/0!</v>
      </c>
      <c r="V47" s="84"/>
      <c r="W47" s="12">
        <f t="shared" si="60"/>
        <v>0</v>
      </c>
      <c r="X47" s="12" t="e">
        <f t="shared" si="61"/>
        <v>#DIV/0!</v>
      </c>
      <c r="Y47" s="4" t="e">
        <f t="shared" si="55"/>
        <v>#DIV/0!</v>
      </c>
      <c r="Z47" s="11" t="e">
        <f t="shared" si="62"/>
        <v>#DIV/0!</v>
      </c>
      <c r="AA47" s="186" t="e">
        <f t="shared" si="63"/>
        <v>#DIV/0!</v>
      </c>
      <c r="AB47" s="76">
        <v>5</v>
      </c>
      <c r="AC47" s="163" t="e">
        <f>ROUND((V47*K179+AE47),2)</f>
        <v>#DIV/0!</v>
      </c>
      <c r="AD47" s="12" t="e">
        <f t="shared" si="64"/>
        <v>#DIV/0!</v>
      </c>
      <c r="AE47" s="157" t="e">
        <f t="shared" si="56"/>
        <v>#DIV/0!</v>
      </c>
      <c r="AF47" s="17"/>
      <c r="AG47" s="153"/>
      <c r="AH47" s="116"/>
      <c r="AI47" s="12"/>
      <c r="AJ47" s="12"/>
      <c r="AK47" s="12"/>
    </row>
    <row r="48" spans="1:37" ht="17.25" hidden="1" customHeight="1" x14ac:dyDescent="0.25">
      <c r="A48" s="2">
        <f t="shared" si="65"/>
        <v>14</v>
      </c>
      <c r="B48" s="256"/>
      <c r="C48" s="249"/>
      <c r="D48" s="114"/>
      <c r="E48" s="146" t="e">
        <f t="shared" si="48"/>
        <v>#DIV/0!</v>
      </c>
      <c r="F48" s="11" t="e">
        <f t="shared" si="57"/>
        <v>#DIV/0!</v>
      </c>
      <c r="G48" s="30" t="e">
        <f t="shared" si="58"/>
        <v>#DIV/0!</v>
      </c>
      <c r="H48" s="107" t="e">
        <f t="shared" si="49"/>
        <v>#DIV/0!</v>
      </c>
      <c r="I48" s="14" t="e">
        <f>(X48+#REF!)/K48</f>
        <v>#DIV/0!</v>
      </c>
      <c r="J48" s="73" t="e">
        <f>(#REF!+O48+P48+S48+#REF!)/K48</f>
        <v>#REF!</v>
      </c>
      <c r="K48" s="9">
        <v>9.9999999999999994E-37</v>
      </c>
      <c r="L48" s="5">
        <v>1E-46</v>
      </c>
      <c r="M48" s="12">
        <f t="shared" si="50"/>
        <v>3.0813000000000001E-46</v>
      </c>
      <c r="N48" s="11" t="e">
        <f t="shared" si="66"/>
        <v>#DIV/0!</v>
      </c>
      <c r="O48" s="9" t="e">
        <f t="shared" si="51"/>
        <v>#DIV/0!</v>
      </c>
      <c r="P48" s="11">
        <f t="shared" si="52"/>
        <v>0</v>
      </c>
      <c r="Q48" s="11">
        <f t="shared" si="53"/>
        <v>0</v>
      </c>
      <c r="R48" s="11">
        <f t="shared" si="54"/>
        <v>0</v>
      </c>
      <c r="S48" s="191">
        <f t="shared" si="67"/>
        <v>0</v>
      </c>
      <c r="T48" s="11" t="e">
        <f t="shared" si="59"/>
        <v>#DIV/0!</v>
      </c>
      <c r="V48" s="84"/>
      <c r="W48" s="12">
        <f t="shared" si="60"/>
        <v>0</v>
      </c>
      <c r="X48" s="12" t="e">
        <f t="shared" si="61"/>
        <v>#DIV/0!</v>
      </c>
      <c r="Y48" s="4" t="e">
        <f t="shared" si="55"/>
        <v>#DIV/0!</v>
      </c>
      <c r="Z48" s="11" t="e">
        <f t="shared" si="62"/>
        <v>#DIV/0!</v>
      </c>
      <c r="AA48" s="186" t="e">
        <f t="shared" si="63"/>
        <v>#DIV/0!</v>
      </c>
      <c r="AB48" s="76">
        <v>5</v>
      </c>
      <c r="AC48" s="163" t="e">
        <f>ROUND((V48*K181+AE48),2)</f>
        <v>#DIV/0!</v>
      </c>
      <c r="AD48" s="12" t="e">
        <f t="shared" si="64"/>
        <v>#DIV/0!</v>
      </c>
      <c r="AE48" s="157" t="e">
        <f t="shared" si="56"/>
        <v>#DIV/0!</v>
      </c>
      <c r="AF48" s="17"/>
      <c r="AG48" s="153"/>
      <c r="AH48" s="116"/>
      <c r="AI48" s="12"/>
      <c r="AJ48" s="12"/>
      <c r="AK48" s="12"/>
    </row>
    <row r="49" spans="1:37" ht="17.25" hidden="1" customHeight="1" x14ac:dyDescent="0.25">
      <c r="A49" s="2">
        <f t="shared" si="65"/>
        <v>15</v>
      </c>
      <c r="B49" s="256"/>
      <c r="C49" s="249"/>
      <c r="D49" s="114"/>
      <c r="E49" s="146" t="e">
        <f t="shared" si="48"/>
        <v>#DIV/0!</v>
      </c>
      <c r="F49" s="11" t="e">
        <f t="shared" si="57"/>
        <v>#DIV/0!</v>
      </c>
      <c r="G49" s="30" t="e">
        <f t="shared" si="58"/>
        <v>#DIV/0!</v>
      </c>
      <c r="H49" s="107" t="e">
        <f t="shared" si="49"/>
        <v>#DIV/0!</v>
      </c>
      <c r="I49" s="14" t="e">
        <f>(X49+#REF!)/K49</f>
        <v>#DIV/0!</v>
      </c>
      <c r="J49" s="73" t="e">
        <f>(#REF!+O49+P49+S49+#REF!)/K49</f>
        <v>#REF!</v>
      </c>
      <c r="K49" s="9">
        <v>9.9999999999999994E-37</v>
      </c>
      <c r="L49" s="5">
        <v>1E-46</v>
      </c>
      <c r="M49" s="12">
        <f t="shared" si="50"/>
        <v>3.0813000000000001E-46</v>
      </c>
      <c r="N49" s="11" t="e">
        <f t="shared" si="66"/>
        <v>#DIV/0!</v>
      </c>
      <c r="O49" s="9" t="e">
        <f t="shared" si="51"/>
        <v>#DIV/0!</v>
      </c>
      <c r="P49" s="11">
        <f t="shared" si="52"/>
        <v>0</v>
      </c>
      <c r="Q49" s="11">
        <f t="shared" si="53"/>
        <v>0</v>
      </c>
      <c r="R49" s="11">
        <f t="shared" si="54"/>
        <v>0</v>
      </c>
      <c r="S49" s="191">
        <f t="shared" si="67"/>
        <v>0</v>
      </c>
      <c r="T49" s="11" t="e">
        <f t="shared" si="59"/>
        <v>#DIV/0!</v>
      </c>
      <c r="V49" s="84"/>
      <c r="W49" s="12">
        <f t="shared" si="60"/>
        <v>0</v>
      </c>
      <c r="X49" s="12" t="e">
        <f t="shared" si="61"/>
        <v>#DIV/0!</v>
      </c>
      <c r="Y49" s="4" t="e">
        <f t="shared" si="55"/>
        <v>#DIV/0!</v>
      </c>
      <c r="Z49" s="11" t="e">
        <f t="shared" si="62"/>
        <v>#DIV/0!</v>
      </c>
      <c r="AA49" s="186" t="e">
        <f t="shared" si="63"/>
        <v>#DIV/0!</v>
      </c>
      <c r="AB49" s="76">
        <v>5</v>
      </c>
      <c r="AC49" s="163" t="e">
        <f>ROUND((V49*K182+AE49),2)</f>
        <v>#DIV/0!</v>
      </c>
      <c r="AD49" s="12" t="e">
        <f t="shared" si="64"/>
        <v>#DIV/0!</v>
      </c>
      <c r="AE49" s="157" t="e">
        <f t="shared" si="56"/>
        <v>#DIV/0!</v>
      </c>
      <c r="AF49" s="17"/>
      <c r="AG49" s="153"/>
      <c r="AH49" s="116"/>
      <c r="AI49" s="12"/>
      <c r="AJ49" s="12"/>
      <c r="AK49" s="12"/>
    </row>
    <row r="50" spans="1:37" ht="17.25" hidden="1" customHeight="1" x14ac:dyDescent="0.25">
      <c r="A50" s="2">
        <f t="shared" si="65"/>
        <v>16</v>
      </c>
      <c r="B50" s="256"/>
      <c r="C50" s="249"/>
      <c r="D50" s="114"/>
      <c r="E50" s="146" t="e">
        <f t="shared" si="48"/>
        <v>#DIV/0!</v>
      </c>
      <c r="F50" s="11" t="e">
        <f t="shared" si="57"/>
        <v>#DIV/0!</v>
      </c>
      <c r="G50" s="30" t="e">
        <f t="shared" si="58"/>
        <v>#DIV/0!</v>
      </c>
      <c r="H50" s="107" t="e">
        <f t="shared" si="49"/>
        <v>#DIV/0!</v>
      </c>
      <c r="I50" s="14" t="e">
        <f>(X50+#REF!)/K50</f>
        <v>#DIV/0!</v>
      </c>
      <c r="J50" s="73" t="e">
        <f>(#REF!+O50+P50+S50+#REF!)/K50</f>
        <v>#REF!</v>
      </c>
      <c r="K50" s="9">
        <v>9.9999999999999994E-37</v>
      </c>
      <c r="L50" s="5">
        <v>1E-46</v>
      </c>
      <c r="M50" s="12">
        <f t="shared" si="50"/>
        <v>3.0813000000000001E-46</v>
      </c>
      <c r="N50" s="11" t="e">
        <f t="shared" si="66"/>
        <v>#DIV/0!</v>
      </c>
      <c r="O50" s="9" t="e">
        <f t="shared" si="51"/>
        <v>#DIV/0!</v>
      </c>
      <c r="P50" s="11">
        <f t="shared" si="52"/>
        <v>0</v>
      </c>
      <c r="Q50" s="11">
        <f t="shared" si="53"/>
        <v>0</v>
      </c>
      <c r="R50" s="11">
        <f t="shared" si="54"/>
        <v>0</v>
      </c>
      <c r="S50" s="191">
        <f t="shared" si="67"/>
        <v>0</v>
      </c>
      <c r="T50" s="11" t="e">
        <f t="shared" si="59"/>
        <v>#DIV/0!</v>
      </c>
      <c r="V50" s="84"/>
      <c r="W50" s="12">
        <f t="shared" si="60"/>
        <v>0</v>
      </c>
      <c r="X50" s="12" t="e">
        <f t="shared" si="61"/>
        <v>#DIV/0!</v>
      </c>
      <c r="Y50" s="4" t="e">
        <f t="shared" si="55"/>
        <v>#DIV/0!</v>
      </c>
      <c r="Z50" s="11" t="e">
        <f t="shared" si="62"/>
        <v>#DIV/0!</v>
      </c>
      <c r="AA50" s="186" t="e">
        <f t="shared" si="63"/>
        <v>#DIV/0!</v>
      </c>
      <c r="AB50" s="76">
        <v>5</v>
      </c>
      <c r="AC50" s="163" t="e">
        <f t="shared" ref="AC50:AC56" si="69">ROUND((V50*K186+AE50),2)</f>
        <v>#DIV/0!</v>
      </c>
      <c r="AD50" s="12" t="e">
        <f t="shared" si="64"/>
        <v>#DIV/0!</v>
      </c>
      <c r="AE50" s="157" t="e">
        <f t="shared" si="56"/>
        <v>#DIV/0!</v>
      </c>
      <c r="AF50" s="17"/>
      <c r="AG50" s="153"/>
      <c r="AH50" s="116"/>
      <c r="AI50" s="12"/>
      <c r="AJ50" s="12"/>
      <c r="AK50" s="12"/>
    </row>
    <row r="51" spans="1:37" ht="17.25" hidden="1" customHeight="1" x14ac:dyDescent="0.25">
      <c r="A51" s="2">
        <f t="shared" si="65"/>
        <v>17</v>
      </c>
      <c r="B51" s="256"/>
      <c r="C51" s="249"/>
      <c r="D51" s="114"/>
      <c r="E51" s="146" t="e">
        <f t="shared" si="48"/>
        <v>#DIV/0!</v>
      </c>
      <c r="F51" s="11" t="e">
        <f t="shared" si="57"/>
        <v>#DIV/0!</v>
      </c>
      <c r="G51" s="30" t="e">
        <f t="shared" si="58"/>
        <v>#DIV/0!</v>
      </c>
      <c r="H51" s="107" t="e">
        <f t="shared" si="49"/>
        <v>#DIV/0!</v>
      </c>
      <c r="I51" s="14" t="e">
        <f>(X51+#REF!)/K51</f>
        <v>#DIV/0!</v>
      </c>
      <c r="J51" s="73" t="e">
        <f>(#REF!+O51+P51+S51+#REF!)/K51</f>
        <v>#REF!</v>
      </c>
      <c r="K51" s="9">
        <v>9.9999999999999994E-37</v>
      </c>
      <c r="L51" s="5">
        <v>1E-46</v>
      </c>
      <c r="M51" s="12">
        <f t="shared" si="50"/>
        <v>3.0813000000000001E-46</v>
      </c>
      <c r="N51" s="11" t="e">
        <f t="shared" si="66"/>
        <v>#DIV/0!</v>
      </c>
      <c r="O51" s="9" t="e">
        <f t="shared" ref="O51:O56" si="70">N115/W115*W51</f>
        <v>#DIV/0!</v>
      </c>
      <c r="P51" s="11">
        <f t="shared" si="52"/>
        <v>0</v>
      </c>
      <c r="Q51" s="11">
        <f t="shared" si="53"/>
        <v>0</v>
      </c>
      <c r="R51" s="11">
        <f t="shared" si="54"/>
        <v>0</v>
      </c>
      <c r="S51" s="191">
        <f t="shared" si="67"/>
        <v>0</v>
      </c>
      <c r="T51" s="11" t="e">
        <f t="shared" si="59"/>
        <v>#DIV/0!</v>
      </c>
      <c r="V51" s="84"/>
      <c r="W51" s="12">
        <f t="shared" si="60"/>
        <v>0</v>
      </c>
      <c r="X51" s="12" t="e">
        <f t="shared" si="61"/>
        <v>#DIV/0!</v>
      </c>
      <c r="Y51" s="4" t="e">
        <f t="shared" si="55"/>
        <v>#DIV/0!</v>
      </c>
      <c r="Z51" s="11" t="e">
        <f t="shared" si="62"/>
        <v>#DIV/0!</v>
      </c>
      <c r="AA51" s="186" t="e">
        <f t="shared" si="63"/>
        <v>#DIV/0!</v>
      </c>
      <c r="AB51" s="76">
        <v>5</v>
      </c>
      <c r="AC51" s="163" t="e">
        <f t="shared" si="69"/>
        <v>#DIV/0!</v>
      </c>
      <c r="AD51" s="12" t="e">
        <f t="shared" si="64"/>
        <v>#DIV/0!</v>
      </c>
      <c r="AE51" s="157" t="e">
        <f t="shared" si="56"/>
        <v>#DIV/0!</v>
      </c>
      <c r="AF51" s="17"/>
      <c r="AG51" s="153"/>
      <c r="AH51" s="116"/>
      <c r="AI51" s="12"/>
      <c r="AJ51" s="12"/>
      <c r="AK51" s="12"/>
    </row>
    <row r="52" spans="1:37" ht="17.25" hidden="1" customHeight="1" x14ac:dyDescent="0.25">
      <c r="A52" s="2">
        <f t="shared" si="65"/>
        <v>18</v>
      </c>
      <c r="B52" s="256"/>
      <c r="C52" s="249"/>
      <c r="D52" s="114"/>
      <c r="E52" s="146" t="e">
        <f>ROUND(G52/$T$2,6)</f>
        <v>#DIV/0!</v>
      </c>
      <c r="F52" s="11" t="e">
        <f>G52/M52*100-100</f>
        <v>#DIV/0!</v>
      </c>
      <c r="G52" s="30" t="e">
        <f>X52/K52</f>
        <v>#DIV/0!</v>
      </c>
      <c r="H52" s="107" t="e">
        <f>AA52/K52</f>
        <v>#DIV/0!</v>
      </c>
      <c r="I52" s="14" t="e">
        <f>(X52+#REF!)/K52</f>
        <v>#DIV/0!</v>
      </c>
      <c r="J52" s="73" t="e">
        <f>(#REF!+O52+P52+S52+#REF!)/K52</f>
        <v>#REF!</v>
      </c>
      <c r="K52" s="9">
        <v>9.9999999999999994E-37</v>
      </c>
      <c r="L52" s="5">
        <v>1E-46</v>
      </c>
      <c r="M52" s="12">
        <f t="shared" si="50"/>
        <v>3.0813000000000001E-46</v>
      </c>
      <c r="N52" s="11" t="e">
        <f t="shared" si="66"/>
        <v>#DIV/0!</v>
      </c>
      <c r="O52" s="9" t="e">
        <f t="shared" si="70"/>
        <v>#DIV/0!</v>
      </c>
      <c r="P52" s="11">
        <f t="shared" si="52"/>
        <v>0</v>
      </c>
      <c r="Q52" s="11">
        <f t="shared" si="53"/>
        <v>0</v>
      </c>
      <c r="R52" s="11">
        <f t="shared" si="54"/>
        <v>0</v>
      </c>
      <c r="S52" s="191">
        <f t="shared" si="67"/>
        <v>0</v>
      </c>
      <c r="T52" s="11" t="e">
        <f>N52+P52+Q52+R52+S52</f>
        <v>#DIV/0!</v>
      </c>
      <c r="V52" s="84"/>
      <c r="W52" s="12">
        <f>ROUND((K52*M52),2)</f>
        <v>0</v>
      </c>
      <c r="X52" s="12" t="e">
        <f>T52+W52</f>
        <v>#DIV/0!</v>
      </c>
      <c r="Y52" s="4" t="e">
        <f t="shared" si="55"/>
        <v>#DIV/0!</v>
      </c>
      <c r="Z52" s="11" t="e">
        <f>H52/M52*100-100</f>
        <v>#DIV/0!</v>
      </c>
      <c r="AA52" s="186" t="e">
        <f>X52+Y52</f>
        <v>#DIV/0!</v>
      </c>
      <c r="AB52" s="76">
        <v>5</v>
      </c>
      <c r="AC52" s="163" t="e">
        <f t="shared" si="69"/>
        <v>#DIV/0!</v>
      </c>
      <c r="AD52" s="12" t="e">
        <f>AC52*AB52/100</f>
        <v>#DIV/0!</v>
      </c>
      <c r="AE52" s="157" t="e">
        <f t="shared" si="56"/>
        <v>#DIV/0!</v>
      </c>
      <c r="AF52" s="17"/>
      <c r="AG52" s="153"/>
      <c r="AH52" s="116"/>
      <c r="AI52" s="12"/>
      <c r="AJ52" s="12"/>
      <c r="AK52" s="12"/>
    </row>
    <row r="53" spans="1:37" ht="17.25" hidden="1" customHeight="1" x14ac:dyDescent="0.25">
      <c r="A53" s="2">
        <f t="shared" si="65"/>
        <v>19</v>
      </c>
      <c r="B53" s="256"/>
      <c r="C53" s="249"/>
      <c r="D53" s="114"/>
      <c r="E53" s="146" t="e">
        <f>ROUND(G53/$T$2,6)</f>
        <v>#DIV/0!</v>
      </c>
      <c r="F53" s="11" t="e">
        <f>G53/M53*100-100</f>
        <v>#DIV/0!</v>
      </c>
      <c r="G53" s="30" t="e">
        <f>X53/K53</f>
        <v>#DIV/0!</v>
      </c>
      <c r="H53" s="107" t="e">
        <f>AA53/K53</f>
        <v>#DIV/0!</v>
      </c>
      <c r="I53" s="14" t="e">
        <f>(X53+#REF!)/K53</f>
        <v>#DIV/0!</v>
      </c>
      <c r="J53" s="73" t="e">
        <f>(#REF!+O53+P53+S53+#REF!)/K53</f>
        <v>#REF!</v>
      </c>
      <c r="K53" s="9">
        <v>9.9999999999999994E-37</v>
      </c>
      <c r="L53" s="5">
        <v>1E-46</v>
      </c>
      <c r="M53" s="12">
        <f t="shared" si="50"/>
        <v>3.0813000000000001E-46</v>
      </c>
      <c r="N53" s="11" t="e">
        <f t="shared" si="66"/>
        <v>#DIV/0!</v>
      </c>
      <c r="O53" s="9" t="e">
        <f t="shared" si="70"/>
        <v>#DIV/0!</v>
      </c>
      <c r="P53" s="11">
        <f t="shared" si="52"/>
        <v>0</v>
      </c>
      <c r="Q53" s="11">
        <f t="shared" si="53"/>
        <v>0</v>
      </c>
      <c r="R53" s="11">
        <f t="shared" si="54"/>
        <v>0</v>
      </c>
      <c r="S53" s="191">
        <f t="shared" si="67"/>
        <v>0</v>
      </c>
      <c r="T53" s="11" t="e">
        <f>N53+P53+Q53+R53+S53</f>
        <v>#DIV/0!</v>
      </c>
      <c r="V53" s="84"/>
      <c r="W53" s="12">
        <f>ROUND((K53*M53),2)</f>
        <v>0</v>
      </c>
      <c r="X53" s="12" t="e">
        <f>T53+W53</f>
        <v>#DIV/0!</v>
      </c>
      <c r="Y53" s="4" t="e">
        <f t="shared" si="55"/>
        <v>#DIV/0!</v>
      </c>
      <c r="Z53" s="11" t="e">
        <f>H53/M53*100-100</f>
        <v>#DIV/0!</v>
      </c>
      <c r="AA53" s="186" t="e">
        <f>X53+Y53</f>
        <v>#DIV/0!</v>
      </c>
      <c r="AB53" s="76">
        <v>5</v>
      </c>
      <c r="AC53" s="163" t="e">
        <f t="shared" si="69"/>
        <v>#DIV/0!</v>
      </c>
      <c r="AD53" s="12" t="e">
        <f>AC53*AB53/100</f>
        <v>#DIV/0!</v>
      </c>
      <c r="AE53" s="157" t="e">
        <f t="shared" si="56"/>
        <v>#DIV/0!</v>
      </c>
      <c r="AF53" s="17"/>
      <c r="AG53" s="153"/>
      <c r="AH53" s="116"/>
      <c r="AI53" s="12"/>
      <c r="AJ53" s="12"/>
      <c r="AK53" s="12"/>
    </row>
    <row r="54" spans="1:37" ht="17.25" hidden="1" customHeight="1" x14ac:dyDescent="0.25">
      <c r="A54" s="2">
        <f t="shared" si="65"/>
        <v>20</v>
      </c>
      <c r="B54" s="256"/>
      <c r="C54" s="249"/>
      <c r="D54" s="114"/>
      <c r="E54" s="146" t="e">
        <f>ROUND(G54/$T$2,6)</f>
        <v>#DIV/0!</v>
      </c>
      <c r="F54" s="11" t="e">
        <f>G54/M54*100-100</f>
        <v>#DIV/0!</v>
      </c>
      <c r="G54" s="30" t="e">
        <f>X54/K54</f>
        <v>#DIV/0!</v>
      </c>
      <c r="H54" s="107" t="e">
        <f>AA54/K54</f>
        <v>#DIV/0!</v>
      </c>
      <c r="I54" s="14" t="e">
        <f>(X54+#REF!)/K54</f>
        <v>#DIV/0!</v>
      </c>
      <c r="J54" s="73" t="e">
        <f>(#REF!+O54+P54+S54+#REF!)/K54</f>
        <v>#REF!</v>
      </c>
      <c r="K54" s="9">
        <v>9.9999999999999994E-37</v>
      </c>
      <c r="L54" s="5">
        <v>1E-46</v>
      </c>
      <c r="M54" s="12">
        <f t="shared" si="50"/>
        <v>3.0813000000000001E-46</v>
      </c>
      <c r="N54" s="11" t="e">
        <f t="shared" si="66"/>
        <v>#DIV/0!</v>
      </c>
      <c r="O54" s="9" t="e">
        <f t="shared" si="70"/>
        <v>#DIV/0!</v>
      </c>
      <c r="P54" s="11">
        <f t="shared" si="52"/>
        <v>0</v>
      </c>
      <c r="Q54" s="11">
        <f t="shared" si="53"/>
        <v>0</v>
      </c>
      <c r="R54" s="11">
        <f t="shared" si="54"/>
        <v>0</v>
      </c>
      <c r="S54" s="191">
        <f t="shared" si="67"/>
        <v>0</v>
      </c>
      <c r="T54" s="11" t="e">
        <f>N54+P54+Q54+R54+S54</f>
        <v>#DIV/0!</v>
      </c>
      <c r="V54" s="84"/>
      <c r="W54" s="12">
        <f>ROUND((K54*M54),2)</f>
        <v>0</v>
      </c>
      <c r="X54" s="12" t="e">
        <f>T54+W54</f>
        <v>#DIV/0!</v>
      </c>
      <c r="Y54" s="4" t="e">
        <f t="shared" si="55"/>
        <v>#DIV/0!</v>
      </c>
      <c r="Z54" s="11" t="e">
        <f>H54/M54*100-100</f>
        <v>#DIV/0!</v>
      </c>
      <c r="AA54" s="186" t="e">
        <f>X54+Y54</f>
        <v>#DIV/0!</v>
      </c>
      <c r="AB54" s="76">
        <v>5</v>
      </c>
      <c r="AC54" s="163" t="e">
        <f t="shared" si="69"/>
        <v>#DIV/0!</v>
      </c>
      <c r="AD54" s="12" t="e">
        <f>AC54*AB54/100</f>
        <v>#DIV/0!</v>
      </c>
      <c r="AE54" s="157" t="e">
        <f t="shared" si="56"/>
        <v>#DIV/0!</v>
      </c>
      <c r="AF54" s="17"/>
      <c r="AG54" s="153"/>
      <c r="AH54" s="116"/>
      <c r="AI54" s="12"/>
      <c r="AJ54" s="12"/>
      <c r="AK54" s="12"/>
    </row>
    <row r="55" spans="1:37" ht="17.25" hidden="1" customHeight="1" x14ac:dyDescent="0.25">
      <c r="A55" s="2">
        <f t="shared" si="65"/>
        <v>21</v>
      </c>
      <c r="B55" s="256"/>
      <c r="C55" s="249"/>
      <c r="D55" s="114"/>
      <c r="E55" s="146" t="e">
        <f>ROUND(G55/$T$2,6)</f>
        <v>#DIV/0!</v>
      </c>
      <c r="F55" s="11" t="e">
        <f>G55/M55*100-100</f>
        <v>#DIV/0!</v>
      </c>
      <c r="G55" s="30" t="e">
        <f>X55/K55</f>
        <v>#DIV/0!</v>
      </c>
      <c r="H55" s="107" t="e">
        <f>AA55/K55</f>
        <v>#DIV/0!</v>
      </c>
      <c r="I55" s="14" t="e">
        <f>(X55+#REF!)/K55</f>
        <v>#DIV/0!</v>
      </c>
      <c r="J55" s="73" t="e">
        <f>(#REF!+O55+P55+S55+#REF!)/K55</f>
        <v>#REF!</v>
      </c>
      <c r="K55" s="9">
        <v>9.9999999999999994E-37</v>
      </c>
      <c r="L55" s="5">
        <v>1E-46</v>
      </c>
      <c r="M55" s="12">
        <f t="shared" si="50"/>
        <v>3.0813000000000001E-46</v>
      </c>
      <c r="N55" s="11" t="e">
        <f t="shared" si="66"/>
        <v>#DIV/0!</v>
      </c>
      <c r="O55" s="9" t="e">
        <f t="shared" si="70"/>
        <v>#DIV/0!</v>
      </c>
      <c r="P55" s="11">
        <f t="shared" si="52"/>
        <v>0</v>
      </c>
      <c r="Q55" s="11">
        <f t="shared" si="53"/>
        <v>0</v>
      </c>
      <c r="R55" s="11">
        <f t="shared" si="54"/>
        <v>0</v>
      </c>
      <c r="S55" s="191">
        <f t="shared" si="67"/>
        <v>0</v>
      </c>
      <c r="T55" s="11" t="e">
        <f>N55+P55+Q55+R55+S55</f>
        <v>#DIV/0!</v>
      </c>
      <c r="V55" s="84"/>
      <c r="W55" s="12">
        <f>ROUND((K55*M55),2)</f>
        <v>0</v>
      </c>
      <c r="X55" s="12" t="e">
        <f>T55+W55</f>
        <v>#DIV/0!</v>
      </c>
      <c r="Y55" s="4" t="e">
        <f t="shared" si="55"/>
        <v>#DIV/0!</v>
      </c>
      <c r="Z55" s="11" t="e">
        <f>H55/M55*100-100</f>
        <v>#DIV/0!</v>
      </c>
      <c r="AA55" s="186" t="e">
        <f>X55+Y55</f>
        <v>#DIV/0!</v>
      </c>
      <c r="AB55" s="76">
        <v>5</v>
      </c>
      <c r="AC55" s="163" t="e">
        <f t="shared" si="69"/>
        <v>#DIV/0!</v>
      </c>
      <c r="AD55" s="12" t="e">
        <f>AC55*AB55/100</f>
        <v>#DIV/0!</v>
      </c>
      <c r="AE55" s="157" t="e">
        <f t="shared" si="56"/>
        <v>#DIV/0!</v>
      </c>
      <c r="AF55" s="17"/>
      <c r="AG55" s="153"/>
      <c r="AH55" s="116"/>
      <c r="AI55" s="12"/>
      <c r="AJ55" s="12"/>
      <c r="AK55" s="12"/>
    </row>
    <row r="56" spans="1:37" ht="17.25" hidden="1" customHeight="1" x14ac:dyDescent="0.25">
      <c r="A56" s="2">
        <f t="shared" si="65"/>
        <v>22</v>
      </c>
      <c r="B56" s="256"/>
      <c r="C56" s="249"/>
      <c r="D56" s="114"/>
      <c r="E56" s="146" t="e">
        <f>ROUND(G56/$T$2,6)</f>
        <v>#DIV/0!</v>
      </c>
      <c r="F56" s="11" t="e">
        <f>G56/M56*100-100</f>
        <v>#DIV/0!</v>
      </c>
      <c r="G56" s="30" t="e">
        <f>X56/K56</f>
        <v>#DIV/0!</v>
      </c>
      <c r="H56" s="107" t="e">
        <f>AA56/K56</f>
        <v>#DIV/0!</v>
      </c>
      <c r="I56" s="14" t="e">
        <f>(X56+#REF!)/K56</f>
        <v>#DIV/0!</v>
      </c>
      <c r="J56" s="73" t="e">
        <f>(#REF!+O56+P56+S56+#REF!)/K56</f>
        <v>#REF!</v>
      </c>
      <c r="K56" s="9">
        <v>9.9999999999999994E-37</v>
      </c>
      <c r="L56" s="5">
        <v>1E-46</v>
      </c>
      <c r="M56" s="12">
        <f t="shared" si="50"/>
        <v>3.0813000000000001E-46</v>
      </c>
      <c r="N56" s="11" t="e">
        <f t="shared" si="66"/>
        <v>#DIV/0!</v>
      </c>
      <c r="O56" s="9" t="e">
        <f t="shared" si="70"/>
        <v>#DIV/0!</v>
      </c>
      <c r="P56" s="11">
        <f t="shared" si="52"/>
        <v>0</v>
      </c>
      <c r="Q56" s="11">
        <f t="shared" si="53"/>
        <v>0</v>
      </c>
      <c r="R56" s="11">
        <f t="shared" si="54"/>
        <v>0</v>
      </c>
      <c r="S56" s="191">
        <f t="shared" si="67"/>
        <v>0</v>
      </c>
      <c r="T56" s="11" t="e">
        <f>N56+P56+Q56+R56+S56</f>
        <v>#DIV/0!</v>
      </c>
      <c r="V56" s="84"/>
      <c r="W56" s="12">
        <f>ROUND((K56*M56),2)</f>
        <v>0</v>
      </c>
      <c r="X56" s="12" t="e">
        <f>T56+W56</f>
        <v>#DIV/0!</v>
      </c>
      <c r="Y56" s="4" t="e">
        <f t="shared" si="55"/>
        <v>#DIV/0!</v>
      </c>
      <c r="Z56" s="11" t="e">
        <f>H56/M56*100-100</f>
        <v>#DIV/0!</v>
      </c>
      <c r="AA56" s="186" t="e">
        <f>X56+Y56</f>
        <v>#DIV/0!</v>
      </c>
      <c r="AB56" s="76">
        <v>5</v>
      </c>
      <c r="AC56" s="163" t="e">
        <f t="shared" si="69"/>
        <v>#DIV/0!</v>
      </c>
      <c r="AD56" s="12" t="e">
        <f>AC56*AB56/100</f>
        <v>#DIV/0!</v>
      </c>
      <c r="AE56" s="157" t="e">
        <f t="shared" si="56"/>
        <v>#DIV/0!</v>
      </c>
      <c r="AF56" s="17"/>
      <c r="AG56" s="153"/>
      <c r="AH56" s="116"/>
      <c r="AI56" s="12"/>
      <c r="AJ56" s="12"/>
      <c r="AK56" s="12"/>
    </row>
    <row r="57" spans="1:37" ht="17.25" hidden="1" customHeight="1" x14ac:dyDescent="0.25">
      <c r="A57" s="2">
        <f t="shared" si="65"/>
        <v>23</v>
      </c>
      <c r="B57" s="256"/>
      <c r="C57" s="249"/>
      <c r="D57" s="114"/>
      <c r="E57" s="146" t="e">
        <f t="shared" si="48"/>
        <v>#DIV/0!</v>
      </c>
      <c r="F57" s="11" t="e">
        <f t="shared" si="57"/>
        <v>#DIV/0!</v>
      </c>
      <c r="G57" s="30" t="e">
        <f t="shared" si="58"/>
        <v>#DIV/0!</v>
      </c>
      <c r="H57" s="107" t="e">
        <f t="shared" si="49"/>
        <v>#DIV/0!</v>
      </c>
      <c r="I57" s="14" t="e">
        <f>(X57+#REF!)/K57</f>
        <v>#DIV/0!</v>
      </c>
      <c r="J57" s="73" t="e">
        <f>(#REF!+O57+P57+S57+#REF!)/K57</f>
        <v>#REF!</v>
      </c>
      <c r="K57" s="9">
        <v>9.9999999999999994E-37</v>
      </c>
      <c r="L57" s="5">
        <v>1E-46</v>
      </c>
      <c r="M57" s="12">
        <f t="shared" si="50"/>
        <v>3.0813000000000001E-46</v>
      </c>
      <c r="N57" s="11" t="e">
        <f t="shared" si="66"/>
        <v>#DIV/0!</v>
      </c>
      <c r="O57" s="9" t="e">
        <f>N117/W117*W57</f>
        <v>#DIV/0!</v>
      </c>
      <c r="P57" s="11">
        <f>ROUND(W57*L418,2)</f>
        <v>0</v>
      </c>
      <c r="Q57" s="11">
        <f>ROUND(W57*N418,2)</f>
        <v>0</v>
      </c>
      <c r="R57" s="11">
        <f>ROUND(W57*P418,2)</f>
        <v>0</v>
      </c>
      <c r="S57" s="191">
        <f>W57*M397</f>
        <v>0</v>
      </c>
      <c r="T57" s="11" t="e">
        <f t="shared" si="59"/>
        <v>#DIV/0!</v>
      </c>
      <c r="V57" s="84"/>
      <c r="W57" s="12">
        <f t="shared" si="60"/>
        <v>0</v>
      </c>
      <c r="X57" s="12" t="e">
        <f t="shared" si="61"/>
        <v>#DIV/0!</v>
      </c>
      <c r="Y57" s="4" t="e">
        <f t="shared" si="55"/>
        <v>#DIV/0!</v>
      </c>
      <c r="Z57" s="11" t="e">
        <f t="shared" si="62"/>
        <v>#DIV/0!</v>
      </c>
      <c r="AA57" s="186" t="e">
        <f t="shared" si="63"/>
        <v>#DIV/0!</v>
      </c>
      <c r="AB57" s="76">
        <v>5</v>
      </c>
      <c r="AC57" s="163" t="e">
        <f>ROUND((V57*K189+AE57),2)</f>
        <v>#DIV/0!</v>
      </c>
      <c r="AD57" s="12" t="e">
        <f t="shared" si="64"/>
        <v>#DIV/0!</v>
      </c>
      <c r="AE57" s="157" t="e">
        <f t="shared" si="56"/>
        <v>#DIV/0!</v>
      </c>
      <c r="AF57" s="17"/>
      <c r="AG57" s="153"/>
      <c r="AH57" s="116"/>
      <c r="AI57" s="12"/>
      <c r="AJ57" s="12"/>
      <c r="AK57" s="12"/>
    </row>
    <row r="58" spans="1:37" ht="17.25" hidden="1" customHeight="1" x14ac:dyDescent="0.25">
      <c r="A58" s="2">
        <f t="shared" si="65"/>
        <v>24</v>
      </c>
      <c r="B58" s="242"/>
      <c r="C58" s="249"/>
      <c r="D58" s="114"/>
      <c r="E58" s="146" t="e">
        <f t="shared" si="48"/>
        <v>#DIV/0!</v>
      </c>
      <c r="F58" s="11" t="e">
        <f t="shared" si="57"/>
        <v>#DIV/0!</v>
      </c>
      <c r="G58" s="30" t="e">
        <f t="shared" si="58"/>
        <v>#DIV/0!</v>
      </c>
      <c r="H58" s="107" t="e">
        <f t="shared" si="49"/>
        <v>#DIV/0!</v>
      </c>
      <c r="I58" s="14" t="e">
        <f>(X58+#REF!)/K58</f>
        <v>#DIV/0!</v>
      </c>
      <c r="J58" s="73" t="e">
        <f>(#REF!+O58+P58+S58+#REF!)/K58</f>
        <v>#REF!</v>
      </c>
      <c r="K58" s="9">
        <v>9.9999999999999994E-37</v>
      </c>
      <c r="L58" s="5">
        <v>1E-46</v>
      </c>
      <c r="M58" s="12">
        <f t="shared" si="50"/>
        <v>3.0813000000000001E-46</v>
      </c>
      <c r="N58" s="11" t="e">
        <f t="shared" si="66"/>
        <v>#DIV/0!</v>
      </c>
      <c r="O58" s="9" t="e">
        <f>N119/W119*W58</f>
        <v>#DIV/0!</v>
      </c>
      <c r="P58" s="11">
        <f>ROUND(W58*L419,2)</f>
        <v>0</v>
      </c>
      <c r="Q58" s="11">
        <f>ROUND(W58*N419,2)</f>
        <v>0</v>
      </c>
      <c r="R58" s="11">
        <f>ROUND(W58*P419,2)</f>
        <v>0</v>
      </c>
      <c r="S58" s="191">
        <f>W58*M398</f>
        <v>0</v>
      </c>
      <c r="T58" s="11" t="e">
        <f t="shared" si="59"/>
        <v>#DIV/0!</v>
      </c>
      <c r="V58" s="84"/>
      <c r="W58" s="12">
        <f t="shared" si="60"/>
        <v>0</v>
      </c>
      <c r="X58" s="12" t="e">
        <f t="shared" si="61"/>
        <v>#DIV/0!</v>
      </c>
      <c r="Y58" s="4" t="e">
        <f t="shared" si="55"/>
        <v>#DIV/0!</v>
      </c>
      <c r="Z58" s="11" t="e">
        <f t="shared" si="62"/>
        <v>#DIV/0!</v>
      </c>
      <c r="AA58" s="186" t="e">
        <f t="shared" si="63"/>
        <v>#DIV/0!</v>
      </c>
      <c r="AB58" s="76">
        <v>5</v>
      </c>
      <c r="AC58" s="163" t="e">
        <f>ROUND((V58*K190+AE58),2)</f>
        <v>#DIV/0!</v>
      </c>
      <c r="AD58" s="12" t="e">
        <f t="shared" si="64"/>
        <v>#DIV/0!</v>
      </c>
      <c r="AE58" s="157" t="e">
        <f t="shared" si="56"/>
        <v>#DIV/0!</v>
      </c>
      <c r="AF58" s="17"/>
      <c r="AG58" s="153"/>
      <c r="AH58" s="116"/>
      <c r="AI58" s="12"/>
      <c r="AJ58" s="12"/>
      <c r="AK58" s="12"/>
    </row>
    <row r="59" spans="1:37" ht="17.25" hidden="1" customHeight="1" thickBot="1" x14ac:dyDescent="0.3">
      <c r="A59" s="2">
        <f t="shared" si="65"/>
        <v>25</v>
      </c>
      <c r="B59" s="242"/>
      <c r="C59" s="249"/>
      <c r="D59" s="114"/>
      <c r="E59" s="146" t="e">
        <f t="shared" si="48"/>
        <v>#DIV/0!</v>
      </c>
      <c r="F59" s="11" t="e">
        <f t="shared" si="57"/>
        <v>#DIV/0!</v>
      </c>
      <c r="G59" s="30" t="e">
        <f t="shared" si="58"/>
        <v>#DIV/0!</v>
      </c>
      <c r="H59" s="107" t="e">
        <f t="shared" si="49"/>
        <v>#DIV/0!</v>
      </c>
      <c r="I59" s="14" t="e">
        <f>(X59+#REF!)/K59</f>
        <v>#DIV/0!</v>
      </c>
      <c r="J59" s="73" t="e">
        <f>(#REF!+O59+P59+S59+#REF!)/K59</f>
        <v>#REF!</v>
      </c>
      <c r="K59" s="9">
        <v>9.9999999999999994E-37</v>
      </c>
      <c r="L59" s="5">
        <v>1E-46</v>
      </c>
      <c r="M59" s="12">
        <f t="shared" ref="M59" si="71">L59*G181</f>
        <v>3.0813000000000001E-46</v>
      </c>
      <c r="N59" s="11" t="e">
        <f t="shared" si="66"/>
        <v>#DIV/0!</v>
      </c>
      <c r="O59" s="9" t="e">
        <f>N120/W120*W59</f>
        <v>#DIV/0!</v>
      </c>
      <c r="P59" s="11">
        <f>ROUND(W59*L420,2)</f>
        <v>0</v>
      </c>
      <c r="Q59" s="11">
        <f>ROUND(W59*N420,2)</f>
        <v>0</v>
      </c>
      <c r="R59" s="11">
        <f>ROUND(W59*P420,2)</f>
        <v>0</v>
      </c>
      <c r="S59" s="191">
        <f>W59*M399</f>
        <v>0</v>
      </c>
      <c r="T59" s="11" t="e">
        <f t="shared" si="59"/>
        <v>#DIV/0!</v>
      </c>
      <c r="V59" s="84"/>
      <c r="W59" s="12">
        <f t="shared" si="60"/>
        <v>0</v>
      </c>
      <c r="X59" s="12" t="e">
        <f t="shared" si="61"/>
        <v>#DIV/0!</v>
      </c>
      <c r="Y59" s="4" t="e">
        <f t="shared" si="55"/>
        <v>#DIV/0!</v>
      </c>
      <c r="Z59" s="11" t="e">
        <f t="shared" si="62"/>
        <v>#DIV/0!</v>
      </c>
      <c r="AA59" s="186" t="e">
        <f t="shared" si="63"/>
        <v>#DIV/0!</v>
      </c>
      <c r="AB59" s="76">
        <v>5</v>
      </c>
      <c r="AC59" s="163" t="e">
        <f>ROUND((V59*K191+AE59),2)</f>
        <v>#DIV/0!</v>
      </c>
      <c r="AD59" s="182" t="e">
        <f t="shared" si="64"/>
        <v>#DIV/0!</v>
      </c>
      <c r="AE59" s="157" t="e">
        <f t="shared" si="56"/>
        <v>#DIV/0!</v>
      </c>
      <c r="AF59" s="17"/>
      <c r="AG59" s="153"/>
      <c r="AH59" s="116"/>
      <c r="AI59" s="12"/>
      <c r="AJ59" s="182"/>
      <c r="AK59" s="12"/>
    </row>
    <row r="60" spans="1:37" ht="16.5" hidden="1" thickBot="1" x14ac:dyDescent="0.3">
      <c r="A60" s="2"/>
      <c r="B60" s="28" t="s">
        <v>8</v>
      </c>
      <c r="C60" s="250"/>
      <c r="D60" s="82"/>
      <c r="E60" s="148"/>
      <c r="F60" s="4" t="s">
        <v>27</v>
      </c>
      <c r="G60" s="82"/>
      <c r="H60" s="16"/>
      <c r="I60" s="14"/>
      <c r="J60" s="13"/>
      <c r="K60" s="9"/>
      <c r="L60" s="5"/>
      <c r="M60" s="12"/>
      <c r="N60" s="162">
        <f>AD60</f>
        <v>0</v>
      </c>
      <c r="O60" s="19" t="e">
        <f>SUM(O35:O59)</f>
        <v>#DIV/0!</v>
      </c>
      <c r="P60" s="180">
        <f>ROUND(W60*L425,2)</f>
        <v>0</v>
      </c>
      <c r="Q60" s="180">
        <f>ROUND(W60*N425,2)</f>
        <v>0</v>
      </c>
      <c r="R60" s="180">
        <f>ROUND(W60*P425,2)</f>
        <v>0</v>
      </c>
      <c r="S60" s="187">
        <f>SUM(S35:S59)</f>
        <v>0</v>
      </c>
      <c r="T60" s="180">
        <f>N60+P60+Q60+R60+S60</f>
        <v>0</v>
      </c>
      <c r="V60" s="20">
        <f>SUM(V35:V59)</f>
        <v>0</v>
      </c>
      <c r="W60" s="20">
        <f>V60*T2</f>
        <v>0</v>
      </c>
      <c r="X60" s="20" t="e">
        <f>SUM(X35:X59)</f>
        <v>#DIV/0!</v>
      </c>
      <c r="Y60" s="109"/>
      <c r="Z60" s="19"/>
      <c r="AA60" s="187" t="e">
        <f>SUM(AA35:AA59)</f>
        <v>#DIV/0!</v>
      </c>
      <c r="AB60" s="76">
        <v>5</v>
      </c>
      <c r="AC60" s="181">
        <f>ROUND(V60*K179+AE60,2)</f>
        <v>0</v>
      </c>
      <c r="AD60" s="184">
        <f>ROUND(AC60*AB60/100,2)</f>
        <v>0</v>
      </c>
      <c r="AE60" s="188">
        <f>AF60/AF98*S105</f>
        <v>0</v>
      </c>
      <c r="AF60" s="111"/>
      <c r="AG60" s="151"/>
      <c r="AH60" s="122">
        <v>3.54</v>
      </c>
      <c r="AI60" s="181">
        <f>ROUND((AG60*AH60*$AG$2),2)</f>
        <v>0</v>
      </c>
      <c r="AJ60" s="20">
        <f>ROUND(AI60*AB60/100,2)</f>
        <v>0</v>
      </c>
      <c r="AK60" s="185">
        <f>ROUND((AC60+AD60)*0.2,2)</f>
        <v>0</v>
      </c>
    </row>
    <row r="61" spans="1:37" ht="15.75" hidden="1" x14ac:dyDescent="0.25">
      <c r="A61" s="2"/>
      <c r="B61" s="32" t="s">
        <v>130</v>
      </c>
      <c r="C61" s="248"/>
      <c r="D61" s="81"/>
      <c r="E61" s="149"/>
      <c r="F61" s="42"/>
      <c r="G61" s="81"/>
      <c r="H61" s="34"/>
      <c r="I61" s="35"/>
      <c r="J61" s="44"/>
      <c r="K61" s="36"/>
      <c r="L61" s="37"/>
      <c r="M61" s="161"/>
      <c r="N61" s="42"/>
      <c r="O61" s="36"/>
      <c r="P61" s="42"/>
      <c r="Q61" s="42"/>
      <c r="R61" s="42"/>
      <c r="S61" s="195"/>
      <c r="T61" s="42"/>
      <c r="V61" s="39"/>
      <c r="W61" s="39"/>
      <c r="X61" s="39"/>
      <c r="Y61" s="40"/>
      <c r="Z61" s="40"/>
      <c r="AA61" s="40"/>
      <c r="AB61" s="38"/>
      <c r="AC61" s="39"/>
      <c r="AD61" s="183"/>
      <c r="AE61" s="41"/>
      <c r="AF61" s="33"/>
      <c r="AG61" s="41"/>
      <c r="AH61" s="41"/>
      <c r="AI61" s="161"/>
      <c r="AJ61" s="183"/>
      <c r="AK61" s="161"/>
    </row>
    <row r="62" spans="1:37" ht="20.25" hidden="1" customHeight="1" x14ac:dyDescent="0.25">
      <c r="A62" s="91">
        <v>1</v>
      </c>
      <c r="B62" s="256"/>
      <c r="C62" s="253"/>
      <c r="D62" s="114"/>
      <c r="E62" s="146" t="e">
        <f t="shared" ref="E62:E68" si="72">ROUND(G62/$T$2,6)</f>
        <v>#DIV/0!</v>
      </c>
      <c r="F62" s="11" t="e">
        <f>G62/M62*100-100</f>
        <v>#DIV/0!</v>
      </c>
      <c r="G62" s="30" t="e">
        <f>X62/K62</f>
        <v>#DIV/0!</v>
      </c>
      <c r="H62" s="107" t="e">
        <f>AA62/K62</f>
        <v>#DIV/0!</v>
      </c>
      <c r="I62" s="14" t="e">
        <f>(X62+#REF!)/K62</f>
        <v>#DIV/0!</v>
      </c>
      <c r="J62" s="73" t="e">
        <f>(#REF!+O62+P62+S62+#REF!)/K62</f>
        <v>#REF!</v>
      </c>
      <c r="K62" s="9">
        <v>9.9999999999999994E-37</v>
      </c>
      <c r="L62" s="5">
        <v>1E-46</v>
      </c>
      <c r="M62" s="12">
        <f>L62*G175</f>
        <v>3.0813000000000001E-46</v>
      </c>
      <c r="N62" s="11" t="e">
        <f t="shared" ref="N62:N73" si="73">ROUND(AC62/$AC$74*$N$74,2)</f>
        <v>#DIV/0!</v>
      </c>
      <c r="O62" s="9" t="e">
        <f>N118/W118*W62</f>
        <v>#DIV/0!</v>
      </c>
      <c r="P62" s="11">
        <f t="shared" ref="P62:P72" si="74">ROUND(W62*L427,2)</f>
        <v>0</v>
      </c>
      <c r="Q62" s="11">
        <f t="shared" ref="Q62:Q72" si="75">ROUND(W62*N427,2)</f>
        <v>0</v>
      </c>
      <c r="R62" s="11">
        <f t="shared" ref="R62:R72" si="76">ROUND(W62*P427,2)</f>
        <v>0</v>
      </c>
      <c r="S62" s="191">
        <f t="shared" ref="S62:S72" si="77">W62*M422</f>
        <v>0</v>
      </c>
      <c r="T62" s="11" t="e">
        <f>N62+P62+Q62+R62+S62</f>
        <v>#DIV/0!</v>
      </c>
      <c r="V62" s="84"/>
      <c r="W62" s="12">
        <f>ROUND((K62*M62),2)</f>
        <v>0</v>
      </c>
      <c r="X62" s="12" t="e">
        <f>T62+W62</f>
        <v>#DIV/0!</v>
      </c>
      <c r="Y62" s="4" t="e">
        <f t="shared" ref="Y62:Y73" si="78">W62/$W$74*$Y$74</f>
        <v>#DIV/0!</v>
      </c>
      <c r="Z62" s="11" t="e">
        <f>H62/M62*100-100</f>
        <v>#DIV/0!</v>
      </c>
      <c r="AA62" s="186" t="e">
        <f>X62+Y62</f>
        <v>#DIV/0!</v>
      </c>
      <c r="AB62" s="76">
        <v>3</v>
      </c>
      <c r="AC62" s="163" t="e">
        <f t="shared" ref="AC62:AC72" si="79">ROUND((V62*K198+AE62),2)</f>
        <v>#DIV/0!</v>
      </c>
      <c r="AD62" s="12" t="e">
        <f t="shared" ref="AD62:AD68" si="80">AC62*AB62/100</f>
        <v>#DIV/0!</v>
      </c>
      <c r="AE62" s="157" t="e">
        <f t="shared" ref="AE62:AE73" si="81">W62/$W$74*$AE$74</f>
        <v>#DIV/0!</v>
      </c>
      <c r="AF62" s="18"/>
      <c r="AG62" s="10"/>
      <c r="AH62" s="117"/>
      <c r="AI62" s="12"/>
      <c r="AJ62" s="12"/>
      <c r="AK62" s="12"/>
    </row>
    <row r="63" spans="1:37" ht="20.25" hidden="1" customHeight="1" x14ac:dyDescent="0.25">
      <c r="A63" s="91">
        <f>A62+1</f>
        <v>2</v>
      </c>
      <c r="B63" s="252"/>
      <c r="C63" s="253"/>
      <c r="D63" s="114"/>
      <c r="E63" s="146" t="e">
        <f t="shared" si="72"/>
        <v>#DIV/0!</v>
      </c>
      <c r="F63" s="11" t="e">
        <f t="shared" ref="F63:F68" si="82">G63/M63*100-100</f>
        <v>#DIV/0!</v>
      </c>
      <c r="G63" s="30" t="e">
        <f t="shared" ref="G63:G68" si="83">X63/K63</f>
        <v>#DIV/0!</v>
      </c>
      <c r="H63" s="107" t="e">
        <f t="shared" ref="H63:H68" si="84">AA63/K63</f>
        <v>#DIV/0!</v>
      </c>
      <c r="I63" s="14" t="e">
        <f>(X63+#REF!)/K63</f>
        <v>#DIV/0!</v>
      </c>
      <c r="J63" s="73" t="e">
        <f>(#REF!+O63+P63+S63+#REF!)/K63</f>
        <v>#REF!</v>
      </c>
      <c r="K63" s="9">
        <v>9.9999999999999994E-37</v>
      </c>
      <c r="L63" s="5">
        <v>1E-46</v>
      </c>
      <c r="M63" s="12">
        <f>L63*G176</f>
        <v>3.0813000000000001E-46</v>
      </c>
      <c r="N63" s="11" t="e">
        <f t="shared" si="73"/>
        <v>#DIV/0!</v>
      </c>
      <c r="O63" s="9" t="e">
        <f>N119/W119*W63</f>
        <v>#DIV/0!</v>
      </c>
      <c r="P63" s="11">
        <f t="shared" si="74"/>
        <v>0</v>
      </c>
      <c r="Q63" s="11">
        <f t="shared" si="75"/>
        <v>0</v>
      </c>
      <c r="R63" s="11">
        <f t="shared" si="76"/>
        <v>0</v>
      </c>
      <c r="S63" s="191">
        <f t="shared" si="77"/>
        <v>0</v>
      </c>
      <c r="T63" s="11" t="e">
        <f t="shared" ref="T63:T68" si="85">N63+P63+Q63+R63+S63</f>
        <v>#DIV/0!</v>
      </c>
      <c r="V63" s="84"/>
      <c r="W63" s="12">
        <f t="shared" ref="W63:W68" si="86">ROUND((K63*M63),2)</f>
        <v>0</v>
      </c>
      <c r="X63" s="12" t="e">
        <f t="shared" ref="X63:X68" si="87">T63+W63</f>
        <v>#DIV/0!</v>
      </c>
      <c r="Y63" s="4" t="e">
        <f t="shared" si="78"/>
        <v>#DIV/0!</v>
      </c>
      <c r="Z63" s="11" t="e">
        <f t="shared" ref="Z63:Z68" si="88">H63/M63*100-100</f>
        <v>#DIV/0!</v>
      </c>
      <c r="AA63" s="186" t="e">
        <f t="shared" ref="AA63:AA68" si="89">X63+Y63</f>
        <v>#DIV/0!</v>
      </c>
      <c r="AB63" s="76">
        <v>3</v>
      </c>
      <c r="AC63" s="163" t="e">
        <f t="shared" si="79"/>
        <v>#DIV/0!</v>
      </c>
      <c r="AD63" s="12" t="e">
        <f t="shared" si="80"/>
        <v>#DIV/0!</v>
      </c>
      <c r="AE63" s="157" t="e">
        <f t="shared" si="81"/>
        <v>#DIV/0!</v>
      </c>
      <c r="AF63" s="18"/>
      <c r="AG63" s="10"/>
      <c r="AH63" s="117"/>
      <c r="AI63" s="12"/>
      <c r="AJ63" s="12"/>
      <c r="AK63" s="12"/>
    </row>
    <row r="64" spans="1:37" ht="20.25" hidden="1" customHeight="1" x14ac:dyDescent="0.25">
      <c r="A64" s="91">
        <f t="shared" ref="A64:A73" si="90">A63+1</f>
        <v>3</v>
      </c>
      <c r="B64" s="252"/>
      <c r="C64" s="253"/>
      <c r="D64" s="114"/>
      <c r="E64" s="146" t="e">
        <f t="shared" si="72"/>
        <v>#DIV/0!</v>
      </c>
      <c r="F64" s="11" t="e">
        <f t="shared" si="82"/>
        <v>#DIV/0!</v>
      </c>
      <c r="G64" s="30" t="e">
        <f t="shared" si="83"/>
        <v>#DIV/0!</v>
      </c>
      <c r="H64" s="107" t="e">
        <f t="shared" si="84"/>
        <v>#DIV/0!</v>
      </c>
      <c r="I64" s="14" t="e">
        <f>(X64+#REF!)/K64</f>
        <v>#DIV/0!</v>
      </c>
      <c r="J64" s="73" t="e">
        <f>(#REF!+O64+P64+S64+#REF!)/K64</f>
        <v>#REF!</v>
      </c>
      <c r="K64" s="9">
        <v>9.9999999999999994E-37</v>
      </c>
      <c r="L64" s="5">
        <v>1E-46</v>
      </c>
      <c r="M64" s="12">
        <f>L64*G177</f>
        <v>3.0813000000000001E-46</v>
      </c>
      <c r="N64" s="11" t="e">
        <f t="shared" si="73"/>
        <v>#DIV/0!</v>
      </c>
      <c r="O64" s="9" t="e">
        <f>N120/W120*W64</f>
        <v>#DIV/0!</v>
      </c>
      <c r="P64" s="11">
        <f t="shared" si="74"/>
        <v>0</v>
      </c>
      <c r="Q64" s="11">
        <f t="shared" si="75"/>
        <v>0</v>
      </c>
      <c r="R64" s="11">
        <f t="shared" si="76"/>
        <v>0</v>
      </c>
      <c r="S64" s="191">
        <f t="shared" si="77"/>
        <v>0</v>
      </c>
      <c r="T64" s="11" t="e">
        <f t="shared" si="85"/>
        <v>#DIV/0!</v>
      </c>
      <c r="V64" s="84"/>
      <c r="W64" s="12">
        <f t="shared" si="86"/>
        <v>0</v>
      </c>
      <c r="X64" s="12" t="e">
        <f t="shared" si="87"/>
        <v>#DIV/0!</v>
      </c>
      <c r="Y64" s="4" t="e">
        <f t="shared" si="78"/>
        <v>#DIV/0!</v>
      </c>
      <c r="Z64" s="11" t="e">
        <f t="shared" si="88"/>
        <v>#DIV/0!</v>
      </c>
      <c r="AA64" s="186" t="e">
        <f t="shared" si="89"/>
        <v>#DIV/0!</v>
      </c>
      <c r="AB64" s="76">
        <v>3</v>
      </c>
      <c r="AC64" s="163" t="e">
        <f t="shared" si="79"/>
        <v>#DIV/0!</v>
      </c>
      <c r="AD64" s="12" t="e">
        <f t="shared" si="80"/>
        <v>#DIV/0!</v>
      </c>
      <c r="AE64" s="157" t="e">
        <f t="shared" si="81"/>
        <v>#DIV/0!</v>
      </c>
      <c r="AF64" s="18"/>
      <c r="AG64" s="10"/>
      <c r="AH64" s="117"/>
      <c r="AI64" s="12"/>
      <c r="AJ64" s="12"/>
      <c r="AK64" s="12"/>
    </row>
    <row r="65" spans="1:37" ht="20.25" hidden="1" customHeight="1" x14ac:dyDescent="0.25">
      <c r="A65" s="91">
        <f t="shared" si="90"/>
        <v>4</v>
      </c>
      <c r="B65" s="252"/>
      <c r="C65" s="253"/>
      <c r="D65" s="114"/>
      <c r="E65" s="146" t="e">
        <f t="shared" si="72"/>
        <v>#DIV/0!</v>
      </c>
      <c r="F65" s="11" t="e">
        <f t="shared" si="82"/>
        <v>#DIV/0!</v>
      </c>
      <c r="G65" s="30" t="e">
        <f t="shared" si="83"/>
        <v>#DIV/0!</v>
      </c>
      <c r="H65" s="107" t="e">
        <f t="shared" si="84"/>
        <v>#DIV/0!</v>
      </c>
      <c r="I65" s="14" t="e">
        <f>(X65+#REF!)/K65</f>
        <v>#DIV/0!</v>
      </c>
      <c r="J65" s="73" t="e">
        <f>(#REF!+O65+P65+S65+#REF!)/K65</f>
        <v>#REF!</v>
      </c>
      <c r="K65" s="9">
        <v>9.9999999999999994E-37</v>
      </c>
      <c r="L65" s="5">
        <v>1E-46</v>
      </c>
      <c r="M65" s="12">
        <f>L65*G178</f>
        <v>3.0813000000000001E-46</v>
      </c>
      <c r="N65" s="11" t="e">
        <f t="shared" si="73"/>
        <v>#DIV/0!</v>
      </c>
      <c r="O65" s="9" t="e">
        <f>N121/W121*W65</f>
        <v>#DIV/0!</v>
      </c>
      <c r="P65" s="11">
        <f t="shared" si="74"/>
        <v>0</v>
      </c>
      <c r="Q65" s="11">
        <f t="shared" si="75"/>
        <v>0</v>
      </c>
      <c r="R65" s="11">
        <f t="shared" si="76"/>
        <v>0</v>
      </c>
      <c r="S65" s="191">
        <f t="shared" si="77"/>
        <v>0</v>
      </c>
      <c r="T65" s="11" t="e">
        <f t="shared" si="85"/>
        <v>#DIV/0!</v>
      </c>
      <c r="V65" s="84"/>
      <c r="W65" s="12">
        <f t="shared" si="86"/>
        <v>0</v>
      </c>
      <c r="X65" s="12" t="e">
        <f t="shared" si="87"/>
        <v>#DIV/0!</v>
      </c>
      <c r="Y65" s="4" t="e">
        <f t="shared" si="78"/>
        <v>#DIV/0!</v>
      </c>
      <c r="Z65" s="11" t="e">
        <f t="shared" si="88"/>
        <v>#DIV/0!</v>
      </c>
      <c r="AA65" s="186" t="e">
        <f t="shared" si="89"/>
        <v>#DIV/0!</v>
      </c>
      <c r="AB65" s="76">
        <v>3</v>
      </c>
      <c r="AC65" s="163" t="e">
        <f t="shared" si="79"/>
        <v>#DIV/0!</v>
      </c>
      <c r="AD65" s="12" t="e">
        <f t="shared" si="80"/>
        <v>#DIV/0!</v>
      </c>
      <c r="AE65" s="157" t="e">
        <f t="shared" si="81"/>
        <v>#DIV/0!</v>
      </c>
      <c r="AF65" s="18"/>
      <c r="AG65" s="10"/>
      <c r="AH65" s="117"/>
      <c r="AI65" s="12"/>
      <c r="AJ65" s="12"/>
      <c r="AK65" s="12"/>
    </row>
    <row r="66" spans="1:37" ht="20.25" hidden="1" customHeight="1" x14ac:dyDescent="0.25">
      <c r="A66" s="91">
        <f t="shared" si="90"/>
        <v>5</v>
      </c>
      <c r="B66" s="252"/>
      <c r="C66" s="254"/>
      <c r="D66" s="114"/>
      <c r="E66" s="146" t="e">
        <f t="shared" si="72"/>
        <v>#DIV/0!</v>
      </c>
      <c r="F66" s="11" t="e">
        <f t="shared" si="82"/>
        <v>#DIV/0!</v>
      </c>
      <c r="G66" s="30" t="e">
        <f t="shared" si="83"/>
        <v>#DIV/0!</v>
      </c>
      <c r="H66" s="107" t="e">
        <f t="shared" si="84"/>
        <v>#DIV/0!</v>
      </c>
      <c r="I66" s="14" t="e">
        <f>(X66+#REF!)/K66</f>
        <v>#DIV/0!</v>
      </c>
      <c r="J66" s="73" t="e">
        <f>(#REF!+O66+P66+S66+#REF!)/K66</f>
        <v>#REF!</v>
      </c>
      <c r="K66" s="9">
        <v>9.9999999999999994E-37</v>
      </c>
      <c r="L66" s="5">
        <v>1E-46</v>
      </c>
      <c r="M66" s="12">
        <f>L66*G179</f>
        <v>3.0813000000000001E-46</v>
      </c>
      <c r="N66" s="11" t="e">
        <f t="shared" si="73"/>
        <v>#DIV/0!</v>
      </c>
      <c r="O66" s="9" t="e">
        <f>N124/W124*W66</f>
        <v>#DIV/0!</v>
      </c>
      <c r="P66" s="11">
        <f t="shared" si="74"/>
        <v>0</v>
      </c>
      <c r="Q66" s="11">
        <f t="shared" si="75"/>
        <v>0</v>
      </c>
      <c r="R66" s="11">
        <f t="shared" si="76"/>
        <v>0</v>
      </c>
      <c r="S66" s="191">
        <f t="shared" si="77"/>
        <v>0</v>
      </c>
      <c r="T66" s="11" t="e">
        <f t="shared" si="85"/>
        <v>#DIV/0!</v>
      </c>
      <c r="V66" s="84"/>
      <c r="W66" s="12">
        <f t="shared" si="86"/>
        <v>0</v>
      </c>
      <c r="X66" s="12" t="e">
        <f t="shared" si="87"/>
        <v>#DIV/0!</v>
      </c>
      <c r="Y66" s="4" t="e">
        <f t="shared" si="78"/>
        <v>#DIV/0!</v>
      </c>
      <c r="Z66" s="11" t="e">
        <f t="shared" si="88"/>
        <v>#DIV/0!</v>
      </c>
      <c r="AA66" s="186" t="e">
        <f t="shared" si="89"/>
        <v>#DIV/0!</v>
      </c>
      <c r="AB66" s="76">
        <v>3</v>
      </c>
      <c r="AC66" s="163" t="e">
        <f t="shared" si="79"/>
        <v>#DIV/0!</v>
      </c>
      <c r="AD66" s="12" t="e">
        <f t="shared" si="80"/>
        <v>#DIV/0!</v>
      </c>
      <c r="AE66" s="157" t="e">
        <f t="shared" si="81"/>
        <v>#DIV/0!</v>
      </c>
      <c r="AF66" s="18"/>
      <c r="AG66" s="10"/>
      <c r="AH66" s="117"/>
      <c r="AI66" s="12"/>
      <c r="AJ66" s="12"/>
      <c r="AK66" s="12"/>
    </row>
    <row r="67" spans="1:37" ht="20.25" hidden="1" customHeight="1" x14ac:dyDescent="0.25">
      <c r="A67" s="91">
        <f t="shared" si="90"/>
        <v>6</v>
      </c>
      <c r="B67" s="252"/>
      <c r="C67" s="254"/>
      <c r="D67" s="114"/>
      <c r="E67" s="146" t="e">
        <f t="shared" si="72"/>
        <v>#DIV/0!</v>
      </c>
      <c r="F67" s="11" t="e">
        <f t="shared" si="82"/>
        <v>#DIV/0!</v>
      </c>
      <c r="G67" s="30" t="e">
        <f t="shared" si="83"/>
        <v>#DIV/0!</v>
      </c>
      <c r="H67" s="107" t="e">
        <f t="shared" si="84"/>
        <v>#DIV/0!</v>
      </c>
      <c r="I67" s="14" t="e">
        <f>(X67+#REF!)/K67</f>
        <v>#DIV/0!</v>
      </c>
      <c r="J67" s="73" t="e">
        <f>(#REF!+O67+P67+S67+#REF!)/K67</f>
        <v>#REF!</v>
      </c>
      <c r="K67" s="9">
        <v>9.9999999999999994E-37</v>
      </c>
      <c r="L67" s="5">
        <v>1E-46</v>
      </c>
      <c r="M67" s="12">
        <f t="shared" ref="M67:M72" si="91">L67*G360</f>
        <v>3.0813000000000001E-46</v>
      </c>
      <c r="N67" s="11" t="e">
        <f t="shared" si="73"/>
        <v>#DIV/0!</v>
      </c>
      <c r="O67" s="9" t="e">
        <f>N125/W125*W67</f>
        <v>#DIV/0!</v>
      </c>
      <c r="P67" s="11">
        <f t="shared" si="74"/>
        <v>0</v>
      </c>
      <c r="Q67" s="11">
        <f t="shared" si="75"/>
        <v>0</v>
      </c>
      <c r="R67" s="11">
        <f t="shared" si="76"/>
        <v>0</v>
      </c>
      <c r="S67" s="191">
        <f t="shared" si="77"/>
        <v>0</v>
      </c>
      <c r="T67" s="11" t="e">
        <f t="shared" si="85"/>
        <v>#DIV/0!</v>
      </c>
      <c r="V67" s="84"/>
      <c r="W67" s="12">
        <f t="shared" si="86"/>
        <v>0</v>
      </c>
      <c r="X67" s="12" t="e">
        <f t="shared" si="87"/>
        <v>#DIV/0!</v>
      </c>
      <c r="Y67" s="4" t="e">
        <f t="shared" si="78"/>
        <v>#DIV/0!</v>
      </c>
      <c r="Z67" s="11" t="e">
        <f t="shared" si="88"/>
        <v>#DIV/0!</v>
      </c>
      <c r="AA67" s="186" t="e">
        <f t="shared" si="89"/>
        <v>#DIV/0!</v>
      </c>
      <c r="AB67" s="76">
        <v>3</v>
      </c>
      <c r="AC67" s="163" t="e">
        <f t="shared" si="79"/>
        <v>#DIV/0!</v>
      </c>
      <c r="AD67" s="12" t="e">
        <f t="shared" si="80"/>
        <v>#DIV/0!</v>
      </c>
      <c r="AE67" s="157" t="e">
        <f t="shared" si="81"/>
        <v>#DIV/0!</v>
      </c>
      <c r="AF67" s="18"/>
      <c r="AG67" s="10"/>
      <c r="AH67" s="117"/>
      <c r="AI67" s="12"/>
      <c r="AJ67" s="12"/>
      <c r="AK67" s="12"/>
    </row>
    <row r="68" spans="1:37" ht="20.25" hidden="1" customHeight="1" x14ac:dyDescent="0.25">
      <c r="A68" s="91">
        <f t="shared" si="90"/>
        <v>7</v>
      </c>
      <c r="B68" s="252"/>
      <c r="C68" s="254"/>
      <c r="D68" s="114"/>
      <c r="E68" s="146" t="e">
        <f t="shared" si="72"/>
        <v>#DIV/0!</v>
      </c>
      <c r="F68" s="11" t="e">
        <f t="shared" si="82"/>
        <v>#DIV/0!</v>
      </c>
      <c r="G68" s="30" t="e">
        <f t="shared" si="83"/>
        <v>#DIV/0!</v>
      </c>
      <c r="H68" s="107" t="e">
        <f t="shared" si="84"/>
        <v>#DIV/0!</v>
      </c>
      <c r="I68" s="14" t="e">
        <f>(X68+#REF!)/K68</f>
        <v>#DIV/0!</v>
      </c>
      <c r="J68" s="73" t="e">
        <f>(#REF!+O68+P68+S68+#REF!)/K68</f>
        <v>#REF!</v>
      </c>
      <c r="K68" s="9">
        <v>9.9999999999999994E-37</v>
      </c>
      <c r="L68" s="5">
        <v>1E-46</v>
      </c>
      <c r="M68" s="12">
        <f t="shared" si="91"/>
        <v>3.0813000000000001E-46</v>
      </c>
      <c r="N68" s="11" t="e">
        <f t="shared" si="73"/>
        <v>#DIV/0!</v>
      </c>
      <c r="O68" s="9" t="e">
        <f>N127/W127*W68</f>
        <v>#DIV/0!</v>
      </c>
      <c r="P68" s="11">
        <f t="shared" si="74"/>
        <v>0</v>
      </c>
      <c r="Q68" s="11">
        <f t="shared" si="75"/>
        <v>0</v>
      </c>
      <c r="R68" s="11">
        <f t="shared" si="76"/>
        <v>0</v>
      </c>
      <c r="S68" s="191">
        <f t="shared" si="77"/>
        <v>0</v>
      </c>
      <c r="T68" s="11" t="e">
        <f t="shared" si="85"/>
        <v>#DIV/0!</v>
      </c>
      <c r="V68" s="84"/>
      <c r="W68" s="12">
        <f t="shared" si="86"/>
        <v>0</v>
      </c>
      <c r="X68" s="12" t="e">
        <f t="shared" si="87"/>
        <v>#DIV/0!</v>
      </c>
      <c r="Y68" s="4" t="e">
        <f t="shared" si="78"/>
        <v>#DIV/0!</v>
      </c>
      <c r="Z68" s="11" t="e">
        <f t="shared" si="88"/>
        <v>#DIV/0!</v>
      </c>
      <c r="AA68" s="186" t="e">
        <f t="shared" si="89"/>
        <v>#DIV/0!</v>
      </c>
      <c r="AB68" s="76">
        <v>3</v>
      </c>
      <c r="AC68" s="163" t="e">
        <f t="shared" si="79"/>
        <v>#DIV/0!</v>
      </c>
      <c r="AD68" s="12" t="e">
        <f t="shared" si="80"/>
        <v>#DIV/0!</v>
      </c>
      <c r="AE68" s="157" t="e">
        <f t="shared" si="81"/>
        <v>#DIV/0!</v>
      </c>
      <c r="AF68" s="18"/>
      <c r="AG68" s="10"/>
      <c r="AH68" s="117"/>
      <c r="AI68" s="12"/>
      <c r="AJ68" s="12"/>
      <c r="AK68" s="12"/>
    </row>
    <row r="69" spans="1:37" ht="20.25" hidden="1" customHeight="1" x14ac:dyDescent="0.25">
      <c r="A69" s="91">
        <f t="shared" si="90"/>
        <v>8</v>
      </c>
      <c r="B69" s="252"/>
      <c r="C69" s="254"/>
      <c r="D69" s="114"/>
      <c r="E69" s="146" t="e">
        <f>ROUND(G69/$T$2,6)</f>
        <v>#DIV/0!</v>
      </c>
      <c r="F69" s="11" t="e">
        <f>G69/M69*100-100</f>
        <v>#DIV/0!</v>
      </c>
      <c r="G69" s="30" t="e">
        <f>X69/K69</f>
        <v>#DIV/0!</v>
      </c>
      <c r="H69" s="107" t="e">
        <f>AA69/K69</f>
        <v>#DIV/0!</v>
      </c>
      <c r="I69" s="14" t="e">
        <f>(X69+#REF!)/K69</f>
        <v>#DIV/0!</v>
      </c>
      <c r="J69" s="73" t="e">
        <f>(#REF!+O69+P69+S69+#REF!)/K69</f>
        <v>#REF!</v>
      </c>
      <c r="K69" s="9">
        <v>9.9999999999999994E-37</v>
      </c>
      <c r="L69" s="5">
        <v>1E-46</v>
      </c>
      <c r="M69" s="12">
        <f t="shared" si="91"/>
        <v>3.0813000000000001E-46</v>
      </c>
      <c r="N69" s="11" t="e">
        <f t="shared" si="73"/>
        <v>#DIV/0!</v>
      </c>
      <c r="O69" s="9" t="e">
        <f>N128/W128*W69</f>
        <v>#DIV/0!</v>
      </c>
      <c r="P69" s="11">
        <f t="shared" si="74"/>
        <v>0</v>
      </c>
      <c r="Q69" s="11">
        <f t="shared" si="75"/>
        <v>0</v>
      </c>
      <c r="R69" s="11">
        <f t="shared" si="76"/>
        <v>0</v>
      </c>
      <c r="S69" s="191">
        <f t="shared" si="77"/>
        <v>0</v>
      </c>
      <c r="T69" s="11" t="e">
        <f>N69+P69+Q69+R69+S69</f>
        <v>#DIV/0!</v>
      </c>
      <c r="V69" s="84"/>
      <c r="W69" s="12">
        <f>ROUND((K69*M69),2)</f>
        <v>0</v>
      </c>
      <c r="X69" s="12" t="e">
        <f>T69+W69</f>
        <v>#DIV/0!</v>
      </c>
      <c r="Y69" s="4" t="e">
        <f t="shared" si="78"/>
        <v>#DIV/0!</v>
      </c>
      <c r="Z69" s="11" t="e">
        <f>H69/M69*100-100</f>
        <v>#DIV/0!</v>
      </c>
      <c r="AA69" s="186" t="e">
        <f>X69+Y69</f>
        <v>#DIV/0!</v>
      </c>
      <c r="AB69" s="76">
        <v>3</v>
      </c>
      <c r="AC69" s="163" t="e">
        <f t="shared" si="79"/>
        <v>#DIV/0!</v>
      </c>
      <c r="AD69" s="12" t="e">
        <f>AC69*AB69/100</f>
        <v>#DIV/0!</v>
      </c>
      <c r="AE69" s="157" t="e">
        <f t="shared" si="81"/>
        <v>#DIV/0!</v>
      </c>
      <c r="AF69" s="18"/>
      <c r="AG69" s="10"/>
      <c r="AH69" s="117"/>
      <c r="AI69" s="12"/>
      <c r="AJ69" s="12"/>
      <c r="AK69" s="12"/>
    </row>
    <row r="70" spans="1:37" ht="20.25" hidden="1" customHeight="1" x14ac:dyDescent="0.25">
      <c r="A70" s="91">
        <f t="shared" si="90"/>
        <v>9</v>
      </c>
      <c r="B70" s="252"/>
      <c r="C70" s="254"/>
      <c r="D70" s="114"/>
      <c r="E70" s="146" t="e">
        <f t="shared" ref="E70:E73" si="92">ROUND(G70/$T$2,6)</f>
        <v>#DIV/0!</v>
      </c>
      <c r="F70" s="11" t="e">
        <f t="shared" ref="F70:F73" si="93">G70/M70*100-100</f>
        <v>#DIV/0!</v>
      </c>
      <c r="G70" s="30" t="e">
        <f t="shared" ref="G70:G73" si="94">X70/K70</f>
        <v>#DIV/0!</v>
      </c>
      <c r="H70" s="107" t="e">
        <f t="shared" ref="H70:H73" si="95">AA70/K70</f>
        <v>#DIV/0!</v>
      </c>
      <c r="I70" s="14" t="e">
        <f>(X70+#REF!)/K70</f>
        <v>#DIV/0!</v>
      </c>
      <c r="J70" s="73" t="e">
        <f>(#REF!+O70+P70+S70+#REF!)/K70</f>
        <v>#REF!</v>
      </c>
      <c r="K70" s="9">
        <v>9.9999999999999994E-37</v>
      </c>
      <c r="L70" s="5">
        <v>1E-46</v>
      </c>
      <c r="M70" s="12">
        <f t="shared" si="91"/>
        <v>3.0813000000000001E-46</v>
      </c>
      <c r="N70" s="11" t="e">
        <f t="shared" si="73"/>
        <v>#DIV/0!</v>
      </c>
      <c r="O70" s="9" t="e">
        <f t="shared" ref="O70:O72" si="96">N129/W129*W70</f>
        <v>#DIV/0!</v>
      </c>
      <c r="P70" s="11">
        <f t="shared" si="74"/>
        <v>0</v>
      </c>
      <c r="Q70" s="11">
        <f t="shared" si="75"/>
        <v>0</v>
      </c>
      <c r="R70" s="11">
        <f t="shared" si="76"/>
        <v>0</v>
      </c>
      <c r="S70" s="191">
        <f t="shared" si="77"/>
        <v>0</v>
      </c>
      <c r="T70" s="11" t="e">
        <f t="shared" ref="T70:T73" si="97">N70+P70+Q70+R70+S70</f>
        <v>#DIV/0!</v>
      </c>
      <c r="V70" s="84"/>
      <c r="W70" s="12">
        <f t="shared" ref="W70:W73" si="98">ROUND((K70*M70),2)</f>
        <v>0</v>
      </c>
      <c r="X70" s="12" t="e">
        <f t="shared" ref="X70:X73" si="99">T70+W70</f>
        <v>#DIV/0!</v>
      </c>
      <c r="Y70" s="4" t="e">
        <f t="shared" si="78"/>
        <v>#DIV/0!</v>
      </c>
      <c r="Z70" s="11" t="e">
        <f t="shared" ref="Z70:Z73" si="100">H70/M70*100-100</f>
        <v>#DIV/0!</v>
      </c>
      <c r="AA70" s="186" t="e">
        <f t="shared" ref="AA70:AA73" si="101">X70+Y70</f>
        <v>#DIV/0!</v>
      </c>
      <c r="AB70" s="76">
        <v>3</v>
      </c>
      <c r="AC70" s="163" t="e">
        <f t="shared" si="79"/>
        <v>#DIV/0!</v>
      </c>
      <c r="AD70" s="12" t="e">
        <f t="shared" ref="AD70:AD73" si="102">AC70*AB70/100</f>
        <v>#DIV/0!</v>
      </c>
      <c r="AE70" s="157" t="e">
        <f t="shared" si="81"/>
        <v>#DIV/0!</v>
      </c>
      <c r="AF70" s="18"/>
      <c r="AG70" s="10"/>
      <c r="AH70" s="117"/>
      <c r="AI70" s="12"/>
      <c r="AJ70" s="12"/>
      <c r="AK70" s="12"/>
    </row>
    <row r="71" spans="1:37" ht="20.25" hidden="1" customHeight="1" x14ac:dyDescent="0.25">
      <c r="A71" s="91">
        <f t="shared" si="90"/>
        <v>10</v>
      </c>
      <c r="B71" s="252"/>
      <c r="C71" s="254"/>
      <c r="D71" s="114"/>
      <c r="E71" s="146" t="e">
        <f t="shared" si="92"/>
        <v>#DIV/0!</v>
      </c>
      <c r="F71" s="11" t="e">
        <f t="shared" si="93"/>
        <v>#DIV/0!</v>
      </c>
      <c r="G71" s="30" t="e">
        <f t="shared" si="94"/>
        <v>#DIV/0!</v>
      </c>
      <c r="H71" s="107" t="e">
        <f t="shared" si="95"/>
        <v>#DIV/0!</v>
      </c>
      <c r="I71" s="14" t="e">
        <f>(X71+#REF!)/K71</f>
        <v>#DIV/0!</v>
      </c>
      <c r="J71" s="73" t="e">
        <f>(#REF!+O71+P71+S71+#REF!)/K71</f>
        <v>#REF!</v>
      </c>
      <c r="K71" s="9">
        <v>9.9999999999999994E-37</v>
      </c>
      <c r="L71" s="5">
        <v>1E-46</v>
      </c>
      <c r="M71" s="12">
        <f t="shared" si="91"/>
        <v>3.0813000000000001E-46</v>
      </c>
      <c r="N71" s="11" t="e">
        <f t="shared" si="73"/>
        <v>#DIV/0!</v>
      </c>
      <c r="O71" s="9" t="e">
        <f t="shared" si="96"/>
        <v>#DIV/0!</v>
      </c>
      <c r="P71" s="11">
        <f t="shared" si="74"/>
        <v>0</v>
      </c>
      <c r="Q71" s="11">
        <f t="shared" si="75"/>
        <v>0</v>
      </c>
      <c r="R71" s="11">
        <f t="shared" si="76"/>
        <v>0</v>
      </c>
      <c r="S71" s="191">
        <f t="shared" si="77"/>
        <v>0</v>
      </c>
      <c r="T71" s="11" t="e">
        <f t="shared" si="97"/>
        <v>#DIV/0!</v>
      </c>
      <c r="V71" s="84"/>
      <c r="W71" s="12">
        <f t="shared" si="98"/>
        <v>0</v>
      </c>
      <c r="X71" s="12" t="e">
        <f t="shared" si="99"/>
        <v>#DIV/0!</v>
      </c>
      <c r="Y71" s="4" t="e">
        <f t="shared" si="78"/>
        <v>#DIV/0!</v>
      </c>
      <c r="Z71" s="11" t="e">
        <f t="shared" si="100"/>
        <v>#DIV/0!</v>
      </c>
      <c r="AA71" s="186" t="e">
        <f t="shared" si="101"/>
        <v>#DIV/0!</v>
      </c>
      <c r="AB71" s="76">
        <v>3</v>
      </c>
      <c r="AC71" s="163" t="e">
        <f t="shared" si="79"/>
        <v>#DIV/0!</v>
      </c>
      <c r="AD71" s="12" t="e">
        <f t="shared" si="102"/>
        <v>#DIV/0!</v>
      </c>
      <c r="AE71" s="157" t="e">
        <f t="shared" si="81"/>
        <v>#DIV/0!</v>
      </c>
      <c r="AF71" s="18"/>
      <c r="AG71" s="10"/>
      <c r="AH71" s="117"/>
      <c r="AI71" s="12"/>
      <c r="AJ71" s="12"/>
      <c r="AK71" s="12"/>
    </row>
    <row r="72" spans="1:37" ht="20.25" hidden="1" customHeight="1" x14ac:dyDescent="0.25">
      <c r="A72" s="91">
        <f t="shared" si="90"/>
        <v>11</v>
      </c>
      <c r="B72" s="252"/>
      <c r="C72" s="254"/>
      <c r="D72" s="114"/>
      <c r="E72" s="146" t="e">
        <f t="shared" si="92"/>
        <v>#DIV/0!</v>
      </c>
      <c r="F72" s="11" t="e">
        <f t="shared" si="93"/>
        <v>#DIV/0!</v>
      </c>
      <c r="G72" s="30" t="e">
        <f t="shared" si="94"/>
        <v>#DIV/0!</v>
      </c>
      <c r="H72" s="107" t="e">
        <f t="shared" si="95"/>
        <v>#DIV/0!</v>
      </c>
      <c r="I72" s="14" t="e">
        <f>(X72+#REF!)/K72</f>
        <v>#DIV/0!</v>
      </c>
      <c r="J72" s="73" t="e">
        <f>(#REF!+O72+P72+S72+#REF!)/K72</f>
        <v>#REF!</v>
      </c>
      <c r="K72" s="9">
        <v>9.9999999999999994E-37</v>
      </c>
      <c r="L72" s="5">
        <v>1E-46</v>
      </c>
      <c r="M72" s="12">
        <f t="shared" si="91"/>
        <v>3.0813000000000001E-46</v>
      </c>
      <c r="N72" s="11" t="e">
        <f t="shared" si="73"/>
        <v>#DIV/0!</v>
      </c>
      <c r="O72" s="9" t="e">
        <f t="shared" si="96"/>
        <v>#DIV/0!</v>
      </c>
      <c r="P72" s="11">
        <f t="shared" si="74"/>
        <v>0</v>
      </c>
      <c r="Q72" s="11">
        <f t="shared" si="75"/>
        <v>0</v>
      </c>
      <c r="R72" s="11">
        <f t="shared" si="76"/>
        <v>0</v>
      </c>
      <c r="S72" s="191">
        <f t="shared" si="77"/>
        <v>0</v>
      </c>
      <c r="T72" s="11" t="e">
        <f t="shared" si="97"/>
        <v>#DIV/0!</v>
      </c>
      <c r="V72" s="84"/>
      <c r="W72" s="12">
        <f t="shared" si="98"/>
        <v>0</v>
      </c>
      <c r="X72" s="12" t="e">
        <f t="shared" si="99"/>
        <v>#DIV/0!</v>
      </c>
      <c r="Y72" s="4" t="e">
        <f t="shared" si="78"/>
        <v>#DIV/0!</v>
      </c>
      <c r="Z72" s="11" t="e">
        <f t="shared" si="100"/>
        <v>#DIV/0!</v>
      </c>
      <c r="AA72" s="186" t="e">
        <f t="shared" si="101"/>
        <v>#DIV/0!</v>
      </c>
      <c r="AB72" s="76">
        <v>3</v>
      </c>
      <c r="AC72" s="163" t="e">
        <f t="shared" si="79"/>
        <v>#DIV/0!</v>
      </c>
      <c r="AD72" s="12" t="e">
        <f t="shared" si="102"/>
        <v>#DIV/0!</v>
      </c>
      <c r="AE72" s="157" t="e">
        <f t="shared" si="81"/>
        <v>#DIV/0!</v>
      </c>
      <c r="AF72" s="18"/>
      <c r="AG72" s="10"/>
      <c r="AH72" s="117"/>
      <c r="AI72" s="12"/>
      <c r="AJ72" s="12"/>
      <c r="AK72" s="12"/>
    </row>
    <row r="73" spans="1:37" ht="20.25" hidden="1" customHeight="1" thickBot="1" x14ac:dyDescent="0.3">
      <c r="A73" s="91">
        <f t="shared" si="90"/>
        <v>12</v>
      </c>
      <c r="B73" s="252"/>
      <c r="C73" s="254"/>
      <c r="D73" s="114"/>
      <c r="E73" s="146" t="e">
        <f t="shared" si="92"/>
        <v>#DIV/0!</v>
      </c>
      <c r="F73" s="11" t="e">
        <f t="shared" si="93"/>
        <v>#DIV/0!</v>
      </c>
      <c r="G73" s="30" t="e">
        <f t="shared" si="94"/>
        <v>#DIV/0!</v>
      </c>
      <c r="H73" s="107" t="e">
        <f t="shared" si="95"/>
        <v>#DIV/0!</v>
      </c>
      <c r="I73" s="14" t="e">
        <f>(X73+#REF!)/K73</f>
        <v>#DIV/0!</v>
      </c>
      <c r="J73" s="73" t="e">
        <f>(#REF!+O73+P73+S73+#REF!)/K73</f>
        <v>#REF!</v>
      </c>
      <c r="K73" s="9">
        <v>9.9999999999999994E-37</v>
      </c>
      <c r="L73" s="5">
        <v>1E-46</v>
      </c>
      <c r="M73" s="12">
        <f>L73*G364</f>
        <v>3.0813000000000001E-46</v>
      </c>
      <c r="N73" s="11" t="e">
        <f t="shared" si="73"/>
        <v>#DIV/0!</v>
      </c>
      <c r="O73" s="9" t="e">
        <f>N130/W130*W73</f>
        <v>#DIV/0!</v>
      </c>
      <c r="P73" s="11">
        <f>ROUND(W73*L436,2)</f>
        <v>0</v>
      </c>
      <c r="Q73" s="11">
        <f>ROUND(W73*N436,2)</f>
        <v>0</v>
      </c>
      <c r="R73" s="11">
        <f>ROUND(W73*P436,2)</f>
        <v>0</v>
      </c>
      <c r="S73" s="191">
        <f>W73*M431</f>
        <v>0</v>
      </c>
      <c r="T73" s="11" t="e">
        <f t="shared" si="97"/>
        <v>#DIV/0!</v>
      </c>
      <c r="V73" s="84"/>
      <c r="W73" s="12">
        <f t="shared" si="98"/>
        <v>0</v>
      </c>
      <c r="X73" s="12" t="e">
        <f t="shared" si="99"/>
        <v>#DIV/0!</v>
      </c>
      <c r="Y73" s="4" t="e">
        <f t="shared" si="78"/>
        <v>#DIV/0!</v>
      </c>
      <c r="Z73" s="11" t="e">
        <f t="shared" si="100"/>
        <v>#DIV/0!</v>
      </c>
      <c r="AA73" s="186" t="e">
        <f t="shared" si="101"/>
        <v>#DIV/0!</v>
      </c>
      <c r="AB73" s="76">
        <v>3</v>
      </c>
      <c r="AC73" s="163" t="e">
        <f t="shared" ref="AC73" si="103">ROUND((V73*K207+AE73),2)</f>
        <v>#DIV/0!</v>
      </c>
      <c r="AD73" s="12" t="e">
        <f t="shared" si="102"/>
        <v>#DIV/0!</v>
      </c>
      <c r="AE73" s="157" t="e">
        <f t="shared" si="81"/>
        <v>#DIV/0!</v>
      </c>
      <c r="AF73" s="18"/>
      <c r="AG73" s="10"/>
      <c r="AH73" s="117"/>
      <c r="AI73" s="12"/>
      <c r="AJ73" s="12"/>
      <c r="AK73" s="12"/>
    </row>
    <row r="74" spans="1:37" ht="16.5" hidden="1" thickBot="1" x14ac:dyDescent="0.3">
      <c r="A74" s="2"/>
      <c r="B74" s="28" t="s">
        <v>8</v>
      </c>
      <c r="C74" s="246"/>
      <c r="D74" s="82"/>
      <c r="E74" s="148"/>
      <c r="F74" s="4" t="s">
        <v>27</v>
      </c>
      <c r="G74" s="82"/>
      <c r="H74" s="16"/>
      <c r="I74" s="14"/>
      <c r="J74" s="13"/>
      <c r="K74" s="9"/>
      <c r="L74" s="5"/>
      <c r="M74" s="12"/>
      <c r="N74" s="162">
        <f>AD74</f>
        <v>0</v>
      </c>
      <c r="O74" s="19" t="e">
        <f>SUM(O62:O62)</f>
        <v>#DIV/0!</v>
      </c>
      <c r="P74" s="180">
        <f>ROUND(W74*L434,2)</f>
        <v>0</v>
      </c>
      <c r="Q74" s="180">
        <f>ROUND(W74*N434,2)</f>
        <v>0</v>
      </c>
      <c r="R74" s="180">
        <f>ROUND(W74*P434,2)</f>
        <v>0</v>
      </c>
      <c r="S74" s="187">
        <f>SUM(S62:S73)</f>
        <v>0</v>
      </c>
      <c r="T74" s="180">
        <f>N74+P74+Q74+R74</f>
        <v>0</v>
      </c>
      <c r="V74" s="20">
        <f>SUM(V62:V73)</f>
        <v>0</v>
      </c>
      <c r="W74" s="20">
        <f>V74*T2</f>
        <v>0</v>
      </c>
      <c r="X74" s="20" t="e">
        <f>SUM(X62:X73)</f>
        <v>#DIV/0!</v>
      </c>
      <c r="Y74" s="109"/>
      <c r="Z74" s="19"/>
      <c r="AA74" s="187" t="e">
        <f>SUM(AA62:AA73)</f>
        <v>#DIV/0!</v>
      </c>
      <c r="AB74" s="197">
        <v>3</v>
      </c>
      <c r="AC74" s="181">
        <f>ROUND(V74*K179+AE74,2)</f>
        <v>0</v>
      </c>
      <c r="AD74" s="184">
        <f>ROUND(AC74*AB74/100,2)</f>
        <v>0</v>
      </c>
      <c r="AE74" s="188">
        <f>AF74/AF98*S105</f>
        <v>0</v>
      </c>
      <c r="AF74" s="111"/>
      <c r="AG74" s="151"/>
      <c r="AH74" s="122">
        <v>3.59</v>
      </c>
      <c r="AI74" s="181">
        <f>ROUND((AG74*AH74*$AG$2),2)</f>
        <v>0</v>
      </c>
      <c r="AJ74" s="20">
        <f>ROUND(AI74*AB74/100,2)</f>
        <v>0</v>
      </c>
      <c r="AK74" s="185">
        <f>ROUND((AC74+AD74)*0.2,2)</f>
        <v>0</v>
      </c>
    </row>
    <row r="75" spans="1:37" ht="18.75" hidden="1" customHeight="1" x14ac:dyDescent="0.3">
      <c r="A75" s="2"/>
      <c r="B75" s="32" t="s">
        <v>478</v>
      </c>
      <c r="C75" s="248"/>
      <c r="D75" s="81"/>
      <c r="E75" s="81"/>
      <c r="F75" s="156"/>
      <c r="G75" s="178"/>
      <c r="H75" s="34"/>
      <c r="I75" s="35"/>
      <c r="J75" s="44"/>
      <c r="K75" s="36"/>
      <c r="L75" s="37"/>
      <c r="M75" s="161"/>
      <c r="N75" s="42"/>
      <c r="O75" s="36"/>
      <c r="P75" s="42"/>
      <c r="Q75" s="42"/>
      <c r="R75" s="42"/>
      <c r="S75" s="195"/>
      <c r="T75" s="42"/>
      <c r="U75" s="42"/>
      <c r="V75" s="39"/>
      <c r="W75" s="39"/>
      <c r="X75" s="39"/>
      <c r="Y75" s="40"/>
      <c r="Z75" s="40"/>
      <c r="AA75" s="40"/>
      <c r="AB75" s="38"/>
      <c r="AC75" s="198"/>
      <c r="AD75" s="183"/>
      <c r="AE75" s="41"/>
      <c r="AF75" s="41"/>
      <c r="AG75" s="41"/>
      <c r="AH75" s="38"/>
      <c r="AI75" s="161"/>
      <c r="AJ75" s="183"/>
      <c r="AK75" s="12"/>
    </row>
    <row r="76" spans="1:37" ht="21" hidden="1" customHeight="1" x14ac:dyDescent="0.25">
      <c r="A76" s="2">
        <v>1</v>
      </c>
      <c r="B76" s="88"/>
      <c r="C76" s="244"/>
      <c r="D76" s="83"/>
      <c r="E76" s="146" t="e">
        <f>ROUND(G76/$T$2,6)</f>
        <v>#DIV/0!</v>
      </c>
      <c r="F76" s="11" t="e">
        <f>G76/M76*100-100</f>
        <v>#DIV/0!</v>
      </c>
      <c r="G76" s="179" t="e">
        <f>(W76+T76)/K76</f>
        <v>#DIV/0!</v>
      </c>
      <c r="H76" s="107" t="e">
        <f>AA76/K76</f>
        <v>#DIV/0!</v>
      </c>
      <c r="I76" s="14" t="e">
        <f>(#REF!+T76)/K76</f>
        <v>#REF!</v>
      </c>
      <c r="J76" s="73" t="e">
        <f>(#REF!+O76+P76+S76+#REF!)/K76</f>
        <v>#REF!</v>
      </c>
      <c r="K76" s="9">
        <v>9.9999999999999994E-37</v>
      </c>
      <c r="L76" s="5">
        <v>1E-46</v>
      </c>
      <c r="M76" s="12">
        <f>L76*G188</f>
        <v>3.0813000000000001E-46</v>
      </c>
      <c r="N76" s="11" t="e">
        <f>ROUND(AC76/$AC$79*$N$79,2)</f>
        <v>#DIV/0!</v>
      </c>
      <c r="O76" s="9" t="e">
        <f>N148/W148*W76</f>
        <v>#DIV/0!</v>
      </c>
      <c r="P76" s="11">
        <f>ROUND(W76*L430,2)</f>
        <v>0</v>
      </c>
      <c r="Q76" s="11">
        <f>ROUND(W76*N430,2)</f>
        <v>0</v>
      </c>
      <c r="R76" s="11">
        <f>ROUND(W76*P430,2)</f>
        <v>0</v>
      </c>
      <c r="S76" s="191">
        <f>W76*M425</f>
        <v>0</v>
      </c>
      <c r="T76" s="11" t="e">
        <f>N76+P76+Q76+R76</f>
        <v>#DIV/0!</v>
      </c>
      <c r="U76" s="11" t="e">
        <f>G76/M76*100-100</f>
        <v>#DIV/0!</v>
      </c>
      <c r="V76" s="84"/>
      <c r="W76" s="12">
        <f>ROUND((K76*M76),2)</f>
        <v>0</v>
      </c>
      <c r="X76" s="12" t="e">
        <f>T76+W76</f>
        <v>#DIV/0!</v>
      </c>
      <c r="Y76" s="4"/>
      <c r="Z76" s="4"/>
      <c r="AA76" s="186" t="e">
        <f>X76+Y76</f>
        <v>#DIV/0!</v>
      </c>
      <c r="AB76" s="76">
        <v>10</v>
      </c>
      <c r="AC76" s="163" t="e">
        <f>ROUND((V76*K206+AE76),2)</f>
        <v>#DIV/0!</v>
      </c>
      <c r="AD76" s="12" t="e">
        <f>AC76*AB76/100</f>
        <v>#DIV/0!</v>
      </c>
      <c r="AE76" s="157" t="e">
        <f>W76/W79*AE79</f>
        <v>#DIV/0!</v>
      </c>
      <c r="AF76" s="10"/>
      <c r="AG76" s="10"/>
      <c r="AH76" s="4"/>
      <c r="AI76" s="12">
        <f t="shared" ref="AI76:AJ78" si="104">AH76*AG76/100</f>
        <v>0</v>
      </c>
      <c r="AJ76" s="12">
        <f t="shared" si="104"/>
        <v>0</v>
      </c>
      <c r="AK76" s="12"/>
    </row>
    <row r="77" spans="1:37" ht="21" hidden="1" customHeight="1" x14ac:dyDescent="0.25">
      <c r="A77" s="2">
        <v>2</v>
      </c>
      <c r="B77" s="55"/>
      <c r="C77" s="244"/>
      <c r="D77" s="83"/>
      <c r="E77" s="146" t="e">
        <f>ROUND(G77/$T$2,6)</f>
        <v>#DIV/0!</v>
      </c>
      <c r="F77" s="11" t="e">
        <f>G77/M77*100-100</f>
        <v>#DIV/0!</v>
      </c>
      <c r="G77" s="179" t="e">
        <f>(W77+T77)/K77</f>
        <v>#DIV/0!</v>
      </c>
      <c r="H77" s="107" t="e">
        <f>AA77/K77</f>
        <v>#DIV/0!</v>
      </c>
      <c r="I77" s="14" t="e">
        <f>(#REF!+T77)/K77</f>
        <v>#REF!</v>
      </c>
      <c r="J77" s="13"/>
      <c r="K77" s="9">
        <v>9.9999999999999994E-37</v>
      </c>
      <c r="L77" s="5">
        <v>1E-46</v>
      </c>
      <c r="M77" s="12">
        <f>L77*G189</f>
        <v>3.0813000000000001E-46</v>
      </c>
      <c r="N77" s="11" t="e">
        <f>ROUND(AC77/$AC$79*$N$79,2)</f>
        <v>#DIV/0!</v>
      </c>
      <c r="O77" s="9" t="e">
        <f>N149/W149*W77</f>
        <v>#DIV/0!</v>
      </c>
      <c r="P77" s="11">
        <f>ROUND(W77*L431,2)</f>
        <v>0</v>
      </c>
      <c r="Q77" s="11">
        <f>ROUND(W77*N431,2)</f>
        <v>0</v>
      </c>
      <c r="R77" s="11">
        <f>ROUND(W77*P431,2)</f>
        <v>0</v>
      </c>
      <c r="S77" s="191">
        <f>W77*M426</f>
        <v>0</v>
      </c>
      <c r="T77" s="11" t="e">
        <f>N77+P77+Q77+R77</f>
        <v>#DIV/0!</v>
      </c>
      <c r="U77" s="11" t="e">
        <f>G77/M77*100-100</f>
        <v>#DIV/0!</v>
      </c>
      <c r="V77" s="84"/>
      <c r="W77" s="12">
        <f>ROUND((K77*M77),2)</f>
        <v>0</v>
      </c>
      <c r="X77" s="12" t="e">
        <f>T77+W77</f>
        <v>#DIV/0!</v>
      </c>
      <c r="Y77" s="4"/>
      <c r="Z77" s="4"/>
      <c r="AA77" s="186" t="e">
        <f>X77+Y77</f>
        <v>#DIV/0!</v>
      </c>
      <c r="AB77" s="76">
        <v>10</v>
      </c>
      <c r="AC77" s="163" t="e">
        <f>ROUND((V77*K207+AE77),2)</f>
        <v>#DIV/0!</v>
      </c>
      <c r="AD77" s="12" t="e">
        <f>AC77*AB77/100</f>
        <v>#DIV/0!</v>
      </c>
      <c r="AE77" s="157" t="e">
        <f>W77/W79*AE79</f>
        <v>#DIV/0!</v>
      </c>
      <c r="AF77" s="10"/>
      <c r="AG77" s="10"/>
      <c r="AH77" s="4"/>
      <c r="AI77" s="12">
        <f t="shared" si="104"/>
        <v>0</v>
      </c>
      <c r="AJ77" s="12">
        <f t="shared" si="104"/>
        <v>0</v>
      </c>
      <c r="AK77" s="12"/>
    </row>
    <row r="78" spans="1:37" ht="21" hidden="1" customHeight="1" thickBot="1" x14ac:dyDescent="0.3">
      <c r="A78" s="2">
        <v>3</v>
      </c>
      <c r="B78" s="55"/>
      <c r="C78" s="244"/>
      <c r="D78" s="83"/>
      <c r="E78" s="146" t="e">
        <f>ROUND(G78/$T$2,6)</f>
        <v>#DIV/0!</v>
      </c>
      <c r="F78" s="11" t="e">
        <f>G78/M78*100-100</f>
        <v>#DIV/0!</v>
      </c>
      <c r="G78" s="179" t="e">
        <f>(W78+T78)/K78</f>
        <v>#DIV/0!</v>
      </c>
      <c r="H78" s="107" t="e">
        <f>AA78/K78</f>
        <v>#DIV/0!</v>
      </c>
      <c r="I78" s="14"/>
      <c r="J78" s="13"/>
      <c r="K78" s="9">
        <v>9.9999999999999994E-37</v>
      </c>
      <c r="L78" s="5">
        <v>1E-46</v>
      </c>
      <c r="M78" s="12">
        <f>L78*G367</f>
        <v>3.0813000000000001E-46</v>
      </c>
      <c r="N78" s="11" t="e">
        <f>ROUND(AC78/$AC$79*$N$79,2)</f>
        <v>#DIV/0!</v>
      </c>
      <c r="O78" s="9" t="e">
        <f>N150/W150*W78</f>
        <v>#DIV/0!</v>
      </c>
      <c r="P78" s="11">
        <f>ROUND(W78*L432,2)</f>
        <v>0</v>
      </c>
      <c r="Q78" s="11">
        <f>ROUND(W78*N432,2)</f>
        <v>0</v>
      </c>
      <c r="R78" s="11">
        <f>ROUND(W78*P432,2)</f>
        <v>0</v>
      </c>
      <c r="S78" s="191">
        <f>W78*M427</f>
        <v>0</v>
      </c>
      <c r="T78" s="11" t="e">
        <f>N78+P78+S78</f>
        <v>#DIV/0!</v>
      </c>
      <c r="U78" s="11" t="e">
        <f>G78/M78*100-100</f>
        <v>#DIV/0!</v>
      </c>
      <c r="V78" s="84"/>
      <c r="W78" s="12">
        <f>ROUND((K78*M78),2)</f>
        <v>0</v>
      </c>
      <c r="X78" s="12" t="e">
        <f>T78+W78</f>
        <v>#DIV/0!</v>
      </c>
      <c r="Y78" s="4"/>
      <c r="Z78" s="4"/>
      <c r="AA78" s="186" t="e">
        <f>X78+Y78</f>
        <v>#DIV/0!</v>
      </c>
      <c r="AB78" s="76">
        <v>10</v>
      </c>
      <c r="AC78" s="163" t="e">
        <f>ROUND((V78*G208+AE78),2)</f>
        <v>#DIV/0!</v>
      </c>
      <c r="AD78" s="182" t="e">
        <f>AC78*AB78/100</f>
        <v>#DIV/0!</v>
      </c>
      <c r="AE78" s="157" t="e">
        <f>W78/W79*AE79</f>
        <v>#DIV/0!</v>
      </c>
      <c r="AF78" s="10"/>
      <c r="AG78" s="10"/>
      <c r="AH78" s="4"/>
      <c r="AI78" s="12">
        <f t="shared" si="104"/>
        <v>0</v>
      </c>
      <c r="AJ78" s="182">
        <f t="shared" si="104"/>
        <v>0</v>
      </c>
      <c r="AK78" s="12"/>
    </row>
    <row r="79" spans="1:37" ht="15.75" hidden="1" customHeight="1" thickBot="1" x14ac:dyDescent="0.3">
      <c r="A79" s="2"/>
      <c r="B79" s="28" t="s">
        <v>8</v>
      </c>
      <c r="C79" s="246"/>
      <c r="D79" s="82"/>
      <c r="E79" s="82"/>
      <c r="F79" s="18"/>
      <c r="G79" s="30"/>
      <c r="H79" s="16"/>
      <c r="I79" s="14"/>
      <c r="J79" s="13"/>
      <c r="K79" s="9"/>
      <c r="L79" s="5"/>
      <c r="M79" s="12"/>
      <c r="N79" s="162" t="e">
        <f>AD79</f>
        <v>#DIV/0!</v>
      </c>
      <c r="O79" s="19"/>
      <c r="P79" s="180">
        <f>ROUND(W79*L443,2)</f>
        <v>0</v>
      </c>
      <c r="Q79" s="180">
        <f>ROUND(W79*N443,2)</f>
        <v>0</v>
      </c>
      <c r="R79" s="180">
        <f>ROUND(W79*P443,2)</f>
        <v>0</v>
      </c>
      <c r="S79" s="187">
        <f>SUM(S76:S78)</f>
        <v>0</v>
      </c>
      <c r="T79" s="180" t="e">
        <f>N79+P79+Q79+R79</f>
        <v>#DIV/0!</v>
      </c>
      <c r="U79" s="4" t="s">
        <v>27</v>
      </c>
      <c r="V79" s="20">
        <f>SUM(V76:V78)</f>
        <v>0</v>
      </c>
      <c r="W79" s="20">
        <f>SUM(W76:W78)</f>
        <v>0</v>
      </c>
      <c r="X79" s="20" t="e">
        <f>SUM(X76:X78)</f>
        <v>#DIV/0!</v>
      </c>
      <c r="Y79" s="19"/>
      <c r="Z79" s="19"/>
      <c r="AA79" s="187" t="e">
        <f>SUM(AA76:AA78)</f>
        <v>#DIV/0!</v>
      </c>
      <c r="AB79" s="76">
        <v>10</v>
      </c>
      <c r="AC79" s="181">
        <f>V79*K206+AE79</f>
        <v>0</v>
      </c>
      <c r="AD79" s="184" t="e">
        <f>SUM(AD76:AD78)</f>
        <v>#DIV/0!</v>
      </c>
      <c r="AE79" s="188">
        <f>AF79/AF98*S105</f>
        <v>0</v>
      </c>
      <c r="AF79" s="151"/>
      <c r="AG79" s="151"/>
      <c r="AH79" s="19">
        <f>SUM(AH76:AH78)</f>
        <v>0</v>
      </c>
      <c r="AI79" s="181">
        <f>AC79</f>
        <v>0</v>
      </c>
      <c r="AJ79" s="20">
        <f>ROUND(AI79*AB79/100,2)</f>
        <v>0</v>
      </c>
      <c r="AK79" s="185" t="e">
        <f>ROUND((AC79+AD79)*0.2,2)</f>
        <v>#DIV/0!</v>
      </c>
    </row>
    <row r="80" spans="1:37" ht="18.75" hidden="1" customHeight="1" x14ac:dyDescent="0.3">
      <c r="A80" s="2"/>
      <c r="B80" s="32" t="s">
        <v>390</v>
      </c>
      <c r="C80" s="248"/>
      <c r="D80" s="81"/>
      <c r="E80" s="81"/>
      <c r="F80" s="156"/>
      <c r="G80" s="178"/>
      <c r="H80" s="34"/>
      <c r="I80" s="35"/>
      <c r="J80" s="44"/>
      <c r="K80" s="36"/>
      <c r="L80" s="37"/>
      <c r="M80" s="161"/>
      <c r="N80" s="42"/>
      <c r="O80" s="36"/>
      <c r="P80" s="42"/>
      <c r="Q80" s="42"/>
      <c r="R80" s="42"/>
      <c r="S80" s="195"/>
      <c r="T80" s="42"/>
      <c r="U80" s="42"/>
      <c r="V80" s="39"/>
      <c r="W80" s="39"/>
      <c r="X80" s="39"/>
      <c r="Y80" s="40"/>
      <c r="Z80" s="40"/>
      <c r="AA80" s="40"/>
      <c r="AB80" s="38"/>
      <c r="AC80" s="198"/>
      <c r="AD80" s="183"/>
      <c r="AE80" s="41"/>
      <c r="AF80" s="41"/>
      <c r="AG80" s="41"/>
      <c r="AH80" s="38"/>
      <c r="AI80" s="161"/>
      <c r="AJ80" s="183"/>
      <c r="AK80" s="12"/>
    </row>
    <row r="81" spans="1:38" ht="15.75" hidden="1" customHeight="1" x14ac:dyDescent="0.25">
      <c r="A81" s="2"/>
      <c r="B81" s="55"/>
      <c r="C81" s="244"/>
      <c r="D81" s="83"/>
      <c r="E81" s="146" t="e">
        <f>ROUND(G81/$T$2,6)</f>
        <v>#DIV/0!</v>
      </c>
      <c r="F81" s="11" t="e">
        <f>G81/M81*100-100</f>
        <v>#DIV/0!</v>
      </c>
      <c r="G81" s="179" t="e">
        <f>(W81+T81)/K81</f>
        <v>#DIV/0!</v>
      </c>
      <c r="H81" s="107" t="e">
        <f>AA81/K81</f>
        <v>#DIV/0!</v>
      </c>
      <c r="I81" s="14" t="e">
        <f>(#REF!+T81)/K81</f>
        <v>#REF!</v>
      </c>
      <c r="J81" s="73" t="e">
        <f>(#REF!+O81+P81+S81+#REF!)/K81</f>
        <v>#REF!</v>
      </c>
      <c r="K81" s="9">
        <v>9.9999999999999994E-37</v>
      </c>
      <c r="L81" s="5">
        <v>1E-46</v>
      </c>
      <c r="M81" s="12">
        <f>L81*G207</f>
        <v>3.0813000000000001E-46</v>
      </c>
      <c r="N81" s="11" t="e">
        <f>ROUND(AC81/$AC$83*$N$83,2)</f>
        <v>#DIV/0!</v>
      </c>
      <c r="O81" s="9" t="e">
        <f>N153/W153*W81</f>
        <v>#DIV/0!</v>
      </c>
      <c r="P81" s="11">
        <f>ROUND(W81*L435,2)</f>
        <v>0</v>
      </c>
      <c r="Q81" s="11">
        <f>ROUND(W81*N435,2)</f>
        <v>0</v>
      </c>
      <c r="R81" s="11">
        <f>ROUND(W81*P435,2)</f>
        <v>0</v>
      </c>
      <c r="S81" s="191">
        <f>W81*M430</f>
        <v>0</v>
      </c>
      <c r="T81" s="11" t="e">
        <f>N81+P81+Q81+R81</f>
        <v>#DIV/0!</v>
      </c>
      <c r="U81" s="11" t="e">
        <f>G81/M81*100-100</f>
        <v>#DIV/0!</v>
      </c>
      <c r="V81" s="84"/>
      <c r="W81" s="12">
        <f>ROUND((K81*M81),2)</f>
        <v>0</v>
      </c>
      <c r="X81" s="12" t="e">
        <f>T81+W81</f>
        <v>#DIV/0!</v>
      </c>
      <c r="Y81" s="4"/>
      <c r="Z81" s="4"/>
      <c r="AA81" s="186" t="e">
        <f>X81+Y81</f>
        <v>#DIV/0!</v>
      </c>
      <c r="AB81" s="76">
        <v>5</v>
      </c>
      <c r="AC81" s="163" t="e">
        <f>ROUND((V81*K212+AE81),2)</f>
        <v>#DIV/0!</v>
      </c>
      <c r="AD81" s="12" t="e">
        <f>AC81*AB81/100</f>
        <v>#DIV/0!</v>
      </c>
      <c r="AE81" s="157" t="e">
        <f>W81/W83*AE83</f>
        <v>#DIV/0!</v>
      </c>
      <c r="AF81" s="151"/>
      <c r="AG81" s="151"/>
      <c r="AH81" s="212"/>
      <c r="AI81" s="181"/>
      <c r="AJ81" s="20"/>
      <c r="AK81" s="185"/>
    </row>
    <row r="82" spans="1:38" ht="15.75" hidden="1" customHeight="1" thickBot="1" x14ac:dyDescent="0.3">
      <c r="A82" s="2"/>
      <c r="B82" s="55"/>
      <c r="C82" s="244"/>
      <c r="D82" s="83"/>
      <c r="E82" s="146" t="e">
        <f>ROUND(G82/$T$2,6)</f>
        <v>#DIV/0!</v>
      </c>
      <c r="F82" s="11" t="e">
        <f>G82/M82*100-100</f>
        <v>#DIV/0!</v>
      </c>
      <c r="G82" s="179" t="e">
        <f>(W82+T82)/K82</f>
        <v>#DIV/0!</v>
      </c>
      <c r="H82" s="107" t="e">
        <f>AA82/K82</f>
        <v>#DIV/0!</v>
      </c>
      <c r="I82" s="14" t="e">
        <f>(#REF!+T82)/K82</f>
        <v>#REF!</v>
      </c>
      <c r="J82" s="13"/>
      <c r="K82" s="9">
        <v>9.9999999999999994E-37</v>
      </c>
      <c r="L82" s="5">
        <v>1E-46</v>
      </c>
      <c r="M82" s="12">
        <f>L82*G208</f>
        <v>3.0813000000000001E-46</v>
      </c>
      <c r="N82" s="11" t="e">
        <f>ROUND(AC82/$AC$83*$N$83,2)</f>
        <v>#DIV/0!</v>
      </c>
      <c r="O82" s="9" t="e">
        <f>N154/W154*W82</f>
        <v>#DIV/0!</v>
      </c>
      <c r="P82" s="11">
        <f>ROUND(W82*L436,2)</f>
        <v>0</v>
      </c>
      <c r="Q82" s="11">
        <f>ROUND(W82*N436,2)</f>
        <v>0</v>
      </c>
      <c r="R82" s="11">
        <f>ROUND(W82*P436,2)</f>
        <v>0</v>
      </c>
      <c r="S82" s="191">
        <f>W82*M431</f>
        <v>0</v>
      </c>
      <c r="T82" s="11" t="e">
        <f>N82+P82+Q82+R82</f>
        <v>#DIV/0!</v>
      </c>
      <c r="U82" s="11" t="e">
        <f>G82/M82*100-100</f>
        <v>#DIV/0!</v>
      </c>
      <c r="V82" s="84"/>
      <c r="W82" s="12">
        <f>ROUND((K82*M82),2)</f>
        <v>0</v>
      </c>
      <c r="X82" s="12" t="e">
        <f>T82+W82</f>
        <v>#DIV/0!</v>
      </c>
      <c r="Y82" s="4"/>
      <c r="Z82" s="4"/>
      <c r="AA82" s="186" t="e">
        <f>X82+Y82</f>
        <v>#DIV/0!</v>
      </c>
      <c r="AB82" s="76">
        <v>5</v>
      </c>
      <c r="AC82" s="163" t="e">
        <f>ROUND((V82*K220+AE82),2)</f>
        <v>#DIV/0!</v>
      </c>
      <c r="AD82" s="12" t="e">
        <f>AC82*AB82/100</f>
        <v>#DIV/0!</v>
      </c>
      <c r="AE82" s="157" t="e">
        <f>W82/W83*AE83</f>
        <v>#DIV/0!</v>
      </c>
      <c r="AF82" s="151"/>
      <c r="AG82" s="151"/>
      <c r="AH82" s="212"/>
      <c r="AI82" s="181"/>
      <c r="AJ82" s="211"/>
      <c r="AK82" s="185"/>
    </row>
    <row r="83" spans="1:38" ht="15.75" hidden="1" customHeight="1" thickBot="1" x14ac:dyDescent="0.3">
      <c r="A83" s="2"/>
      <c r="B83" s="28" t="s">
        <v>8</v>
      </c>
      <c r="C83" s="246"/>
      <c r="D83" s="82"/>
      <c r="E83" s="82"/>
      <c r="F83" s="18"/>
      <c r="G83" s="30"/>
      <c r="H83" s="16"/>
      <c r="I83" s="14"/>
      <c r="J83" s="13"/>
      <c r="K83" s="9"/>
      <c r="L83" s="5"/>
      <c r="M83" s="12"/>
      <c r="N83" s="162" t="e">
        <f>AD83</f>
        <v>#DIV/0!</v>
      </c>
      <c r="O83" s="19"/>
      <c r="P83" s="180">
        <f>ROUND(W83*L447,2)</f>
        <v>0</v>
      </c>
      <c r="Q83" s="180">
        <f>ROUND(W83*N447,2)</f>
        <v>0</v>
      </c>
      <c r="R83" s="180">
        <f>ROUND(W83*P447,2)</f>
        <v>0</v>
      </c>
      <c r="S83" s="187">
        <f>SUM(S80:S82)</f>
        <v>0</v>
      </c>
      <c r="T83" s="180" t="e">
        <f>N83+P83+Q83+R83</f>
        <v>#DIV/0!</v>
      </c>
      <c r="U83" s="4" t="s">
        <v>27</v>
      </c>
      <c r="V83" s="20">
        <f>SUM(V80:V82)</f>
        <v>0</v>
      </c>
      <c r="W83" s="20">
        <f>SUM(W80:W82)</f>
        <v>0</v>
      </c>
      <c r="X83" s="20" t="e">
        <f>SUM(X80:X82)</f>
        <v>#DIV/0!</v>
      </c>
      <c r="Y83" s="19"/>
      <c r="Z83" s="19"/>
      <c r="AA83" s="187" t="e">
        <f>SUM(AA80:AA82)</f>
        <v>#DIV/0!</v>
      </c>
      <c r="AB83" s="76">
        <v>5</v>
      </c>
      <c r="AC83" s="181">
        <f>V83*K211+AE83</f>
        <v>0</v>
      </c>
      <c r="AD83" s="184" t="e">
        <f>SUM(AD80:AD82)</f>
        <v>#DIV/0!</v>
      </c>
      <c r="AE83" s="208">
        <f>AF83/AF98*S105</f>
        <v>0</v>
      </c>
      <c r="AF83" s="151"/>
      <c r="AG83" s="151"/>
      <c r="AH83" s="19">
        <f>SUM(AH80:AH82)</f>
        <v>0</v>
      </c>
      <c r="AI83" s="181">
        <f>AC83</f>
        <v>0</v>
      </c>
      <c r="AJ83" s="184">
        <f>ROUND(AI83*AB83/100,2)</f>
        <v>0</v>
      </c>
      <c r="AK83" s="185" t="e">
        <f>ROUND((AC83+AD83)*0.2,2)</f>
        <v>#DIV/0!</v>
      </c>
    </row>
    <row r="84" spans="1:38" ht="15.75" hidden="1" x14ac:dyDescent="0.25">
      <c r="A84" s="29"/>
      <c r="B84" s="32" t="s">
        <v>401</v>
      </c>
      <c r="C84" s="248"/>
      <c r="D84" s="32"/>
      <c r="E84" s="150"/>
      <c r="F84" s="42"/>
      <c r="G84" s="32"/>
      <c r="H84" s="44"/>
      <c r="I84" s="44"/>
      <c r="J84" s="44"/>
      <c r="K84" s="36"/>
      <c r="L84" s="37"/>
      <c r="M84" s="38"/>
      <c r="N84" s="42"/>
      <c r="O84" s="36"/>
      <c r="P84" s="42"/>
      <c r="Q84" s="42"/>
      <c r="R84" s="42"/>
      <c r="S84" s="195"/>
      <c r="T84" s="42"/>
      <c r="V84" s="38"/>
      <c r="W84" s="161">
        <f>K84*M84</f>
        <v>0</v>
      </c>
      <c r="X84" s="161"/>
      <c r="Y84" s="38"/>
      <c r="Z84" s="38"/>
      <c r="AA84" s="38"/>
      <c r="AB84" s="38"/>
      <c r="AC84" s="161"/>
      <c r="AD84" s="183"/>
      <c r="AE84" s="45"/>
      <c r="AF84" s="206"/>
      <c r="AG84" s="154"/>
      <c r="AH84" s="45"/>
      <c r="AI84" s="38"/>
      <c r="AJ84" s="194"/>
      <c r="AK84" s="38"/>
    </row>
    <row r="85" spans="1:38" ht="15.75" hidden="1" x14ac:dyDescent="0.25">
      <c r="A85" s="113">
        <v>1</v>
      </c>
      <c r="B85" s="88"/>
      <c r="C85" s="251"/>
      <c r="D85" s="83"/>
      <c r="E85" s="146" t="e">
        <f>ROUND(G85/$T$2,6)</f>
        <v>#DIV/0!</v>
      </c>
      <c r="F85" s="11" t="e">
        <f>G85/M85*100-100</f>
        <v>#DIV/0!</v>
      </c>
      <c r="G85" s="30" t="e">
        <f>X85/K85</f>
        <v>#DIV/0!</v>
      </c>
      <c r="H85" s="107" t="e">
        <f>AA85/K85</f>
        <v>#DIV/0!</v>
      </c>
      <c r="I85" s="14" t="e">
        <f>(X85+#REF!)/K85</f>
        <v>#DIV/0!</v>
      </c>
      <c r="J85" s="73" t="e">
        <f>(#REF!+O85+P85+S85+#REF!)/K85</f>
        <v>#REF!</v>
      </c>
      <c r="K85" s="9">
        <v>9.9999999999999994E-37</v>
      </c>
      <c r="L85" s="5">
        <v>1E-46</v>
      </c>
      <c r="M85" s="12">
        <f>L85*G212</f>
        <v>3.0813000000000001E-46</v>
      </c>
      <c r="N85" s="11" t="e">
        <f>ROUND(AC85/$AC$90*$N$90,2)</f>
        <v>#DIV/0!</v>
      </c>
      <c r="O85" s="9" t="e">
        <f>N133/W133*W85</f>
        <v>#DIV/0!</v>
      </c>
      <c r="P85" s="11">
        <f>ROUND(W85*L445,2)</f>
        <v>0</v>
      </c>
      <c r="Q85" s="11">
        <f>ROUND(W85*N445,2)</f>
        <v>0</v>
      </c>
      <c r="R85" s="11">
        <f>ROUND(W85*P445,2)</f>
        <v>0</v>
      </c>
      <c r="S85" s="191">
        <f>W85*M436</f>
        <v>0</v>
      </c>
      <c r="T85" s="11" t="e">
        <f>N85+P85+Q85+R85+S85</f>
        <v>#DIV/0!</v>
      </c>
      <c r="V85" s="84">
        <v>2064</v>
      </c>
      <c r="W85" s="12">
        <f>ROUND((K85*M85),2)</f>
        <v>0</v>
      </c>
      <c r="X85" s="12" t="e">
        <f>T85+W85</f>
        <v>#DIV/0!</v>
      </c>
      <c r="Y85" s="4" t="e">
        <f>W85/W90*Y90</f>
        <v>#DIV/0!</v>
      </c>
      <c r="Z85" s="11" t="e">
        <f>H85/M85*100-100</f>
        <v>#DIV/0!</v>
      </c>
      <c r="AA85" s="4" t="e">
        <f>X85+Y85</f>
        <v>#DIV/0!</v>
      </c>
      <c r="AB85" s="76">
        <v>5</v>
      </c>
      <c r="AC85" s="163" t="e">
        <f>ROUND((V85*K343+AE85),2)</f>
        <v>#DIV/0!</v>
      </c>
      <c r="AD85" s="12" t="e">
        <f>AC85*AB85/100</f>
        <v>#DIV/0!</v>
      </c>
      <c r="AE85" s="10" t="e">
        <f>$W85/$W$90*$AE$90</f>
        <v>#DIV/0!</v>
      </c>
      <c r="AF85" s="207"/>
      <c r="AG85" s="153"/>
      <c r="AH85" s="117"/>
      <c r="AI85" s="4"/>
      <c r="AJ85" s="4"/>
      <c r="AK85" s="4"/>
    </row>
    <row r="86" spans="1:38" ht="15.75" hidden="1" x14ac:dyDescent="0.25">
      <c r="A86" s="113">
        <f>A85+1</f>
        <v>2</v>
      </c>
      <c r="B86" s="88"/>
      <c r="C86" s="251"/>
      <c r="D86" s="83"/>
      <c r="E86" s="146" t="e">
        <f>ROUND(G86/$T$2,6)</f>
        <v>#DIV/0!</v>
      </c>
      <c r="F86" s="11" t="e">
        <f>G86/M86*100-100</f>
        <v>#DIV/0!</v>
      </c>
      <c r="G86" s="30" t="e">
        <f>X86/K86</f>
        <v>#DIV/0!</v>
      </c>
      <c r="H86" s="107" t="e">
        <f>AA86/K86</f>
        <v>#DIV/0!</v>
      </c>
      <c r="I86" s="14"/>
      <c r="J86" s="112"/>
      <c r="K86" s="9">
        <v>9.9999999999999994E-37</v>
      </c>
      <c r="L86" s="5">
        <v>1E-46</v>
      </c>
      <c r="M86" s="12">
        <f>L86*G220</f>
        <v>3.0813000000000001E-46</v>
      </c>
      <c r="N86" s="11" t="e">
        <f>ROUND(AC86/$AC$90*$N$90,2)</f>
        <v>#DIV/0!</v>
      </c>
      <c r="O86" s="9" t="e">
        <f>N134/W134*W86</f>
        <v>#DIV/0!</v>
      </c>
      <c r="P86" s="11">
        <f>ROUND(W86*L446,2)</f>
        <v>0</v>
      </c>
      <c r="Q86" s="11">
        <f>ROUND(W86*N446,2)</f>
        <v>0</v>
      </c>
      <c r="R86" s="11">
        <f>ROUND(W86*P446,2)</f>
        <v>0</v>
      </c>
      <c r="S86" s="191">
        <f>W86*M437</f>
        <v>0</v>
      </c>
      <c r="T86" s="11" t="e">
        <f>N86+P86+Q86+R86+S86</f>
        <v>#DIV/0!</v>
      </c>
      <c r="V86" s="84">
        <v>1524</v>
      </c>
      <c r="W86" s="12">
        <f>ROUND((K86*M86),2)</f>
        <v>0</v>
      </c>
      <c r="X86" s="12" t="e">
        <f>T86+W86</f>
        <v>#DIV/0!</v>
      </c>
      <c r="Y86" s="4" t="e">
        <f>W86/W90*Y90</f>
        <v>#DIV/0!</v>
      </c>
      <c r="Z86" s="11" t="e">
        <f>H86/M86*100-100</f>
        <v>#DIV/0!</v>
      </c>
      <c r="AA86" s="4" t="e">
        <f>X86+Y86</f>
        <v>#DIV/0!</v>
      </c>
      <c r="AB86" s="76">
        <v>5</v>
      </c>
      <c r="AC86" s="163" t="e">
        <f>ROUND((V86*K344+AE86),2)</f>
        <v>#DIV/0!</v>
      </c>
      <c r="AD86" s="12" t="e">
        <f>AC86*AB86/100</f>
        <v>#DIV/0!</v>
      </c>
      <c r="AE86" s="10" t="e">
        <f>$W86/$W$90*$AE$90</f>
        <v>#DIV/0!</v>
      </c>
      <c r="AF86" s="207"/>
      <c r="AG86" s="153"/>
      <c r="AH86" s="117"/>
      <c r="AI86" s="4"/>
      <c r="AJ86" s="4"/>
      <c r="AK86" s="4"/>
    </row>
    <row r="87" spans="1:38" ht="15.75" hidden="1" x14ac:dyDescent="0.25">
      <c r="A87" s="113">
        <f>A86+1</f>
        <v>3</v>
      </c>
      <c r="B87" s="88"/>
      <c r="C87" s="251"/>
      <c r="D87" s="83"/>
      <c r="E87" s="146" t="e">
        <f>ROUND(G87/$T$2,6)</f>
        <v>#DIV/0!</v>
      </c>
      <c r="F87" s="11" t="e">
        <f>G87/M87*100-100</f>
        <v>#DIV/0!</v>
      </c>
      <c r="G87" s="30" t="e">
        <f>X87/K87</f>
        <v>#DIV/0!</v>
      </c>
      <c r="H87" s="107" t="e">
        <f>AA87/K87</f>
        <v>#DIV/0!</v>
      </c>
      <c r="I87" s="14"/>
      <c r="J87" s="112"/>
      <c r="K87" s="9">
        <v>9.9999999999999994E-37</v>
      </c>
      <c r="L87" s="5">
        <v>1E-46</v>
      </c>
      <c r="M87" s="12">
        <f>L87*G221</f>
        <v>3.0813000000000001E-46</v>
      </c>
      <c r="N87" s="11" t="e">
        <f>ROUND(AC87/$AC$90*$N$90,2)</f>
        <v>#DIV/0!</v>
      </c>
      <c r="O87" s="9" t="e">
        <f>N137/W137*W87</f>
        <v>#DIV/0!</v>
      </c>
      <c r="P87" s="11">
        <f>ROUND(W87*L447,2)</f>
        <v>0</v>
      </c>
      <c r="Q87" s="11">
        <f>ROUND(W87*N447,2)</f>
        <v>0</v>
      </c>
      <c r="R87" s="11">
        <f>ROUND(W87*P447,2)</f>
        <v>0</v>
      </c>
      <c r="S87" s="191">
        <f>W87*M438</f>
        <v>0</v>
      </c>
      <c r="T87" s="11" t="e">
        <f>N87+P87+Q87+R87+S87</f>
        <v>#DIV/0!</v>
      </c>
      <c r="V87" s="84"/>
      <c r="W87" s="12">
        <f>ROUND((K87*M87),2)</f>
        <v>0</v>
      </c>
      <c r="X87" s="12" t="e">
        <f>T87+W87</f>
        <v>#DIV/0!</v>
      </c>
      <c r="Y87" s="4" t="e">
        <f>W87/#REF!*#REF!</f>
        <v>#REF!</v>
      </c>
      <c r="Z87" s="11" t="e">
        <f>H87/M87*100-100</f>
        <v>#DIV/0!</v>
      </c>
      <c r="AA87" s="4" t="e">
        <f>X87+Y87</f>
        <v>#DIV/0!</v>
      </c>
      <c r="AB87" s="76">
        <v>5</v>
      </c>
      <c r="AC87" s="163" t="e">
        <f>ROUND((V87*K345+AE87),2)</f>
        <v>#DIV/0!</v>
      </c>
      <c r="AD87" s="12" t="e">
        <f>AC87*AB87/100</f>
        <v>#DIV/0!</v>
      </c>
      <c r="AE87" s="10" t="e">
        <f>$W87/$W$90*$AE$90</f>
        <v>#DIV/0!</v>
      </c>
      <c r="AF87" s="207"/>
      <c r="AG87" s="153"/>
      <c r="AH87" s="117"/>
      <c r="AI87" s="4"/>
      <c r="AJ87" s="4"/>
      <c r="AK87" s="4"/>
    </row>
    <row r="88" spans="1:38" ht="15.75" hidden="1" x14ac:dyDescent="0.25">
      <c r="A88" s="113">
        <f>A87+1</f>
        <v>4</v>
      </c>
      <c r="B88" s="88"/>
      <c r="C88" s="251"/>
      <c r="D88" s="83"/>
      <c r="E88" s="146">
        <f>ROUND(G88/$T$2,6)</f>
        <v>0</v>
      </c>
      <c r="F88" s="11">
        <f>G88/M88*100-100</f>
        <v>-100</v>
      </c>
      <c r="G88" s="30">
        <f>X88/K88</f>
        <v>0</v>
      </c>
      <c r="H88" s="107" t="e">
        <f>AA88/K88</f>
        <v>#REF!</v>
      </c>
      <c r="I88" s="14"/>
      <c r="J88" s="112"/>
      <c r="K88" s="9">
        <v>9.9999999999999994E-37</v>
      </c>
      <c r="L88" s="5">
        <v>1E-46</v>
      </c>
      <c r="M88" s="12">
        <f>L88*G373</f>
        <v>3.0813000000000001E-46</v>
      </c>
      <c r="N88" s="11">
        <f>ROUND(AC88/$AC$90*$N$90,2)</f>
        <v>0</v>
      </c>
      <c r="O88" s="9" t="e">
        <f>N138/W138*W88</f>
        <v>#DIV/0!</v>
      </c>
      <c r="P88" s="11">
        <f>ROUND(W88*L448,2)</f>
        <v>0</v>
      </c>
      <c r="Q88" s="11">
        <f>ROUND(W88*N448,2)</f>
        <v>0</v>
      </c>
      <c r="R88" s="11">
        <f>ROUND(W88*P448,2)</f>
        <v>0</v>
      </c>
      <c r="S88" s="191">
        <f>W88*M443</f>
        <v>0</v>
      </c>
      <c r="T88" s="11">
        <f>N88+P88+Q88+R88+S88</f>
        <v>0</v>
      </c>
      <c r="V88" s="84"/>
      <c r="W88" s="12">
        <f>ROUND((K88*M88),2)</f>
        <v>0</v>
      </c>
      <c r="X88" s="12">
        <f>T88+W88</f>
        <v>0</v>
      </c>
      <c r="Y88" s="4" t="e">
        <f>W88/#REF!*#REF!</f>
        <v>#REF!</v>
      </c>
      <c r="Z88" s="11" t="e">
        <f>H88/M88*100-100</f>
        <v>#REF!</v>
      </c>
      <c r="AA88" s="4" t="e">
        <f>X88+Y88</f>
        <v>#REF!</v>
      </c>
      <c r="AB88" s="76">
        <v>5</v>
      </c>
      <c r="AC88" s="163">
        <f>ROUND((V88*K346+AE90),2)</f>
        <v>0</v>
      </c>
      <c r="AD88" s="12">
        <f>AC88*AB88/100</f>
        <v>0</v>
      </c>
      <c r="AE88" s="10" t="e">
        <f>$W88/$W$90*$AE$90</f>
        <v>#DIV/0!</v>
      </c>
      <c r="AF88" s="207"/>
      <c r="AG88" s="153"/>
      <c r="AH88" s="117"/>
      <c r="AI88" s="4"/>
      <c r="AJ88" s="4"/>
      <c r="AK88" s="4"/>
    </row>
    <row r="89" spans="1:38" ht="15" hidden="1" customHeight="1" thickBot="1" x14ac:dyDescent="0.3">
      <c r="A89" s="113">
        <f>A88+1</f>
        <v>5</v>
      </c>
      <c r="B89" s="88"/>
      <c r="C89" s="245"/>
      <c r="D89" s="83"/>
      <c r="E89" s="146" t="e">
        <f>ROUND(G89/$T$2,6)</f>
        <v>#DIV/0!</v>
      </c>
      <c r="F89" s="11" t="e">
        <f>G89/M89*100-100</f>
        <v>#DIV/0!</v>
      </c>
      <c r="G89" s="16" t="e">
        <f>(W89+T89)/K89</f>
        <v>#DIV/0!</v>
      </c>
      <c r="H89" s="107" t="e">
        <f>AA89/K89</f>
        <v>#DIV/0!</v>
      </c>
      <c r="I89" s="14"/>
      <c r="J89" s="112"/>
      <c r="K89" s="9">
        <v>9.9999999999999994E-37</v>
      </c>
      <c r="L89" s="5">
        <v>1E-46</v>
      </c>
      <c r="M89" s="4">
        <f>L89*G325</f>
        <v>3.0813000000000001E-46</v>
      </c>
      <c r="N89" s="11" t="e">
        <f>ROUND(AC89/$AC$90*$N$90,0)</f>
        <v>#DIV/0!</v>
      </c>
      <c r="O89" s="9" t="e">
        <f>N134/W134*W89</f>
        <v>#DIV/0!</v>
      </c>
      <c r="P89" s="11">
        <f>ROUND((W89*L328),0)</f>
        <v>0</v>
      </c>
      <c r="Q89" s="11"/>
      <c r="R89" s="11"/>
      <c r="S89" s="191">
        <f>W89*M560</f>
        <v>0</v>
      </c>
      <c r="T89" s="11" t="e">
        <f>N89+P89+S89</f>
        <v>#DIV/0!</v>
      </c>
      <c r="V89" s="84"/>
      <c r="W89" s="12">
        <f>ROUND((K89*M89),0)</f>
        <v>0</v>
      </c>
      <c r="X89" s="12" t="e">
        <f>N89+P89+S89+W89</f>
        <v>#DIV/0!</v>
      </c>
      <c r="Y89" s="4" t="e">
        <f>W89/#REF!*#REF!</f>
        <v>#REF!</v>
      </c>
      <c r="Z89" s="11" t="e">
        <f>H89/M89*100-100</f>
        <v>#DIV/0!</v>
      </c>
      <c r="AA89" s="4" t="e">
        <f>X89+Y89</f>
        <v>#DIV/0!</v>
      </c>
      <c r="AB89" s="76">
        <v>5</v>
      </c>
      <c r="AC89" s="163" t="e">
        <f>ROUND((V89*K347+AE89),0)</f>
        <v>#DIV/0!</v>
      </c>
      <c r="AD89" s="182" t="e">
        <f>AC89*AB89/100</f>
        <v>#DIV/0!</v>
      </c>
      <c r="AE89" s="10" t="e">
        <f>$W89/$W$90*$AE$90</f>
        <v>#DIV/0!</v>
      </c>
      <c r="AF89" s="207"/>
      <c r="AG89" s="153"/>
      <c r="AH89" s="10"/>
      <c r="AI89" s="4"/>
      <c r="AJ89" s="192"/>
      <c r="AK89" s="4"/>
    </row>
    <row r="90" spans="1:38" ht="16.5" hidden="1" thickBot="1" x14ac:dyDescent="0.3">
      <c r="A90" s="2"/>
      <c r="B90" s="28" t="s">
        <v>8</v>
      </c>
      <c r="C90" s="246"/>
      <c r="D90" s="28"/>
      <c r="E90" s="28"/>
      <c r="F90" s="4" t="s">
        <v>27</v>
      </c>
      <c r="G90" s="30" t="s">
        <v>27</v>
      </c>
      <c r="H90" s="30"/>
      <c r="I90" s="31" t="s">
        <v>27</v>
      </c>
      <c r="J90" s="72"/>
      <c r="K90" s="9"/>
      <c r="L90" s="5"/>
      <c r="M90" s="4"/>
      <c r="N90" s="162">
        <f>AD90</f>
        <v>552.79</v>
      </c>
      <c r="O90" s="19"/>
      <c r="P90" s="20">
        <f>SUM(P85:P89)</f>
        <v>0</v>
      </c>
      <c r="Q90" s="20">
        <f>SUM(Q85:Q89)</f>
        <v>0</v>
      </c>
      <c r="R90" s="20">
        <f>SUM(R85:R89)</f>
        <v>0</v>
      </c>
      <c r="S90" s="20">
        <f>SUM(S85:S89)</f>
        <v>0</v>
      </c>
      <c r="T90" s="20" t="e">
        <f>SUM(T85:T89)</f>
        <v>#DIV/0!</v>
      </c>
      <c r="V90" s="20">
        <f>SUM(V85:V89)</f>
        <v>3588</v>
      </c>
      <c r="W90" s="20">
        <f>SUM(W85:W89)</f>
        <v>0</v>
      </c>
      <c r="X90" s="20" t="e">
        <f>SUM(X85:X89)</f>
        <v>#DIV/0!</v>
      </c>
      <c r="Y90" s="109"/>
      <c r="Z90" s="19"/>
      <c r="AA90" s="19"/>
      <c r="AB90" s="76">
        <v>5</v>
      </c>
      <c r="AC90" s="181">
        <f>ROUND(V90*K209+AE90,2)</f>
        <v>11055.7</v>
      </c>
      <c r="AD90" s="184">
        <f>ROUND(AC90*AB90/100,2)</f>
        <v>552.79</v>
      </c>
      <c r="AE90" s="193">
        <f>AF90/AF98*S105</f>
        <v>0</v>
      </c>
      <c r="AF90" s="111"/>
      <c r="AG90" s="151"/>
      <c r="AH90" s="123">
        <v>1.1000000000000001</v>
      </c>
      <c r="AI90" s="181">
        <f>AG90*AH90*$AG$2</f>
        <v>0</v>
      </c>
      <c r="AJ90" s="187">
        <f>ROUND(AI90*AB90/100,2)</f>
        <v>0</v>
      </c>
      <c r="AK90" s="185">
        <f>ROUND((AC90+AD90)*0.2,2)</f>
        <v>2321.6999999999998</v>
      </c>
      <c r="AL90" s="53"/>
    </row>
    <row r="91" spans="1:38" ht="15.75" hidden="1" x14ac:dyDescent="0.25">
      <c r="A91" s="29"/>
      <c r="B91" s="32" t="s">
        <v>488</v>
      </c>
      <c r="C91" s="248"/>
      <c r="D91" s="32"/>
      <c r="E91" s="150"/>
      <c r="F91" s="42"/>
      <c r="G91" s="32"/>
      <c r="H91" s="44"/>
      <c r="I91" s="44"/>
      <c r="J91" s="44"/>
      <c r="K91" s="36"/>
      <c r="L91" s="37"/>
      <c r="M91" s="38"/>
      <c r="N91" s="42"/>
      <c r="O91" s="36"/>
      <c r="P91" s="42"/>
      <c r="Q91" s="42"/>
      <c r="R91" s="42"/>
      <c r="S91" s="195"/>
      <c r="T91" s="42"/>
      <c r="V91" s="38"/>
      <c r="W91" s="161">
        <f>K91*M91</f>
        <v>0</v>
      </c>
      <c r="X91" s="161"/>
      <c r="Y91" s="38"/>
      <c r="Z91" s="38"/>
      <c r="AA91" s="38"/>
      <c r="AB91" s="38"/>
      <c r="AC91" s="161"/>
      <c r="AD91" s="183"/>
      <c r="AE91" s="45"/>
      <c r="AF91" s="206"/>
      <c r="AG91" s="154"/>
      <c r="AH91" s="45"/>
      <c r="AI91" s="38"/>
      <c r="AJ91" s="194"/>
      <c r="AK91" s="38"/>
    </row>
    <row r="92" spans="1:38" ht="15.75" hidden="1" x14ac:dyDescent="0.25">
      <c r="A92" s="113">
        <v>1</v>
      </c>
      <c r="B92" s="88"/>
      <c r="C92" s="251"/>
      <c r="D92" s="83"/>
      <c r="E92" s="146" t="e">
        <f>ROUND(G92/$T$2,6)</f>
        <v>#DIV/0!</v>
      </c>
      <c r="F92" s="11" t="e">
        <f>G92/M92*100-100</f>
        <v>#DIV/0!</v>
      </c>
      <c r="G92" s="30" t="e">
        <f>X92/K92</f>
        <v>#DIV/0!</v>
      </c>
      <c r="H92" s="107" t="e">
        <f>AA92/K92</f>
        <v>#DIV/0!</v>
      </c>
      <c r="I92" s="14" t="e">
        <f>(X92+#REF!)/K92</f>
        <v>#DIV/0!</v>
      </c>
      <c r="J92" s="73" t="e">
        <f>(#REF!+O92+P92+S92+#REF!)/K92</f>
        <v>#REF!</v>
      </c>
      <c r="K92" s="9">
        <v>9.9999999999999994E-37</v>
      </c>
      <c r="L92" s="5">
        <v>1E-46</v>
      </c>
      <c r="M92" s="12">
        <f>L92*G214</f>
        <v>3.0813000000000001E-46</v>
      </c>
      <c r="N92" s="11" t="e">
        <f>ROUND(AC92/$AC$97*$N$97,2)</f>
        <v>#DIV/0!</v>
      </c>
      <c r="O92" s="9" t="e">
        <f>N140/W140*W92</f>
        <v>#DIV/0!</v>
      </c>
      <c r="P92" s="11">
        <f>ROUND(W92*L454,2)</f>
        <v>0</v>
      </c>
      <c r="Q92" s="11">
        <f>ROUND(W92*N454,2)</f>
        <v>0</v>
      </c>
      <c r="R92" s="11">
        <f>ROUND(W92*P454,2)</f>
        <v>0</v>
      </c>
      <c r="S92" s="191">
        <f>W92*M447</f>
        <v>0</v>
      </c>
      <c r="T92" s="11" t="e">
        <f>N92+P92+Q92+R92+S92</f>
        <v>#DIV/0!</v>
      </c>
      <c r="V92" s="84">
        <v>597</v>
      </c>
      <c r="W92" s="12">
        <f>ROUND((K92*M92),2)</f>
        <v>0</v>
      </c>
      <c r="X92" s="12" t="e">
        <f>T92+W92</f>
        <v>#DIV/0!</v>
      </c>
      <c r="Y92" s="4" t="e">
        <f>W92/W97*Y97</f>
        <v>#DIV/0!</v>
      </c>
      <c r="Z92" s="11" t="e">
        <f>H92/M92*100-100</f>
        <v>#DIV/0!</v>
      </c>
      <c r="AA92" s="4" t="e">
        <f>X92+Y92</f>
        <v>#DIV/0!</v>
      </c>
      <c r="AB92" s="76">
        <v>5</v>
      </c>
      <c r="AC92" s="163" t="e">
        <f>ROUND((V92*K350+AE92),2)</f>
        <v>#DIV/0!</v>
      </c>
      <c r="AD92" s="12" t="e">
        <f>AC92*AB92/100</f>
        <v>#DIV/0!</v>
      </c>
      <c r="AE92" s="157" t="e">
        <f>$W92/$W$97*$AE$97</f>
        <v>#DIV/0!</v>
      </c>
      <c r="AF92" s="207"/>
      <c r="AG92" s="153"/>
      <c r="AH92" s="117"/>
      <c r="AI92" s="4"/>
      <c r="AJ92" s="4"/>
      <c r="AK92" s="4"/>
    </row>
    <row r="93" spans="1:38" ht="15.75" hidden="1" x14ac:dyDescent="0.25">
      <c r="A93" s="113">
        <f>A92+1</f>
        <v>2</v>
      </c>
      <c r="B93" s="88"/>
      <c r="C93" s="144"/>
      <c r="D93" s="83"/>
      <c r="E93" s="146" t="e">
        <f>ROUND(G93/$T$2,6)</f>
        <v>#DIV/0!</v>
      </c>
      <c r="F93" s="11" t="e">
        <f>G93/M93*100-100</f>
        <v>#DIV/0!</v>
      </c>
      <c r="G93" s="30" t="e">
        <f>X93/K93</f>
        <v>#DIV/0!</v>
      </c>
      <c r="H93" s="107" t="e">
        <f>AA93/K93</f>
        <v>#DIV/0!</v>
      </c>
      <c r="I93" s="14"/>
      <c r="J93" s="112"/>
      <c r="K93" s="9">
        <v>9.9999999999999994E-37</v>
      </c>
      <c r="L93" s="5">
        <v>1E-46</v>
      </c>
      <c r="M93" s="186">
        <f>L93*G330</f>
        <v>3.0813000000000001E-46</v>
      </c>
      <c r="N93" s="11" t="e">
        <f>ROUND(AC93/$AC$97*$N$97,2)</f>
        <v>#DIV/0!</v>
      </c>
      <c r="O93" s="9" t="e">
        <f>N141/W141*W93</f>
        <v>#DIV/0!</v>
      </c>
      <c r="P93" s="11">
        <f>ROUND(W93*L455,2)</f>
        <v>0</v>
      </c>
      <c r="Q93" s="11">
        <f>ROUND(W93*N455,2)</f>
        <v>0</v>
      </c>
      <c r="R93" s="11">
        <f>ROUND(W93*P455,2)</f>
        <v>0</v>
      </c>
      <c r="S93" s="191">
        <f>W93*M448</f>
        <v>0</v>
      </c>
      <c r="T93" s="11" t="e">
        <f>N93+P93+Q93+R93+S93</f>
        <v>#DIV/0!</v>
      </c>
      <c r="V93" s="84"/>
      <c r="W93" s="12">
        <f>ROUND((K93*M93),2)</f>
        <v>0</v>
      </c>
      <c r="X93" s="12" t="e">
        <f>T93+W93</f>
        <v>#DIV/0!</v>
      </c>
      <c r="Y93" s="4" t="e">
        <f>W93/W97*Y97</f>
        <v>#DIV/0!</v>
      </c>
      <c r="Z93" s="11" t="e">
        <f>H93/M93*100-100</f>
        <v>#DIV/0!</v>
      </c>
      <c r="AA93" s="4" t="e">
        <f>X93+Y93</f>
        <v>#DIV/0!</v>
      </c>
      <c r="AB93" s="76">
        <v>5</v>
      </c>
      <c r="AC93" s="163" t="e">
        <f>ROUND((V93*K351+AE93),2)</f>
        <v>#DIV/0!</v>
      </c>
      <c r="AD93" s="12" t="e">
        <f>AC93*AB93/100</f>
        <v>#DIV/0!</v>
      </c>
      <c r="AE93" s="157" t="e">
        <f>$W93/$W$97*$AE$97</f>
        <v>#DIV/0!</v>
      </c>
      <c r="AF93" s="207"/>
      <c r="AG93" s="153"/>
      <c r="AH93" s="117"/>
      <c r="AI93" s="4"/>
      <c r="AJ93" s="4"/>
      <c r="AK93" s="4"/>
    </row>
    <row r="94" spans="1:38" ht="15.75" hidden="1" x14ac:dyDescent="0.25">
      <c r="A94" s="113">
        <f>A93+1</f>
        <v>3</v>
      </c>
      <c r="B94" s="88"/>
      <c r="C94" s="144"/>
      <c r="D94" s="83"/>
      <c r="E94" s="146" t="e">
        <f>ROUND(G94/$T$2,6)</f>
        <v>#DIV/0!</v>
      </c>
      <c r="F94" s="11" t="e">
        <f>G94/M94*100-100</f>
        <v>#DIV/0!</v>
      </c>
      <c r="G94" s="30" t="e">
        <f>X94/K94</f>
        <v>#DIV/0!</v>
      </c>
      <c r="H94" s="107" t="e">
        <f>AA94/K94</f>
        <v>#DIV/0!</v>
      </c>
      <c r="I94" s="14"/>
      <c r="J94" s="112"/>
      <c r="K94" s="9">
        <v>9.9999999999999994E-37</v>
      </c>
      <c r="L94" s="5">
        <v>1E-46</v>
      </c>
      <c r="M94" s="186">
        <f>L94*G331</f>
        <v>3.0813000000000001E-46</v>
      </c>
      <c r="N94" s="11" t="e">
        <f>ROUND(AC94/$AC$97*$N$97,2)</f>
        <v>#DIV/0!</v>
      </c>
      <c r="O94" s="9" t="e">
        <f>N144/W144*W94</f>
        <v>#DIV/0!</v>
      </c>
      <c r="P94" s="11">
        <f>ROUND(W94*L456,2)</f>
        <v>0</v>
      </c>
      <c r="Q94" s="11">
        <f>ROUND(W94*N456,2)</f>
        <v>0</v>
      </c>
      <c r="R94" s="11">
        <f>ROUND(W94*P456,2)</f>
        <v>0</v>
      </c>
      <c r="S94" s="191">
        <f>W94*M451</f>
        <v>0</v>
      </c>
      <c r="T94" s="11" t="e">
        <f>N94+P94+Q94+R94+S94</f>
        <v>#DIV/0!</v>
      </c>
      <c r="V94" s="84"/>
      <c r="W94" s="12">
        <f>ROUND((K94*M94),2)</f>
        <v>0</v>
      </c>
      <c r="X94" s="12" t="e">
        <f>T94+W94</f>
        <v>#DIV/0!</v>
      </c>
      <c r="Y94" s="4">
        <f>W94/W98*Y98</f>
        <v>0</v>
      </c>
      <c r="Z94" s="11" t="e">
        <f>H94/M94*100-100</f>
        <v>#DIV/0!</v>
      </c>
      <c r="AA94" s="4" t="e">
        <f>X94+Y94</f>
        <v>#DIV/0!</v>
      </c>
      <c r="AB94" s="76">
        <v>5</v>
      </c>
      <c r="AC94" s="163" t="e">
        <f>ROUND((V94*K352+AE94),2)</f>
        <v>#DIV/0!</v>
      </c>
      <c r="AD94" s="12" t="e">
        <f>AC94*AB94/100</f>
        <v>#DIV/0!</v>
      </c>
      <c r="AE94" s="157" t="e">
        <f>$W94/$W$97*$AE$97</f>
        <v>#DIV/0!</v>
      </c>
      <c r="AF94" s="207"/>
      <c r="AG94" s="153"/>
      <c r="AH94" s="117"/>
      <c r="AI94" s="4"/>
      <c r="AJ94" s="4"/>
      <c r="AK94" s="4"/>
    </row>
    <row r="95" spans="1:38" ht="15.75" hidden="1" x14ac:dyDescent="0.25">
      <c r="A95" s="113">
        <f>A94+1</f>
        <v>4</v>
      </c>
      <c r="B95" s="88"/>
      <c r="C95" s="144"/>
      <c r="D95" s="83"/>
      <c r="E95" s="146" t="e">
        <f>ROUND(G95/$T$2,6)</f>
        <v>#DIV/0!</v>
      </c>
      <c r="F95" s="11" t="e">
        <f>G95/M95*100-100</f>
        <v>#DIV/0!</v>
      </c>
      <c r="G95" s="30" t="e">
        <f>X95/K95</f>
        <v>#DIV/0!</v>
      </c>
      <c r="H95" s="107" t="e">
        <f>AA95/K95</f>
        <v>#DIV/0!</v>
      </c>
      <c r="I95" s="14"/>
      <c r="J95" s="112"/>
      <c r="K95" s="9">
        <v>9.9999999999999994E-37</v>
      </c>
      <c r="L95" s="5">
        <v>1E-46</v>
      </c>
      <c r="M95" s="186">
        <f>L95*G332</f>
        <v>3.0813000000000001E-46</v>
      </c>
      <c r="N95" s="11" t="e">
        <f>ROUND(AC95/$AC$97*$N$97,2)</f>
        <v>#DIV/0!</v>
      </c>
      <c r="O95" s="9" t="e">
        <f>N145/W145*W95</f>
        <v>#DIV/0!</v>
      </c>
      <c r="P95" s="11">
        <f>ROUND(W95*L457,2)</f>
        <v>0</v>
      </c>
      <c r="Q95" s="11">
        <f>ROUND(W95*N457,2)</f>
        <v>0</v>
      </c>
      <c r="R95" s="11">
        <f>ROUND(W95*P457,2)</f>
        <v>0</v>
      </c>
      <c r="S95" s="191">
        <f>W95*M452</f>
        <v>0</v>
      </c>
      <c r="T95" s="11" t="e">
        <f>N95+P95+Q95+R95+S95</f>
        <v>#DIV/0!</v>
      </c>
      <c r="V95" s="84"/>
      <c r="W95" s="12">
        <f>ROUND((K95*M95),2)</f>
        <v>0</v>
      </c>
      <c r="X95" s="12" t="e">
        <f>T95+W95</f>
        <v>#DIV/0!</v>
      </c>
      <c r="Y95" s="4">
        <f>W95/W99*Y99</f>
        <v>0</v>
      </c>
      <c r="Z95" s="11" t="e">
        <f>H95/M95*100-100</f>
        <v>#DIV/0!</v>
      </c>
      <c r="AA95" s="4" t="e">
        <f>X95+Y95</f>
        <v>#DIV/0!</v>
      </c>
      <c r="AB95" s="76">
        <v>5</v>
      </c>
      <c r="AC95" s="163" t="e">
        <f>ROUND((V95*K353+AE95),2)</f>
        <v>#DIV/0!</v>
      </c>
      <c r="AD95" s="12" t="e">
        <f>AC95*AB95/100</f>
        <v>#DIV/0!</v>
      </c>
      <c r="AE95" s="157" t="e">
        <f>$W95/$W$97*$AE$97</f>
        <v>#DIV/0!</v>
      </c>
      <c r="AF95" s="207"/>
      <c r="AG95" s="153"/>
      <c r="AH95" s="117"/>
      <c r="AI95" s="4"/>
      <c r="AJ95" s="4"/>
      <c r="AK95" s="4"/>
    </row>
    <row r="96" spans="1:38" ht="16.5" hidden="1" thickBot="1" x14ac:dyDescent="0.3">
      <c r="A96" s="113">
        <f>A95+1</f>
        <v>5</v>
      </c>
      <c r="B96" s="88"/>
      <c r="C96" s="85"/>
      <c r="D96" s="83"/>
      <c r="E96" s="146" t="e">
        <f>ROUND(G96/$T$2,6)</f>
        <v>#DIV/0!</v>
      </c>
      <c r="F96" s="11" t="e">
        <f>G96/M96*100-100</f>
        <v>#DIV/0!</v>
      </c>
      <c r="G96" s="16" t="e">
        <f>(W96+T96)/K96</f>
        <v>#DIV/0!</v>
      </c>
      <c r="H96" s="107" t="e">
        <f>AA96/K96</f>
        <v>#DIV/0!</v>
      </c>
      <c r="I96" s="14"/>
      <c r="J96" s="112"/>
      <c r="K96" s="9">
        <v>9.9999999999999994E-37</v>
      </c>
      <c r="L96" s="5">
        <v>1E-46</v>
      </c>
      <c r="M96" s="186">
        <f>L96*G333</f>
        <v>3.0813000000000001E-46</v>
      </c>
      <c r="N96" s="11" t="e">
        <f>ROUND(AC96/$AC$97*$N$97,2)</f>
        <v>#DIV/0!</v>
      </c>
      <c r="O96" s="9" t="e">
        <f>N141/W141*W96</f>
        <v>#DIV/0!</v>
      </c>
      <c r="P96" s="11">
        <f>ROUND((W96*L336),0)</f>
        <v>0</v>
      </c>
      <c r="Q96" s="11"/>
      <c r="R96" s="11"/>
      <c r="S96" s="191">
        <f>W96*M567</f>
        <v>0</v>
      </c>
      <c r="T96" s="11" t="e">
        <f>N96+P96+S96</f>
        <v>#DIV/0!</v>
      </c>
      <c r="V96" s="84"/>
      <c r="W96" s="12">
        <f>ROUND((K96*M96),0)</f>
        <v>0</v>
      </c>
      <c r="X96" s="12" t="e">
        <f>N96+P96+S96+W96</f>
        <v>#DIV/0!</v>
      </c>
      <c r="Y96" s="4" t="e">
        <f>W96/W100*Y100</f>
        <v>#DIV/0!</v>
      </c>
      <c r="Z96" s="11" t="e">
        <f>H96/M96*100-100</f>
        <v>#DIV/0!</v>
      </c>
      <c r="AA96" s="4" t="e">
        <f>X96+Y96</f>
        <v>#DIV/0!</v>
      </c>
      <c r="AB96" s="76">
        <v>5</v>
      </c>
      <c r="AC96" s="163" t="e">
        <f>ROUND((V96*K354+AE96),2)</f>
        <v>#DIV/0!</v>
      </c>
      <c r="AD96" s="182" t="e">
        <f>AC96*AB96/100</f>
        <v>#DIV/0!</v>
      </c>
      <c r="AE96" s="157" t="e">
        <f>$W96/$W$97*$AE$97</f>
        <v>#DIV/0!</v>
      </c>
      <c r="AF96" s="207"/>
      <c r="AG96" s="153"/>
      <c r="AH96" s="10"/>
      <c r="AI96" s="4"/>
      <c r="AJ96" s="192"/>
      <c r="AK96" s="4"/>
    </row>
    <row r="97" spans="1:38" ht="16.5" hidden="1" thickBot="1" x14ac:dyDescent="0.3">
      <c r="A97" s="2"/>
      <c r="B97" s="28" t="s">
        <v>8</v>
      </c>
      <c r="C97" s="124"/>
      <c r="D97" s="28"/>
      <c r="E97" s="28"/>
      <c r="F97" s="4" t="s">
        <v>27</v>
      </c>
      <c r="G97" s="30" t="s">
        <v>27</v>
      </c>
      <c r="H97" s="30"/>
      <c r="I97" s="31" t="s">
        <v>27</v>
      </c>
      <c r="J97" s="72"/>
      <c r="K97" s="9"/>
      <c r="L97" s="5"/>
      <c r="M97" s="4"/>
      <c r="N97" s="162">
        <f>AD97</f>
        <v>91.98</v>
      </c>
      <c r="O97" s="19"/>
      <c r="P97" s="20">
        <f>SUM(P92:P96)</f>
        <v>0</v>
      </c>
      <c r="Q97" s="20">
        <f>SUM(Q92:Q96)</f>
        <v>0</v>
      </c>
      <c r="R97" s="20">
        <f>SUM(R92:R96)</f>
        <v>0</v>
      </c>
      <c r="S97" s="20">
        <f>SUM(S92:S96)</f>
        <v>0</v>
      </c>
      <c r="T97" s="20" t="e">
        <f>SUM(T92:T94)</f>
        <v>#DIV/0!</v>
      </c>
      <c r="V97" s="20">
        <f>SUM(V92:V96)</f>
        <v>597</v>
      </c>
      <c r="W97" s="20">
        <f>SUM(W92:W96)</f>
        <v>0</v>
      </c>
      <c r="X97" s="20" t="e">
        <f>SUM(X92:X94)</f>
        <v>#DIV/0!</v>
      </c>
      <c r="Y97" s="109"/>
      <c r="Z97" s="19"/>
      <c r="AA97" s="19"/>
      <c r="AB97" s="76">
        <v>5</v>
      </c>
      <c r="AC97" s="181">
        <f>ROUND(V97*K224+AE97,2)</f>
        <v>1839.54</v>
      </c>
      <c r="AD97" s="184">
        <f>ROUND(AC97*AB97/100,2)</f>
        <v>91.98</v>
      </c>
      <c r="AE97" s="188">
        <f>AF97/AF98*S105</f>
        <v>0</v>
      </c>
      <c r="AF97" s="111"/>
      <c r="AG97" s="151"/>
      <c r="AH97" s="123">
        <v>0.97</v>
      </c>
      <c r="AI97" s="181">
        <f>AG97*AH97*$AG$2</f>
        <v>0</v>
      </c>
      <c r="AJ97" s="187">
        <f>ROUND(AI97*AB97/100,2)</f>
        <v>0</v>
      </c>
      <c r="AK97" s="185">
        <f>ROUND((AC97+AD97)*0.2,2)</f>
        <v>386.3</v>
      </c>
      <c r="AL97" s="53"/>
    </row>
    <row r="98" spans="1:38" ht="19.5" thickBot="1" x14ac:dyDescent="0.3">
      <c r="A98" s="59"/>
      <c r="B98" s="68" t="s">
        <v>8</v>
      </c>
      <c r="C98" s="140"/>
      <c r="D98" s="68"/>
      <c r="E98" s="68"/>
      <c r="F98" s="58"/>
      <c r="G98" s="100"/>
      <c r="H98" s="100"/>
      <c r="I98" s="100"/>
      <c r="J98" s="100"/>
      <c r="K98" s="100"/>
      <c r="L98" s="100"/>
      <c r="M98" s="100"/>
      <c r="N98" s="142">
        <f>N19</f>
        <v>2884.16</v>
      </c>
      <c r="O98" s="142" t="e">
        <f>O19+O33+O60+O74+O79</f>
        <v>#DIV/0!</v>
      </c>
      <c r="P98" s="142">
        <f t="shared" ref="P98:X98" si="105">P19</f>
        <v>50</v>
      </c>
      <c r="Q98" s="142">
        <f t="shared" si="105"/>
        <v>35</v>
      </c>
      <c r="R98" s="142">
        <f t="shared" si="105"/>
        <v>76</v>
      </c>
      <c r="S98" s="142">
        <f t="shared" si="105"/>
        <v>0</v>
      </c>
      <c r="T98" s="142">
        <f t="shared" si="105"/>
        <v>3045.16</v>
      </c>
      <c r="U98" s="142">
        <f t="shared" si="105"/>
        <v>0</v>
      </c>
      <c r="V98" s="142">
        <f t="shared" si="105"/>
        <v>18720.400000000001</v>
      </c>
      <c r="W98" s="142">
        <f t="shared" si="105"/>
        <v>57683.168520000007</v>
      </c>
      <c r="X98" s="142">
        <f t="shared" si="105"/>
        <v>64288.75</v>
      </c>
      <c r="Y98" s="142">
        <f>Y19+Y33+Y60+Y74</f>
        <v>0</v>
      </c>
      <c r="Z98" s="142">
        <f>Z19+Z33+Z60+Z74</f>
        <v>0</v>
      </c>
      <c r="AA98" s="142" t="e">
        <f>AA19+AA33+AA60+AA74</f>
        <v>#DIV/0!</v>
      </c>
      <c r="AB98" s="142"/>
      <c r="AC98" s="142">
        <f t="shared" ref="AC98:AG98" si="106">AC19</f>
        <v>57683.17</v>
      </c>
      <c r="AD98" s="142">
        <f t="shared" si="106"/>
        <v>2884.16</v>
      </c>
      <c r="AE98" s="142">
        <f t="shared" si="106"/>
        <v>0</v>
      </c>
      <c r="AF98" s="70">
        <f t="shared" si="106"/>
        <v>21237</v>
      </c>
      <c r="AG98" s="70">
        <f t="shared" si="106"/>
        <v>20861</v>
      </c>
      <c r="AH98" s="70"/>
      <c r="AI98" s="70"/>
      <c r="AJ98" s="164">
        <f>AD19+AD33+AD74+AD60</f>
        <v>2884.16</v>
      </c>
      <c r="AK98" s="164">
        <f>AK19+AK33+AK60+AK74</f>
        <v>12113.47</v>
      </c>
      <c r="AL98" s="67">
        <f>AK98-N103</f>
        <v>0</v>
      </c>
    </row>
    <row r="99" spans="1:38" s="103" customFormat="1" ht="23.25" customHeight="1" thickBot="1" x14ac:dyDescent="0.3">
      <c r="A99" s="74"/>
      <c r="B99" s="74"/>
      <c r="C99" s="125"/>
      <c r="D99" s="74"/>
      <c r="E99" s="74"/>
      <c r="F99" s="102"/>
      <c r="G99" s="100"/>
      <c r="H99" s="100"/>
      <c r="I99" s="100"/>
      <c r="J99" s="100"/>
      <c r="K99" s="77"/>
      <c r="L99" s="101"/>
      <c r="M99" s="77" t="s">
        <v>192</v>
      </c>
      <c r="N99" s="101">
        <f>N98</f>
        <v>2884.16</v>
      </c>
      <c r="O99" s="77"/>
      <c r="P99" s="267"/>
      <c r="Q99" s="77"/>
      <c r="R99" s="77"/>
      <c r="S99" s="77"/>
      <c r="T99" s="77"/>
      <c r="V99" s="101"/>
      <c r="W99" s="101">
        <f>V98*T2</f>
        <v>57683.168520000007</v>
      </c>
      <c r="X99" s="77"/>
      <c r="Y99" s="77"/>
      <c r="Z99" s="77"/>
      <c r="AA99" s="77"/>
      <c r="AB99" s="77"/>
      <c r="AC99" s="77"/>
      <c r="AD99" s="77"/>
      <c r="AE99" s="77"/>
      <c r="AF99" s="77"/>
      <c r="AG99" s="77">
        <f>SUM(AG8:AG97)</f>
        <v>20861</v>
      </c>
      <c r="AH99" s="77"/>
      <c r="AI99" s="77"/>
      <c r="AJ99" s="118" t="s">
        <v>225</v>
      </c>
      <c r="AK99" s="118" t="s">
        <v>67</v>
      </c>
    </row>
    <row r="100" spans="1:38" s="7" customFormat="1" ht="23.25" customHeight="1" x14ac:dyDescent="0.25">
      <c r="C100" s="126"/>
      <c r="E100" s="168" t="s">
        <v>355</v>
      </c>
      <c r="F100" s="167" t="s">
        <v>352</v>
      </c>
      <c r="G100" s="169" t="s">
        <v>353</v>
      </c>
      <c r="H100" s="56"/>
      <c r="I100" s="56"/>
      <c r="J100" s="56"/>
      <c r="K100" s="57"/>
      <c r="L100" s="60"/>
      <c r="M100" s="57" t="s">
        <v>68</v>
      </c>
      <c r="N100" s="60">
        <v>3053.25</v>
      </c>
      <c r="O100" s="57"/>
      <c r="P100" s="189"/>
      <c r="Q100" s="77"/>
      <c r="R100" s="77"/>
      <c r="S100" s="57"/>
      <c r="T100" s="175">
        <f>N98+P98+Q98+R98+S98</f>
        <v>3045.16</v>
      </c>
      <c r="V100" s="101"/>
      <c r="W100" s="189">
        <f>W98-W99</f>
        <v>0</v>
      </c>
      <c r="X100" s="77"/>
      <c r="Y100" s="77"/>
      <c r="Z100" s="77"/>
      <c r="AA100" s="77"/>
      <c r="AB100" s="77"/>
      <c r="AC100" s="60">
        <f>W98+AE98</f>
        <v>57683.168520000007</v>
      </c>
      <c r="AD100" s="57"/>
      <c r="AE100" s="57"/>
      <c r="AF100" s="57"/>
      <c r="AG100" s="463" t="str">
        <f>B3</f>
        <v>по инвойсу № 91094740  от 14.01.2020</v>
      </c>
      <c r="AH100" s="464"/>
      <c r="AI100" s="465"/>
      <c r="AJ100" s="230" t="s">
        <v>225</v>
      </c>
      <c r="AK100" s="217" t="s">
        <v>67</v>
      </c>
    </row>
    <row r="101" spans="1:38" s="7" customFormat="1" ht="15.75" thickBot="1" x14ac:dyDescent="0.3">
      <c r="B101" s="171" t="s">
        <v>32</v>
      </c>
      <c r="C101" s="126"/>
      <c r="D101" s="66"/>
      <c r="E101" s="170">
        <v>50</v>
      </c>
      <c r="F101" s="176">
        <v>35</v>
      </c>
      <c r="G101" s="210">
        <v>76</v>
      </c>
      <c r="H101" s="56"/>
      <c r="I101" s="56"/>
      <c r="J101" s="56"/>
      <c r="K101" s="57"/>
      <c r="L101" s="60"/>
      <c r="M101" s="74" t="s">
        <v>80</v>
      </c>
      <c r="N101" s="166">
        <f>N100-N99</f>
        <v>169.09000000000015</v>
      </c>
      <c r="O101" s="75"/>
      <c r="P101" s="189"/>
      <c r="Q101" s="77"/>
      <c r="R101" s="77"/>
      <c r="S101" s="57"/>
      <c r="T101" s="57"/>
      <c r="V101" s="101"/>
      <c r="W101" s="77"/>
      <c r="X101" s="77"/>
      <c r="Y101" s="77"/>
      <c r="Z101" s="77"/>
      <c r="AA101" s="77"/>
      <c r="AB101" s="77"/>
      <c r="AC101" s="60">
        <f>AC98-AC100</f>
        <v>1.4799999917158857E-3</v>
      </c>
      <c r="AD101" s="57"/>
      <c r="AE101" s="57"/>
      <c r="AF101" s="57"/>
      <c r="AG101" s="218"/>
      <c r="AH101" s="57"/>
      <c r="AI101" s="57"/>
      <c r="AJ101" s="234"/>
      <c r="AK101" s="235"/>
    </row>
    <row r="102" spans="1:38" s="7" customFormat="1" ht="19.5" thickBot="1" x14ac:dyDescent="0.3">
      <c r="B102" s="66" t="s">
        <v>35</v>
      </c>
      <c r="C102" s="126"/>
      <c r="D102" s="66"/>
      <c r="E102" s="190"/>
      <c r="F102" s="58"/>
      <c r="G102" s="56"/>
      <c r="H102" s="56"/>
      <c r="I102" s="56"/>
      <c r="J102" s="56"/>
      <c r="K102" s="57"/>
      <c r="L102" s="60"/>
      <c r="M102" s="57"/>
      <c r="N102" s="57"/>
      <c r="O102" s="57"/>
      <c r="P102" s="77"/>
      <c r="Q102" s="77"/>
      <c r="R102" s="77"/>
      <c r="S102" s="57"/>
      <c r="T102" s="57"/>
      <c r="V102" s="101"/>
      <c r="W102" s="77"/>
      <c r="X102" s="77"/>
      <c r="Y102" s="77"/>
      <c r="Z102" s="77"/>
      <c r="AA102" s="77"/>
      <c r="AB102" s="77"/>
      <c r="AC102" s="57"/>
      <c r="AD102" s="57"/>
      <c r="AE102" s="57"/>
      <c r="AG102" s="219"/>
      <c r="AH102" s="132" t="s">
        <v>235</v>
      </c>
      <c r="AI102" s="228">
        <f>AC19+AC33+AC60+AC74</f>
        <v>57683.17</v>
      </c>
      <c r="AJ102" s="164">
        <f>AJ19</f>
        <v>5171.92</v>
      </c>
      <c r="AK102" s="409">
        <f>ROUND((AI19+AJ19)*0.2,2)</f>
        <v>21722.07</v>
      </c>
      <c r="AL102" s="235" t="s">
        <v>433</v>
      </c>
    </row>
    <row r="103" spans="1:38" s="7" customFormat="1" x14ac:dyDescent="0.25">
      <c r="C103" s="126"/>
      <c r="E103" s="216"/>
      <c r="F103" s="62"/>
      <c r="G103" s="216"/>
      <c r="H103" s="24"/>
      <c r="I103" s="24"/>
      <c r="J103" s="24"/>
      <c r="K103" s="61"/>
      <c r="L103" s="61"/>
      <c r="M103" s="70" t="s">
        <v>67</v>
      </c>
      <c r="N103" s="165">
        <f>ROUND((AI102+N98)*0.2,2)</f>
        <v>12113.47</v>
      </c>
      <c r="O103" s="77"/>
      <c r="P103" s="121"/>
      <c r="Q103" s="121"/>
      <c r="R103" s="121"/>
      <c r="S103" s="63" t="s">
        <v>4</v>
      </c>
      <c r="T103" s="61"/>
      <c r="V103" s="120"/>
      <c r="W103" s="120"/>
      <c r="X103" s="120"/>
      <c r="Y103" s="120"/>
      <c r="Z103" s="120"/>
      <c r="AA103" s="120"/>
      <c r="AB103" s="121"/>
      <c r="AC103" s="64"/>
      <c r="AD103" s="64"/>
      <c r="AE103" s="64"/>
      <c r="AG103" s="220"/>
      <c r="AH103" s="64"/>
      <c r="AI103" s="64"/>
      <c r="AJ103" s="231"/>
      <c r="AK103" s="221"/>
      <c r="AL103" s="64"/>
    </row>
    <row r="104" spans="1:38" s="7" customFormat="1" ht="15.75" thickBot="1" x14ac:dyDescent="0.3">
      <c r="C104" s="126"/>
      <c r="F104" s="61"/>
      <c r="G104" s="24"/>
      <c r="H104" s="24"/>
      <c r="I104" s="24"/>
      <c r="J104" s="24"/>
      <c r="K104" s="61"/>
      <c r="L104" s="61"/>
      <c r="M104" s="77" t="s">
        <v>192</v>
      </c>
      <c r="N104" s="101">
        <f>AK98</f>
        <v>12113.47</v>
      </c>
      <c r="O104" s="77"/>
      <c r="P104" s="120"/>
      <c r="Q104" s="97"/>
      <c r="R104" s="97"/>
      <c r="S104" s="63"/>
      <c r="T104" s="61"/>
      <c r="V104" s="62"/>
      <c r="W104" s="62"/>
      <c r="X104" s="62"/>
      <c r="Y104" s="62"/>
      <c r="Z104" s="62"/>
      <c r="AA104" s="62"/>
      <c r="AB104" s="64"/>
      <c r="AC104" s="64"/>
      <c r="AD104" s="64"/>
      <c r="AE104" s="64"/>
      <c r="AG104" s="220"/>
      <c r="AH104" s="64"/>
      <c r="AI104" s="64"/>
      <c r="AJ104" s="231"/>
      <c r="AK104" s="221"/>
      <c r="AL104" s="64"/>
    </row>
    <row r="105" spans="1:38" s="7" customFormat="1" ht="18.75" customHeight="1" thickBot="1" x14ac:dyDescent="0.3">
      <c r="C105" s="126"/>
      <c r="F105" s="61"/>
      <c r="G105" s="24"/>
      <c r="H105" s="24"/>
      <c r="I105" s="24"/>
      <c r="J105" s="24"/>
      <c r="K105" s="61"/>
      <c r="L105" s="61"/>
      <c r="M105" s="57" t="s">
        <v>68</v>
      </c>
      <c r="N105" s="101">
        <v>12823.66</v>
      </c>
      <c r="O105" s="57"/>
      <c r="P105" s="204"/>
      <c r="Q105" s="98"/>
      <c r="R105" s="98"/>
      <c r="S105" s="191"/>
      <c r="T105" s="61"/>
      <c r="V105" s="61"/>
      <c r="W105" s="61"/>
      <c r="X105" s="61"/>
      <c r="Y105" s="61"/>
      <c r="Z105" s="61"/>
      <c r="AA105" s="61"/>
      <c r="AB105" s="61"/>
      <c r="AC105" s="61"/>
      <c r="AD105" s="65"/>
      <c r="AE105" s="65"/>
      <c r="AG105" s="219"/>
      <c r="AH105" s="132" t="s">
        <v>235</v>
      </c>
      <c r="AI105" s="228">
        <f>AC98</f>
        <v>57683.17</v>
      </c>
      <c r="AJ105" s="164">
        <f>AD98</f>
        <v>2884.16</v>
      </c>
      <c r="AK105" s="229">
        <f>(AI105+AD98)*0.2</f>
        <v>12113.466</v>
      </c>
      <c r="AL105" s="239" t="s">
        <v>434</v>
      </c>
    </row>
    <row r="106" spans="1:38" ht="15.75" thickBot="1" x14ac:dyDescent="0.3">
      <c r="M106" s="77" t="s">
        <v>80</v>
      </c>
      <c r="N106" s="166">
        <f>N105-N104</f>
        <v>710.19000000000051</v>
      </c>
      <c r="O106" s="75"/>
      <c r="P106" s="203">
        <f>N101+N106</f>
        <v>879.28000000000065</v>
      </c>
      <c r="AD106" s="21"/>
      <c r="AE106" s="21"/>
      <c r="AF106" s="21"/>
      <c r="AG106" s="222"/>
      <c r="AH106" s="125"/>
      <c r="AI106" s="125"/>
      <c r="AJ106" s="232"/>
      <c r="AK106" s="223"/>
    </row>
    <row r="107" spans="1:38" ht="15.75" hidden="1" thickBot="1" x14ac:dyDescent="0.3">
      <c r="N107" s="8"/>
      <c r="O107" s="8"/>
      <c r="P107" s="103"/>
      <c r="Q107" s="103"/>
      <c r="R107" s="103"/>
      <c r="S107" s="103"/>
      <c r="AG107" s="224"/>
      <c r="AH107" s="7"/>
      <c r="AI107" s="7"/>
      <c r="AJ107" s="233"/>
      <c r="AK107" s="225"/>
    </row>
    <row r="108" spans="1:38" ht="24" customHeight="1" thickBot="1" x14ac:dyDescent="0.4">
      <c r="K108" s="130"/>
      <c r="L108" s="131" t="s">
        <v>234</v>
      </c>
      <c r="M108" s="450">
        <f>E101+N99+N104</f>
        <v>15047.63</v>
      </c>
      <c r="N108" s="451"/>
      <c r="P108" s="139"/>
      <c r="Q108" s="139"/>
      <c r="R108" s="139"/>
      <c r="S108" s="103"/>
      <c r="AG108" s="226"/>
      <c r="AH108" s="227"/>
      <c r="AI108" s="227"/>
      <c r="AJ108" s="164">
        <f>AJ102-AJ105</f>
        <v>2287.7600000000002</v>
      </c>
      <c r="AK108" s="229">
        <f>AK102-AK105</f>
        <v>9608.6039999999994</v>
      </c>
      <c r="AL108" s="238" t="s">
        <v>80</v>
      </c>
    </row>
    <row r="109" spans="1:38" ht="21.75" thickBot="1" x14ac:dyDescent="0.4">
      <c r="N109" s="53"/>
      <c r="P109" s="53"/>
      <c r="Q109" s="53"/>
      <c r="R109" s="53"/>
      <c r="S109" s="53"/>
      <c r="AJ109" s="240">
        <f>AJ102/AJ105*100-100</f>
        <v>79.321535559747048</v>
      </c>
      <c r="AK109" s="240">
        <f>AK102/AK105*100-100</f>
        <v>79.321673912322041</v>
      </c>
      <c r="AL109" t="s">
        <v>435</v>
      </c>
    </row>
    <row r="110" spans="1:38" ht="45.75" thickBot="1" x14ac:dyDescent="0.4">
      <c r="B110" s="266" t="s">
        <v>1</v>
      </c>
      <c r="C110" s="266" t="s">
        <v>198</v>
      </c>
      <c r="D110" s="54"/>
      <c r="E110" s="54"/>
      <c r="G110" s="54" t="s">
        <v>21</v>
      </c>
      <c r="I110" s="54"/>
      <c r="J110" s="54" t="s">
        <v>15</v>
      </c>
      <c r="K110" s="54" t="s">
        <v>17</v>
      </c>
      <c r="L110" s="54" t="s">
        <v>33</v>
      </c>
      <c r="M110" s="54" t="s">
        <v>34</v>
      </c>
      <c r="N110" s="54" t="s">
        <v>354</v>
      </c>
      <c r="O110" s="69"/>
      <c r="P110" s="54" t="s">
        <v>356</v>
      </c>
      <c r="Q110" s="52"/>
      <c r="R110" s="205">
        <f>E101+N100+N105</f>
        <v>15926.91</v>
      </c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236" t="s">
        <v>8</v>
      </c>
      <c r="AK110" s="237">
        <f>AJ108+AK108</f>
        <v>11896.364</v>
      </c>
    </row>
    <row r="111" spans="1:38" x14ac:dyDescent="0.25">
      <c r="A111" s="2"/>
      <c r="B111" s="32" t="s">
        <v>505</v>
      </c>
      <c r="C111" s="105"/>
      <c r="D111" s="79"/>
      <c r="E111" s="79"/>
      <c r="G111" s="172">
        <f>T2</f>
        <v>3.0813000000000001</v>
      </c>
      <c r="H111" s="172"/>
      <c r="I111" s="172"/>
      <c r="J111" s="172">
        <f>T4</f>
        <v>2.4689999999999999</v>
      </c>
      <c r="K111" s="172">
        <f>T3</f>
        <v>3.0813000000000001</v>
      </c>
      <c r="L111" s="67">
        <f>E101/W98</f>
        <v>8.6680397909598037E-4</v>
      </c>
      <c r="M111" s="67">
        <f>E102/W98</f>
        <v>0</v>
      </c>
      <c r="N111" s="67">
        <f>F101/W98</f>
        <v>6.0676278536718627E-4</v>
      </c>
      <c r="O111" s="53"/>
      <c r="P111" s="67">
        <f>G101/W98</f>
        <v>1.3175420482258902E-3</v>
      </c>
    </row>
    <row r="112" spans="1:38" x14ac:dyDescent="0.25">
      <c r="A112" s="2">
        <v>1</v>
      </c>
      <c r="B112" s="55" t="s">
        <v>506</v>
      </c>
      <c r="C112" s="127">
        <v>0.03</v>
      </c>
      <c r="D112" s="78"/>
      <c r="E112" s="78"/>
      <c r="G112" s="172">
        <f>G111</f>
        <v>3.0813000000000001</v>
      </c>
      <c r="H112" s="172"/>
      <c r="I112" s="172"/>
      <c r="J112" s="172">
        <f t="shared" ref="J112:N127" si="107">J111</f>
        <v>2.4689999999999999</v>
      </c>
      <c r="K112" s="172">
        <f t="shared" si="107"/>
        <v>3.0813000000000001</v>
      </c>
      <c r="L112" s="67">
        <f t="shared" si="107"/>
        <v>8.6680397909598037E-4</v>
      </c>
      <c r="M112" s="67">
        <f t="shared" si="107"/>
        <v>0</v>
      </c>
      <c r="N112" s="172">
        <f t="shared" si="107"/>
        <v>6.0676278536718627E-4</v>
      </c>
      <c r="O112" s="53"/>
      <c r="P112" s="172">
        <f>P111</f>
        <v>1.3175420482258902E-3</v>
      </c>
    </row>
    <row r="113" spans="1:16" x14ac:dyDescent="0.25">
      <c r="A113" s="2">
        <f t="shared" ref="A113:A176" si="108">A112+1</f>
        <v>2</v>
      </c>
      <c r="B113" s="55" t="s">
        <v>508</v>
      </c>
      <c r="C113" s="127">
        <v>3.6999999999999998E-2</v>
      </c>
      <c r="D113" s="78"/>
      <c r="E113" s="78"/>
      <c r="G113" s="172">
        <f t="shared" ref="G113:G176" si="109">G112</f>
        <v>3.0813000000000001</v>
      </c>
      <c r="H113" s="172"/>
      <c r="I113" s="172"/>
      <c r="J113" s="172">
        <f t="shared" si="107"/>
        <v>2.4689999999999999</v>
      </c>
      <c r="K113" s="172">
        <f t="shared" si="107"/>
        <v>3.0813000000000001</v>
      </c>
      <c r="L113" s="67">
        <f t="shared" si="107"/>
        <v>8.6680397909598037E-4</v>
      </c>
      <c r="M113" s="67">
        <f t="shared" si="107"/>
        <v>0</v>
      </c>
      <c r="N113" s="172">
        <f t="shared" si="107"/>
        <v>6.0676278536718627E-4</v>
      </c>
      <c r="O113" s="53"/>
      <c r="P113" s="172">
        <f t="shared" ref="P113:P176" si="110">P112</f>
        <v>1.3175420482258902E-3</v>
      </c>
    </row>
    <row r="114" spans="1:16" x14ac:dyDescent="0.25">
      <c r="A114" s="2">
        <f t="shared" si="108"/>
        <v>3</v>
      </c>
      <c r="B114" s="55" t="s">
        <v>509</v>
      </c>
      <c r="C114" s="127">
        <v>3.2000000000000001E-2</v>
      </c>
      <c r="D114" s="78"/>
      <c r="E114" s="78"/>
      <c r="G114" s="172">
        <f t="shared" si="109"/>
        <v>3.0813000000000001</v>
      </c>
      <c r="H114" s="172"/>
      <c r="I114" s="172"/>
      <c r="J114" s="172">
        <f t="shared" si="107"/>
        <v>2.4689999999999999</v>
      </c>
      <c r="K114" s="172">
        <f t="shared" si="107"/>
        <v>3.0813000000000001</v>
      </c>
      <c r="L114" s="67">
        <f t="shared" si="107"/>
        <v>8.6680397909598037E-4</v>
      </c>
      <c r="M114" s="67">
        <f t="shared" si="107"/>
        <v>0</v>
      </c>
      <c r="N114" s="172">
        <f t="shared" si="107"/>
        <v>6.0676278536718627E-4</v>
      </c>
      <c r="O114" s="53"/>
      <c r="P114" s="172">
        <f t="shared" si="110"/>
        <v>1.3175420482258902E-3</v>
      </c>
    </row>
    <row r="115" spans="1:16" x14ac:dyDescent="0.25">
      <c r="A115" s="2">
        <f t="shared" si="108"/>
        <v>4</v>
      </c>
      <c r="B115" s="55" t="s">
        <v>507</v>
      </c>
      <c r="C115" s="127">
        <v>3.5999999999999997E-2</v>
      </c>
      <c r="D115" s="78"/>
      <c r="E115" s="78"/>
      <c r="G115" s="172">
        <f t="shared" si="109"/>
        <v>3.0813000000000001</v>
      </c>
      <c r="H115" s="172"/>
      <c r="I115" s="172"/>
      <c r="J115" s="172">
        <f t="shared" si="107"/>
        <v>2.4689999999999999</v>
      </c>
      <c r="K115" s="172">
        <f t="shared" si="107"/>
        <v>3.0813000000000001</v>
      </c>
      <c r="L115" s="67">
        <f t="shared" si="107"/>
        <v>8.6680397909598037E-4</v>
      </c>
      <c r="M115" s="67">
        <f t="shared" si="107"/>
        <v>0</v>
      </c>
      <c r="N115" s="172">
        <f t="shared" si="107"/>
        <v>6.0676278536718627E-4</v>
      </c>
      <c r="O115" s="53"/>
      <c r="P115" s="172">
        <f t="shared" si="110"/>
        <v>1.3175420482258902E-3</v>
      </c>
    </row>
    <row r="116" spans="1:16" x14ac:dyDescent="0.25">
      <c r="A116" s="2">
        <f t="shared" si="108"/>
        <v>5</v>
      </c>
      <c r="B116" s="55" t="s">
        <v>510</v>
      </c>
      <c r="C116" s="201">
        <f>12.075/315</f>
        <v>3.833333333333333E-2</v>
      </c>
      <c r="D116" s="78"/>
      <c r="E116" s="78"/>
      <c r="G116" s="172">
        <f t="shared" si="109"/>
        <v>3.0813000000000001</v>
      </c>
      <c r="H116" s="172"/>
      <c r="I116" s="172"/>
      <c r="J116" s="172">
        <f t="shared" si="107"/>
        <v>2.4689999999999999</v>
      </c>
      <c r="K116" s="172">
        <f t="shared" si="107"/>
        <v>3.0813000000000001</v>
      </c>
      <c r="L116" s="67">
        <f t="shared" si="107"/>
        <v>8.6680397909598037E-4</v>
      </c>
      <c r="M116" s="67">
        <f t="shared" si="107"/>
        <v>0</v>
      </c>
      <c r="N116" s="172">
        <f t="shared" si="107"/>
        <v>6.0676278536718627E-4</v>
      </c>
      <c r="O116" s="53"/>
      <c r="P116" s="172">
        <f t="shared" si="110"/>
        <v>1.3175420482258902E-3</v>
      </c>
    </row>
    <row r="117" spans="1:16" x14ac:dyDescent="0.25">
      <c r="A117" s="2">
        <f t="shared" si="108"/>
        <v>6</v>
      </c>
      <c r="B117" s="55" t="s">
        <v>511</v>
      </c>
      <c r="C117" s="127">
        <v>5.8000000000000003E-2</v>
      </c>
      <c r="D117" s="78"/>
      <c r="E117" s="78"/>
      <c r="G117" s="172">
        <f t="shared" si="109"/>
        <v>3.0813000000000001</v>
      </c>
      <c r="H117" s="172"/>
      <c r="I117" s="172"/>
      <c r="J117" s="172">
        <f t="shared" si="107"/>
        <v>2.4689999999999999</v>
      </c>
      <c r="K117" s="172">
        <f t="shared" si="107"/>
        <v>3.0813000000000001</v>
      </c>
      <c r="L117" s="67">
        <f t="shared" si="107"/>
        <v>8.6680397909598037E-4</v>
      </c>
      <c r="M117" s="67">
        <f t="shared" si="107"/>
        <v>0</v>
      </c>
      <c r="N117" s="172">
        <f t="shared" si="107"/>
        <v>6.0676278536718627E-4</v>
      </c>
      <c r="O117" s="53"/>
      <c r="P117" s="172">
        <f t="shared" si="110"/>
        <v>1.3175420482258902E-3</v>
      </c>
    </row>
    <row r="118" spans="1:16" x14ac:dyDescent="0.25">
      <c r="A118" s="2">
        <f t="shared" si="108"/>
        <v>7</v>
      </c>
      <c r="B118" s="55" t="s">
        <v>512</v>
      </c>
      <c r="C118" s="127">
        <v>5.0999999999999997E-2</v>
      </c>
      <c r="D118" s="78"/>
      <c r="E118" s="78"/>
      <c r="G118" s="172">
        <f t="shared" si="109"/>
        <v>3.0813000000000001</v>
      </c>
      <c r="H118" s="172"/>
      <c r="I118" s="172"/>
      <c r="J118" s="172">
        <f t="shared" si="107"/>
        <v>2.4689999999999999</v>
      </c>
      <c r="K118" s="172">
        <f t="shared" si="107"/>
        <v>3.0813000000000001</v>
      </c>
      <c r="L118" s="67">
        <f t="shared" si="107"/>
        <v>8.6680397909598037E-4</v>
      </c>
      <c r="M118" s="67">
        <f t="shared" si="107"/>
        <v>0</v>
      </c>
      <c r="N118" s="172">
        <f t="shared" si="107"/>
        <v>6.0676278536718627E-4</v>
      </c>
      <c r="O118" s="53"/>
      <c r="P118" s="172">
        <f t="shared" si="110"/>
        <v>1.3175420482258902E-3</v>
      </c>
    </row>
    <row r="119" spans="1:16" x14ac:dyDescent="0.25">
      <c r="A119" s="2">
        <f t="shared" si="108"/>
        <v>8</v>
      </c>
      <c r="B119" s="155"/>
      <c r="C119" s="127"/>
      <c r="D119" s="78"/>
      <c r="E119" s="78"/>
      <c r="G119" s="172">
        <f t="shared" si="109"/>
        <v>3.0813000000000001</v>
      </c>
      <c r="H119" s="172"/>
      <c r="I119" s="172"/>
      <c r="J119" s="172">
        <f t="shared" si="107"/>
        <v>2.4689999999999999</v>
      </c>
      <c r="K119" s="172">
        <f t="shared" si="107"/>
        <v>3.0813000000000001</v>
      </c>
      <c r="L119" s="67">
        <f t="shared" si="107"/>
        <v>8.6680397909598037E-4</v>
      </c>
      <c r="M119" s="67">
        <f t="shared" si="107"/>
        <v>0</v>
      </c>
      <c r="N119" s="172">
        <f t="shared" si="107"/>
        <v>6.0676278536718627E-4</v>
      </c>
      <c r="O119" s="53"/>
      <c r="P119" s="172">
        <f t="shared" si="110"/>
        <v>1.3175420482258902E-3</v>
      </c>
    </row>
    <row r="120" spans="1:16" x14ac:dyDescent="0.25">
      <c r="A120" s="2">
        <f t="shared" si="108"/>
        <v>9</v>
      </c>
      <c r="B120" s="155"/>
      <c r="C120" s="127"/>
      <c r="D120" s="78"/>
      <c r="E120" s="78"/>
      <c r="G120" s="172">
        <f t="shared" si="109"/>
        <v>3.0813000000000001</v>
      </c>
      <c r="H120" s="172"/>
      <c r="I120" s="172"/>
      <c r="J120" s="172">
        <f t="shared" si="107"/>
        <v>2.4689999999999999</v>
      </c>
      <c r="K120" s="172">
        <f t="shared" si="107"/>
        <v>3.0813000000000001</v>
      </c>
      <c r="L120" s="67">
        <f t="shared" si="107"/>
        <v>8.6680397909598037E-4</v>
      </c>
      <c r="M120" s="67">
        <f t="shared" si="107"/>
        <v>0</v>
      </c>
      <c r="N120" s="172">
        <f t="shared" si="107"/>
        <v>6.0676278536718627E-4</v>
      </c>
      <c r="O120" s="53"/>
      <c r="P120" s="172">
        <f t="shared" si="110"/>
        <v>1.3175420482258902E-3</v>
      </c>
    </row>
    <row r="121" spans="1:16" x14ac:dyDescent="0.25">
      <c r="A121" s="2">
        <f t="shared" si="108"/>
        <v>10</v>
      </c>
      <c r="B121" s="155"/>
      <c r="C121" s="127"/>
      <c r="D121" s="78"/>
      <c r="E121" s="78"/>
      <c r="G121" s="172">
        <f t="shared" si="109"/>
        <v>3.0813000000000001</v>
      </c>
      <c r="H121" s="172"/>
      <c r="I121" s="172"/>
      <c r="J121" s="172">
        <f t="shared" si="107"/>
        <v>2.4689999999999999</v>
      </c>
      <c r="K121" s="172">
        <f t="shared" si="107"/>
        <v>3.0813000000000001</v>
      </c>
      <c r="L121" s="67">
        <f t="shared" si="107"/>
        <v>8.6680397909598037E-4</v>
      </c>
      <c r="M121" s="67">
        <f t="shared" si="107"/>
        <v>0</v>
      </c>
      <c r="N121" s="172">
        <f t="shared" si="107"/>
        <v>6.0676278536718627E-4</v>
      </c>
      <c r="O121" s="53"/>
      <c r="P121" s="172">
        <f t="shared" si="110"/>
        <v>1.3175420482258902E-3</v>
      </c>
    </row>
    <row r="122" spans="1:16" x14ac:dyDescent="0.25">
      <c r="A122" s="2">
        <f t="shared" si="108"/>
        <v>11</v>
      </c>
      <c r="B122" s="155"/>
      <c r="C122" s="127"/>
      <c r="D122" s="78"/>
      <c r="E122" s="78"/>
      <c r="G122" s="172">
        <f t="shared" si="109"/>
        <v>3.0813000000000001</v>
      </c>
      <c r="H122" s="172"/>
      <c r="I122" s="172"/>
      <c r="J122" s="172">
        <f t="shared" si="107"/>
        <v>2.4689999999999999</v>
      </c>
      <c r="K122" s="172">
        <f t="shared" si="107"/>
        <v>3.0813000000000001</v>
      </c>
      <c r="L122" s="67">
        <f t="shared" si="107"/>
        <v>8.6680397909598037E-4</v>
      </c>
      <c r="M122" s="67">
        <f t="shared" si="107"/>
        <v>0</v>
      </c>
      <c r="N122" s="172">
        <f t="shared" si="107"/>
        <v>6.0676278536718627E-4</v>
      </c>
      <c r="O122" s="53"/>
      <c r="P122" s="172">
        <f t="shared" si="110"/>
        <v>1.3175420482258902E-3</v>
      </c>
    </row>
    <row r="123" spans="1:16" hidden="1" x14ac:dyDescent="0.25">
      <c r="A123" s="2"/>
      <c r="B123" s="196" t="s">
        <v>480</v>
      </c>
      <c r="C123" s="127"/>
      <c r="D123" s="78"/>
      <c r="E123" s="78"/>
      <c r="G123" s="172">
        <f t="shared" si="109"/>
        <v>3.0813000000000001</v>
      </c>
      <c r="H123" s="172"/>
      <c r="I123" s="172"/>
      <c r="J123" s="172">
        <f t="shared" si="107"/>
        <v>2.4689999999999999</v>
      </c>
      <c r="K123" s="172">
        <f t="shared" si="107"/>
        <v>3.0813000000000001</v>
      </c>
      <c r="L123" s="67">
        <f t="shared" si="107"/>
        <v>8.6680397909598037E-4</v>
      </c>
      <c r="M123" s="67">
        <f t="shared" si="107"/>
        <v>0</v>
      </c>
      <c r="N123" s="172">
        <f t="shared" si="107"/>
        <v>6.0676278536718627E-4</v>
      </c>
      <c r="O123" s="53"/>
      <c r="P123" s="172">
        <f t="shared" si="110"/>
        <v>1.3175420482258902E-3</v>
      </c>
    </row>
    <row r="124" spans="1:16" hidden="1" x14ac:dyDescent="0.25">
      <c r="A124" s="2">
        <f>A121+1</f>
        <v>11</v>
      </c>
      <c r="B124" s="155" t="s">
        <v>344</v>
      </c>
      <c r="C124" s="127">
        <v>4.5999999999999999E-2</v>
      </c>
      <c r="D124" s="78"/>
      <c r="E124" s="78"/>
      <c r="G124" s="172">
        <f t="shared" si="109"/>
        <v>3.0813000000000001</v>
      </c>
      <c r="H124" s="172"/>
      <c r="I124" s="172"/>
      <c r="J124" s="172">
        <f t="shared" si="107"/>
        <v>2.4689999999999999</v>
      </c>
      <c r="K124" s="172">
        <f t="shared" si="107"/>
        <v>3.0813000000000001</v>
      </c>
      <c r="L124" s="67">
        <f t="shared" si="107"/>
        <v>8.6680397909598037E-4</v>
      </c>
      <c r="M124" s="67">
        <f t="shared" si="107"/>
        <v>0</v>
      </c>
      <c r="N124" s="172">
        <f t="shared" si="107"/>
        <v>6.0676278536718627E-4</v>
      </c>
      <c r="O124" s="53"/>
      <c r="P124" s="172">
        <f t="shared" si="110"/>
        <v>1.3175420482258902E-3</v>
      </c>
    </row>
    <row r="125" spans="1:16" hidden="1" x14ac:dyDescent="0.25">
      <c r="A125" s="2"/>
      <c r="B125" s="155" t="s">
        <v>446</v>
      </c>
      <c r="C125" s="202">
        <f>10.025/240</f>
        <v>4.1770833333333333E-2</v>
      </c>
      <c r="D125" s="78"/>
      <c r="E125" s="78"/>
      <c r="G125" s="172">
        <f t="shared" si="109"/>
        <v>3.0813000000000001</v>
      </c>
      <c r="H125" s="172"/>
      <c r="I125" s="172"/>
      <c r="J125" s="172">
        <f t="shared" si="107"/>
        <v>2.4689999999999999</v>
      </c>
      <c r="K125" s="172">
        <f t="shared" si="107"/>
        <v>3.0813000000000001</v>
      </c>
      <c r="L125" s="67">
        <f t="shared" si="107"/>
        <v>8.6680397909598037E-4</v>
      </c>
      <c r="M125" s="67">
        <f t="shared" si="107"/>
        <v>0</v>
      </c>
      <c r="N125" s="172">
        <f t="shared" si="107"/>
        <v>6.0676278536718627E-4</v>
      </c>
      <c r="O125" s="53"/>
      <c r="P125" s="172">
        <f t="shared" si="110"/>
        <v>1.3175420482258902E-3</v>
      </c>
    </row>
    <row r="126" spans="1:16" hidden="1" x14ac:dyDescent="0.25">
      <c r="A126" s="2"/>
      <c r="B126" s="155" t="s">
        <v>447</v>
      </c>
      <c r="C126" s="202">
        <f>10.64/240</f>
        <v>4.4333333333333336E-2</v>
      </c>
      <c r="D126" s="78"/>
      <c r="E126" s="78"/>
      <c r="G126" s="172">
        <f t="shared" si="109"/>
        <v>3.0813000000000001</v>
      </c>
      <c r="H126" s="172"/>
      <c r="I126" s="172"/>
      <c r="J126" s="172">
        <f t="shared" si="107"/>
        <v>2.4689999999999999</v>
      </c>
      <c r="K126" s="172">
        <f t="shared" si="107"/>
        <v>3.0813000000000001</v>
      </c>
      <c r="L126" s="67">
        <f t="shared" si="107"/>
        <v>8.6680397909598037E-4</v>
      </c>
      <c r="M126" s="67">
        <f t="shared" si="107"/>
        <v>0</v>
      </c>
      <c r="N126" s="172">
        <f t="shared" si="107"/>
        <v>6.0676278536718627E-4</v>
      </c>
      <c r="O126" s="53"/>
      <c r="P126" s="172">
        <f t="shared" si="110"/>
        <v>1.3175420482258902E-3</v>
      </c>
    </row>
    <row r="127" spans="1:16" hidden="1" x14ac:dyDescent="0.25">
      <c r="A127" s="2">
        <f>A124+1</f>
        <v>12</v>
      </c>
      <c r="B127" s="155" t="s">
        <v>69</v>
      </c>
      <c r="C127" s="127">
        <v>5.0999999999999997E-2</v>
      </c>
      <c r="D127" s="78"/>
      <c r="E127" s="78"/>
      <c r="G127" s="172">
        <f t="shared" si="109"/>
        <v>3.0813000000000001</v>
      </c>
      <c r="H127" s="172"/>
      <c r="I127" s="172"/>
      <c r="J127" s="172">
        <f t="shared" si="107"/>
        <v>2.4689999999999999</v>
      </c>
      <c r="K127" s="172">
        <f t="shared" si="107"/>
        <v>3.0813000000000001</v>
      </c>
      <c r="L127" s="67">
        <f t="shared" si="107"/>
        <v>8.6680397909598037E-4</v>
      </c>
      <c r="M127" s="67">
        <f t="shared" si="107"/>
        <v>0</v>
      </c>
      <c r="N127" s="172">
        <f t="shared" si="107"/>
        <v>6.0676278536718627E-4</v>
      </c>
      <c r="O127" s="53"/>
      <c r="P127" s="172">
        <f t="shared" si="110"/>
        <v>1.3175420482258902E-3</v>
      </c>
    </row>
    <row r="128" spans="1:16" hidden="1" x14ac:dyDescent="0.25">
      <c r="A128" s="2">
        <f t="shared" si="108"/>
        <v>13</v>
      </c>
      <c r="B128" s="155" t="s">
        <v>378</v>
      </c>
      <c r="C128" s="127">
        <v>5.1999999999999998E-2</v>
      </c>
      <c r="D128" s="78"/>
      <c r="E128" s="78"/>
      <c r="G128" s="172">
        <f t="shared" si="109"/>
        <v>3.0813000000000001</v>
      </c>
      <c r="H128" s="172"/>
      <c r="I128" s="172"/>
      <c r="J128" s="172">
        <f t="shared" ref="J128:N131" si="111">J127</f>
        <v>2.4689999999999999</v>
      </c>
      <c r="K128" s="172">
        <f t="shared" si="111"/>
        <v>3.0813000000000001</v>
      </c>
      <c r="L128" s="67">
        <f t="shared" si="111"/>
        <v>8.6680397909598037E-4</v>
      </c>
      <c r="M128" s="67">
        <f t="shared" si="111"/>
        <v>0</v>
      </c>
      <c r="N128" s="172">
        <f t="shared" si="111"/>
        <v>6.0676278536718627E-4</v>
      </c>
      <c r="O128" s="53"/>
      <c r="P128" s="172">
        <f t="shared" si="110"/>
        <v>1.3175420482258902E-3</v>
      </c>
    </row>
    <row r="129" spans="1:16" hidden="1" x14ac:dyDescent="0.25">
      <c r="A129" s="2"/>
      <c r="B129" s="155" t="s">
        <v>384</v>
      </c>
      <c r="C129" s="202">
        <f>10.9/240</f>
        <v>4.5416666666666668E-2</v>
      </c>
      <c r="D129" s="78"/>
      <c r="E129" s="78"/>
      <c r="G129" s="172">
        <f t="shared" si="109"/>
        <v>3.0813000000000001</v>
      </c>
      <c r="H129" s="172"/>
      <c r="I129" s="172"/>
      <c r="J129" s="172">
        <f t="shared" si="111"/>
        <v>2.4689999999999999</v>
      </c>
      <c r="K129" s="172">
        <f t="shared" si="111"/>
        <v>3.0813000000000001</v>
      </c>
      <c r="L129" s="67">
        <f t="shared" si="111"/>
        <v>8.6680397909598037E-4</v>
      </c>
      <c r="M129" s="67">
        <f t="shared" si="111"/>
        <v>0</v>
      </c>
      <c r="N129" s="172">
        <f t="shared" si="111"/>
        <v>6.0676278536718627E-4</v>
      </c>
      <c r="O129" s="53"/>
      <c r="P129" s="172">
        <f t="shared" si="110"/>
        <v>1.3175420482258902E-3</v>
      </c>
    </row>
    <row r="130" spans="1:16" hidden="1" x14ac:dyDescent="0.25">
      <c r="A130" s="2">
        <f>A128+1</f>
        <v>14</v>
      </c>
      <c r="B130" s="155" t="s">
        <v>345</v>
      </c>
      <c r="C130" s="127">
        <v>0.05</v>
      </c>
      <c r="D130" s="78"/>
      <c r="E130" s="78"/>
      <c r="G130" s="172">
        <f t="shared" si="109"/>
        <v>3.0813000000000001</v>
      </c>
      <c r="H130" s="172"/>
      <c r="I130" s="172"/>
      <c r="J130" s="172">
        <f t="shared" si="111"/>
        <v>2.4689999999999999</v>
      </c>
      <c r="K130" s="172">
        <f t="shared" si="111"/>
        <v>3.0813000000000001</v>
      </c>
      <c r="L130" s="67">
        <f t="shared" si="111"/>
        <v>8.6680397909598037E-4</v>
      </c>
      <c r="M130" s="67">
        <f t="shared" si="111"/>
        <v>0</v>
      </c>
      <c r="N130" s="172">
        <f t="shared" si="111"/>
        <v>6.0676278536718627E-4</v>
      </c>
      <c r="O130" s="53"/>
      <c r="P130" s="172">
        <f t="shared" si="110"/>
        <v>1.3175420482258902E-3</v>
      </c>
    </row>
    <row r="131" spans="1:16" hidden="1" x14ac:dyDescent="0.25">
      <c r="A131" s="2">
        <f t="shared" si="108"/>
        <v>15</v>
      </c>
      <c r="B131" s="155" t="s">
        <v>113</v>
      </c>
      <c r="C131" s="127"/>
      <c r="D131" s="78"/>
      <c r="E131" s="78"/>
      <c r="G131" s="172">
        <f t="shared" si="109"/>
        <v>3.0813000000000001</v>
      </c>
      <c r="H131" s="172"/>
      <c r="I131" s="172"/>
      <c r="J131" s="172">
        <f t="shared" si="111"/>
        <v>2.4689999999999999</v>
      </c>
      <c r="K131" s="172">
        <f t="shared" si="111"/>
        <v>3.0813000000000001</v>
      </c>
      <c r="L131" s="67">
        <f t="shared" si="111"/>
        <v>8.6680397909598037E-4</v>
      </c>
      <c r="M131" s="67">
        <f t="shared" si="111"/>
        <v>0</v>
      </c>
      <c r="N131" s="172">
        <f t="shared" si="111"/>
        <v>6.0676278536718627E-4</v>
      </c>
      <c r="O131" s="53"/>
      <c r="P131" s="172">
        <f t="shared" si="110"/>
        <v>1.3175420482258902E-3</v>
      </c>
    </row>
    <row r="132" spans="1:16" hidden="1" x14ac:dyDescent="0.25">
      <c r="A132" s="2">
        <f>A130+1</f>
        <v>15</v>
      </c>
      <c r="B132" s="155" t="s">
        <v>405</v>
      </c>
      <c r="C132" s="202">
        <v>7.3999999999999996E-2</v>
      </c>
      <c r="D132" s="78"/>
      <c r="E132" s="78"/>
      <c r="G132" s="172">
        <f>G130</f>
        <v>3.0813000000000001</v>
      </c>
      <c r="H132" s="172"/>
      <c r="I132" s="172"/>
      <c r="J132" s="172">
        <f t="shared" ref="J132:N133" si="112">J130</f>
        <v>2.4689999999999999</v>
      </c>
      <c r="K132" s="172">
        <f t="shared" si="112"/>
        <v>3.0813000000000001</v>
      </c>
      <c r="L132" s="67">
        <f t="shared" si="112"/>
        <v>8.6680397909598037E-4</v>
      </c>
      <c r="M132" s="67">
        <f t="shared" si="112"/>
        <v>0</v>
      </c>
      <c r="N132" s="172">
        <f t="shared" si="112"/>
        <v>6.0676278536718627E-4</v>
      </c>
      <c r="O132" s="53"/>
      <c r="P132" s="172">
        <f>P130</f>
        <v>1.3175420482258902E-3</v>
      </c>
    </row>
    <row r="133" spans="1:16" hidden="1" x14ac:dyDescent="0.25">
      <c r="A133" s="2">
        <f>A131+1</f>
        <v>16</v>
      </c>
      <c r="B133" s="155" t="s">
        <v>152</v>
      </c>
      <c r="C133" s="202">
        <v>7.3999999999999996E-2</v>
      </c>
      <c r="D133" s="78"/>
      <c r="E133" s="78"/>
      <c r="G133" s="172">
        <f>G131</f>
        <v>3.0813000000000001</v>
      </c>
      <c r="H133" s="172"/>
      <c r="I133" s="172"/>
      <c r="J133" s="172">
        <f t="shared" si="112"/>
        <v>2.4689999999999999</v>
      </c>
      <c r="K133" s="172">
        <f t="shared" si="112"/>
        <v>3.0813000000000001</v>
      </c>
      <c r="L133" s="67">
        <f t="shared" si="112"/>
        <v>8.6680397909598037E-4</v>
      </c>
      <c r="M133" s="67">
        <f t="shared" si="112"/>
        <v>0</v>
      </c>
      <c r="N133" s="172">
        <f t="shared" si="112"/>
        <v>6.0676278536718627E-4</v>
      </c>
      <c r="O133" s="53"/>
      <c r="P133" s="172">
        <f>P131</f>
        <v>1.3175420482258902E-3</v>
      </c>
    </row>
    <row r="134" spans="1:16" hidden="1" x14ac:dyDescent="0.25">
      <c r="A134" s="2">
        <f t="shared" si="108"/>
        <v>17</v>
      </c>
      <c r="B134" s="155" t="s">
        <v>120</v>
      </c>
      <c r="C134" s="202">
        <v>8.4000000000000005E-2</v>
      </c>
      <c r="D134" s="78"/>
      <c r="E134" s="78"/>
      <c r="G134" s="172">
        <f t="shared" si="109"/>
        <v>3.0813000000000001</v>
      </c>
      <c r="H134" s="172"/>
      <c r="I134" s="172"/>
      <c r="J134" s="172">
        <f t="shared" ref="J134:N149" si="113">J133</f>
        <v>2.4689999999999999</v>
      </c>
      <c r="K134" s="172">
        <f t="shared" si="113"/>
        <v>3.0813000000000001</v>
      </c>
      <c r="L134" s="67">
        <f t="shared" si="113"/>
        <v>8.6680397909598037E-4</v>
      </c>
      <c r="M134" s="67">
        <f t="shared" si="113"/>
        <v>0</v>
      </c>
      <c r="N134" s="172">
        <f t="shared" si="113"/>
        <v>6.0676278536718627E-4</v>
      </c>
      <c r="O134" s="53"/>
      <c r="P134" s="172">
        <f t="shared" si="110"/>
        <v>1.3175420482258902E-3</v>
      </c>
    </row>
    <row r="135" spans="1:16" hidden="1" x14ac:dyDescent="0.25">
      <c r="A135" s="2">
        <f t="shared" si="108"/>
        <v>18</v>
      </c>
      <c r="B135" s="155" t="s">
        <v>346</v>
      </c>
      <c r="C135" s="202">
        <v>7.9000000000000001E-2</v>
      </c>
      <c r="D135" s="78"/>
      <c r="E135" s="78"/>
      <c r="G135" s="172">
        <f t="shared" si="109"/>
        <v>3.0813000000000001</v>
      </c>
      <c r="H135" s="172"/>
      <c r="I135" s="172"/>
      <c r="J135" s="172">
        <f t="shared" si="113"/>
        <v>2.4689999999999999</v>
      </c>
      <c r="K135" s="172">
        <f t="shared" si="113"/>
        <v>3.0813000000000001</v>
      </c>
      <c r="L135" s="67">
        <f t="shared" si="113"/>
        <v>8.6680397909598037E-4</v>
      </c>
      <c r="M135" s="67">
        <f t="shared" si="113"/>
        <v>0</v>
      </c>
      <c r="N135" s="172">
        <f t="shared" si="113"/>
        <v>6.0676278536718627E-4</v>
      </c>
      <c r="O135" s="53"/>
      <c r="P135" s="172">
        <f t="shared" si="110"/>
        <v>1.3175420482258902E-3</v>
      </c>
    </row>
    <row r="136" spans="1:16" hidden="1" x14ac:dyDescent="0.25">
      <c r="A136" s="2"/>
      <c r="B136" s="155" t="s">
        <v>404</v>
      </c>
      <c r="C136" s="202">
        <f>10.845/150</f>
        <v>7.2300000000000003E-2</v>
      </c>
      <c r="D136" s="78"/>
      <c r="E136" s="78"/>
      <c r="G136" s="172">
        <f t="shared" si="109"/>
        <v>3.0813000000000001</v>
      </c>
      <c r="H136" s="172"/>
      <c r="I136" s="172"/>
      <c r="J136" s="172">
        <f t="shared" si="113"/>
        <v>2.4689999999999999</v>
      </c>
      <c r="K136" s="172">
        <f t="shared" si="113"/>
        <v>3.0813000000000001</v>
      </c>
      <c r="L136" s="67">
        <f t="shared" si="113"/>
        <v>8.6680397909598037E-4</v>
      </c>
      <c r="M136" s="67">
        <f t="shared" si="113"/>
        <v>0</v>
      </c>
      <c r="N136" s="172">
        <f t="shared" si="113"/>
        <v>6.0676278536718627E-4</v>
      </c>
      <c r="O136" s="53"/>
      <c r="P136" s="172">
        <f t="shared" si="110"/>
        <v>1.3175420482258902E-3</v>
      </c>
    </row>
    <row r="137" spans="1:16" hidden="1" x14ac:dyDescent="0.25">
      <c r="A137" s="2">
        <f>A135+1</f>
        <v>19</v>
      </c>
      <c r="B137" s="155" t="s">
        <v>168</v>
      </c>
      <c r="C137" s="202">
        <v>9.7000000000000003E-2</v>
      </c>
      <c r="D137" s="78"/>
      <c r="E137" s="78"/>
      <c r="G137" s="172">
        <f t="shared" si="109"/>
        <v>3.0813000000000001</v>
      </c>
      <c r="H137" s="172"/>
      <c r="I137" s="172"/>
      <c r="J137" s="172">
        <f t="shared" si="113"/>
        <v>2.4689999999999999</v>
      </c>
      <c r="K137" s="172">
        <f t="shared" si="113"/>
        <v>3.0813000000000001</v>
      </c>
      <c r="L137" s="67">
        <f t="shared" si="113"/>
        <v>8.6680397909598037E-4</v>
      </c>
      <c r="M137" s="67">
        <f t="shared" si="113"/>
        <v>0</v>
      </c>
      <c r="N137" s="172">
        <f t="shared" si="113"/>
        <v>6.0676278536718627E-4</v>
      </c>
      <c r="O137" s="53"/>
      <c r="P137" s="172">
        <f t="shared" si="110"/>
        <v>1.3175420482258902E-3</v>
      </c>
    </row>
    <row r="138" spans="1:16" hidden="1" x14ac:dyDescent="0.25">
      <c r="A138" s="2">
        <f t="shared" si="108"/>
        <v>20</v>
      </c>
      <c r="B138" s="155" t="s">
        <v>70</v>
      </c>
      <c r="C138" s="202"/>
      <c r="D138" s="78"/>
      <c r="E138" s="78"/>
      <c r="G138" s="172">
        <f t="shared" si="109"/>
        <v>3.0813000000000001</v>
      </c>
      <c r="H138" s="172"/>
      <c r="I138" s="172"/>
      <c r="J138" s="172">
        <f t="shared" si="113"/>
        <v>2.4689999999999999</v>
      </c>
      <c r="K138" s="172">
        <f t="shared" si="113"/>
        <v>3.0813000000000001</v>
      </c>
      <c r="L138" s="67">
        <f t="shared" si="113"/>
        <v>8.6680397909598037E-4</v>
      </c>
      <c r="M138" s="67">
        <f t="shared" si="113"/>
        <v>0</v>
      </c>
      <c r="N138" s="172">
        <f t="shared" si="113"/>
        <v>6.0676278536718627E-4</v>
      </c>
      <c r="O138" s="53"/>
      <c r="P138" s="172">
        <f t="shared" si="110"/>
        <v>1.3175420482258902E-3</v>
      </c>
    </row>
    <row r="139" spans="1:16" hidden="1" x14ac:dyDescent="0.25">
      <c r="A139" s="2">
        <f t="shared" si="108"/>
        <v>21</v>
      </c>
      <c r="B139" s="155" t="s">
        <v>209</v>
      </c>
      <c r="C139" s="202">
        <v>0.107</v>
      </c>
      <c r="D139" s="78"/>
      <c r="E139" s="78"/>
      <c r="G139" s="172">
        <f t="shared" si="109"/>
        <v>3.0813000000000001</v>
      </c>
      <c r="H139" s="172"/>
      <c r="I139" s="172"/>
      <c r="J139" s="172">
        <f t="shared" si="113"/>
        <v>2.4689999999999999</v>
      </c>
      <c r="K139" s="172">
        <f t="shared" si="113"/>
        <v>3.0813000000000001</v>
      </c>
      <c r="L139" s="67">
        <f t="shared" si="113"/>
        <v>8.6680397909598037E-4</v>
      </c>
      <c r="M139" s="67">
        <f t="shared" si="113"/>
        <v>0</v>
      </c>
      <c r="N139" s="172">
        <f t="shared" si="113"/>
        <v>6.0676278536718627E-4</v>
      </c>
      <c r="O139" s="53"/>
      <c r="P139" s="172">
        <f t="shared" si="110"/>
        <v>1.3175420482258902E-3</v>
      </c>
    </row>
    <row r="140" spans="1:16" hidden="1" x14ac:dyDescent="0.25">
      <c r="A140" s="2">
        <f t="shared" si="108"/>
        <v>22</v>
      </c>
      <c r="B140" s="155" t="s">
        <v>349</v>
      </c>
      <c r="C140" s="202">
        <v>7.4999999999999997E-2</v>
      </c>
      <c r="D140" s="78"/>
      <c r="E140" s="78"/>
      <c r="G140" s="172">
        <f t="shared" si="109"/>
        <v>3.0813000000000001</v>
      </c>
      <c r="H140" s="172"/>
      <c r="I140" s="172"/>
      <c r="J140" s="172">
        <f t="shared" si="113"/>
        <v>2.4689999999999999</v>
      </c>
      <c r="K140" s="172">
        <f t="shared" si="113"/>
        <v>3.0813000000000001</v>
      </c>
      <c r="L140" s="67">
        <f t="shared" si="113"/>
        <v>8.6680397909598037E-4</v>
      </c>
      <c r="M140" s="67">
        <f t="shared" si="113"/>
        <v>0</v>
      </c>
      <c r="N140" s="172">
        <f t="shared" si="113"/>
        <v>6.0676278536718627E-4</v>
      </c>
      <c r="O140" s="53"/>
      <c r="P140" s="172">
        <f t="shared" si="110"/>
        <v>1.3175420482258902E-3</v>
      </c>
    </row>
    <row r="141" spans="1:16" hidden="1" x14ac:dyDescent="0.25">
      <c r="A141" s="2">
        <f t="shared" si="108"/>
        <v>23</v>
      </c>
      <c r="B141" s="155" t="s">
        <v>347</v>
      </c>
      <c r="C141" s="202">
        <v>7.4999999999999997E-2</v>
      </c>
      <c r="D141" s="78"/>
      <c r="E141" s="78"/>
      <c r="G141" s="172">
        <f t="shared" si="109"/>
        <v>3.0813000000000001</v>
      </c>
      <c r="H141" s="172"/>
      <c r="I141" s="172"/>
      <c r="J141" s="172">
        <f t="shared" si="113"/>
        <v>2.4689999999999999</v>
      </c>
      <c r="K141" s="172">
        <f t="shared" si="113"/>
        <v>3.0813000000000001</v>
      </c>
      <c r="L141" s="67">
        <f t="shared" si="113"/>
        <v>8.6680397909598037E-4</v>
      </c>
      <c r="M141" s="67">
        <f t="shared" si="113"/>
        <v>0</v>
      </c>
      <c r="N141" s="172">
        <f t="shared" si="113"/>
        <v>6.0676278536718627E-4</v>
      </c>
      <c r="O141" s="53"/>
      <c r="P141" s="172">
        <f t="shared" si="110"/>
        <v>1.3175420482258902E-3</v>
      </c>
    </row>
    <row r="142" spans="1:16" hidden="1" x14ac:dyDescent="0.25">
      <c r="A142" s="2"/>
      <c r="B142" s="155" t="s">
        <v>460</v>
      </c>
      <c r="C142" s="202">
        <f>9.95/150</f>
        <v>6.6333333333333327E-2</v>
      </c>
      <c r="D142" s="78"/>
      <c r="E142" s="78"/>
      <c r="G142" s="172">
        <f t="shared" si="109"/>
        <v>3.0813000000000001</v>
      </c>
      <c r="H142" s="172"/>
      <c r="I142" s="172"/>
      <c r="J142" s="172">
        <f t="shared" si="113"/>
        <v>2.4689999999999999</v>
      </c>
      <c r="K142" s="172">
        <f t="shared" si="113"/>
        <v>3.0813000000000001</v>
      </c>
      <c r="L142" s="67">
        <f t="shared" si="113"/>
        <v>8.6680397909598037E-4</v>
      </c>
      <c r="M142" s="67">
        <f t="shared" si="113"/>
        <v>0</v>
      </c>
      <c r="N142" s="172">
        <f t="shared" si="113"/>
        <v>6.0676278536718627E-4</v>
      </c>
      <c r="O142" s="53"/>
      <c r="P142" s="172">
        <f t="shared" si="110"/>
        <v>1.3175420482258902E-3</v>
      </c>
    </row>
    <row r="143" spans="1:16" hidden="1" x14ac:dyDescent="0.25">
      <c r="A143" s="2">
        <f>A141+1</f>
        <v>24</v>
      </c>
      <c r="B143" s="155" t="s">
        <v>496</v>
      </c>
      <c r="C143" s="202">
        <v>7.9000000000000001E-2</v>
      </c>
      <c r="D143" s="78"/>
      <c r="E143" s="78"/>
      <c r="G143" s="172">
        <f t="shared" si="109"/>
        <v>3.0813000000000001</v>
      </c>
      <c r="H143" s="172"/>
      <c r="I143" s="172"/>
      <c r="J143" s="172">
        <f t="shared" si="113"/>
        <v>2.4689999999999999</v>
      </c>
      <c r="K143" s="172">
        <f t="shared" si="113"/>
        <v>3.0813000000000001</v>
      </c>
      <c r="L143" s="67">
        <f t="shared" si="113"/>
        <v>8.6680397909598037E-4</v>
      </c>
      <c r="M143" s="67">
        <f t="shared" si="113"/>
        <v>0</v>
      </c>
      <c r="N143" s="172">
        <f t="shared" si="113"/>
        <v>6.0676278536718627E-4</v>
      </c>
      <c r="O143" s="53"/>
      <c r="P143" s="172">
        <f t="shared" si="110"/>
        <v>1.3175420482258902E-3</v>
      </c>
    </row>
    <row r="144" spans="1:16" hidden="1" x14ac:dyDescent="0.25">
      <c r="A144" s="2">
        <f t="shared" si="108"/>
        <v>25</v>
      </c>
      <c r="B144" s="155" t="s">
        <v>108</v>
      </c>
      <c r="C144" s="202"/>
      <c r="D144" s="78"/>
      <c r="E144" s="78"/>
      <c r="G144" s="172">
        <f t="shared" si="109"/>
        <v>3.0813000000000001</v>
      </c>
      <c r="H144" s="172"/>
      <c r="I144" s="172"/>
      <c r="J144" s="172">
        <f t="shared" si="113"/>
        <v>2.4689999999999999</v>
      </c>
      <c r="K144" s="172">
        <f t="shared" si="113"/>
        <v>3.0813000000000001</v>
      </c>
      <c r="L144" s="67">
        <f t="shared" si="113"/>
        <v>8.6680397909598037E-4</v>
      </c>
      <c r="M144" s="67">
        <f t="shared" si="113"/>
        <v>0</v>
      </c>
      <c r="N144" s="172">
        <f t="shared" si="113"/>
        <v>6.0676278536718627E-4</v>
      </c>
      <c r="O144" s="53"/>
      <c r="P144" s="172">
        <f t="shared" si="110"/>
        <v>1.3175420482258902E-3</v>
      </c>
    </row>
    <row r="145" spans="1:16" hidden="1" x14ac:dyDescent="0.25">
      <c r="A145" s="2">
        <f t="shared" si="108"/>
        <v>26</v>
      </c>
      <c r="B145" s="155" t="s">
        <v>381</v>
      </c>
      <c r="C145" s="202">
        <v>8.1000000000000003E-2</v>
      </c>
      <c r="D145" s="78"/>
      <c r="E145" s="78"/>
      <c r="G145" s="172">
        <f t="shared" si="109"/>
        <v>3.0813000000000001</v>
      </c>
      <c r="H145" s="172"/>
      <c r="I145" s="172"/>
      <c r="J145" s="172">
        <f t="shared" si="113"/>
        <v>2.4689999999999999</v>
      </c>
      <c r="K145" s="172">
        <f t="shared" si="113"/>
        <v>3.0813000000000001</v>
      </c>
      <c r="L145" s="67">
        <f t="shared" si="113"/>
        <v>8.6680397909598037E-4</v>
      </c>
      <c r="M145" s="67">
        <f t="shared" si="113"/>
        <v>0</v>
      </c>
      <c r="N145" s="172">
        <f t="shared" si="113"/>
        <v>6.0676278536718627E-4</v>
      </c>
      <c r="O145" s="53"/>
      <c r="P145" s="172">
        <f t="shared" si="110"/>
        <v>1.3175420482258902E-3</v>
      </c>
    </row>
    <row r="146" spans="1:16" hidden="1" x14ac:dyDescent="0.25">
      <c r="A146" s="2">
        <f t="shared" si="108"/>
        <v>27</v>
      </c>
      <c r="B146" s="155" t="s">
        <v>451</v>
      </c>
      <c r="C146" s="202">
        <f>11.44/150</f>
        <v>7.6266666666666663E-2</v>
      </c>
      <c r="D146" s="78"/>
      <c r="E146" s="78"/>
      <c r="G146" s="172">
        <f t="shared" si="109"/>
        <v>3.0813000000000001</v>
      </c>
      <c r="H146" s="172"/>
      <c r="I146" s="172"/>
      <c r="J146" s="172">
        <f t="shared" si="113"/>
        <v>2.4689999999999999</v>
      </c>
      <c r="K146" s="172">
        <f t="shared" si="113"/>
        <v>3.0813000000000001</v>
      </c>
      <c r="L146" s="67">
        <f t="shared" si="113"/>
        <v>8.6680397909598037E-4</v>
      </c>
      <c r="M146" s="67">
        <f t="shared" si="113"/>
        <v>0</v>
      </c>
      <c r="N146" s="172">
        <f t="shared" si="113"/>
        <v>6.0676278536718627E-4</v>
      </c>
      <c r="O146" s="53"/>
      <c r="P146" s="172">
        <f t="shared" si="110"/>
        <v>1.3175420482258902E-3</v>
      </c>
    </row>
    <row r="147" spans="1:16" hidden="1" x14ac:dyDescent="0.25">
      <c r="A147" s="2">
        <f t="shared" si="108"/>
        <v>28</v>
      </c>
      <c r="B147" s="196" t="s">
        <v>348</v>
      </c>
      <c r="C147" s="202">
        <v>0.155</v>
      </c>
      <c r="D147" s="78"/>
      <c r="E147" s="78"/>
      <c r="G147" s="172">
        <f t="shared" si="109"/>
        <v>3.0813000000000001</v>
      </c>
      <c r="H147" s="172"/>
      <c r="I147" s="172"/>
      <c r="J147" s="172">
        <f t="shared" si="113"/>
        <v>2.4689999999999999</v>
      </c>
      <c r="K147" s="172">
        <f t="shared" si="113"/>
        <v>3.0813000000000001</v>
      </c>
      <c r="L147" s="67">
        <f t="shared" si="113"/>
        <v>8.6680397909598037E-4</v>
      </c>
      <c r="M147" s="67">
        <f t="shared" si="113"/>
        <v>0</v>
      </c>
      <c r="N147" s="172">
        <f t="shared" si="113"/>
        <v>6.0676278536718627E-4</v>
      </c>
      <c r="O147" s="53"/>
      <c r="P147" s="172">
        <f t="shared" si="110"/>
        <v>1.3175420482258902E-3</v>
      </c>
    </row>
    <row r="148" spans="1:16" hidden="1" x14ac:dyDescent="0.25">
      <c r="A148" s="2">
        <f t="shared" si="108"/>
        <v>29</v>
      </c>
      <c r="B148" s="155" t="s">
        <v>204</v>
      </c>
      <c r="C148" s="202">
        <v>0.17100000000000001</v>
      </c>
      <c r="D148" s="78"/>
      <c r="E148" s="78"/>
      <c r="G148" s="172">
        <f t="shared" si="109"/>
        <v>3.0813000000000001</v>
      </c>
      <c r="H148" s="172"/>
      <c r="I148" s="172"/>
      <c r="J148" s="172">
        <f t="shared" si="113"/>
        <v>2.4689999999999999</v>
      </c>
      <c r="K148" s="172">
        <f t="shared" si="113"/>
        <v>3.0813000000000001</v>
      </c>
      <c r="L148" s="67">
        <f t="shared" si="113"/>
        <v>8.6680397909598037E-4</v>
      </c>
      <c r="M148" s="67">
        <f t="shared" si="113"/>
        <v>0</v>
      </c>
      <c r="N148" s="172">
        <f t="shared" si="113"/>
        <v>6.0676278536718627E-4</v>
      </c>
      <c r="O148" s="53"/>
      <c r="P148" s="172">
        <f t="shared" si="110"/>
        <v>1.3175420482258902E-3</v>
      </c>
    </row>
    <row r="149" spans="1:16" hidden="1" x14ac:dyDescent="0.25">
      <c r="A149" s="2">
        <f t="shared" si="108"/>
        <v>30</v>
      </c>
      <c r="B149" s="155" t="s">
        <v>62</v>
      </c>
      <c r="C149" s="202"/>
      <c r="D149" s="78"/>
      <c r="E149" s="78"/>
      <c r="G149" s="172">
        <f t="shared" si="109"/>
        <v>3.0813000000000001</v>
      </c>
      <c r="H149" s="172"/>
      <c r="I149" s="172"/>
      <c r="J149" s="172">
        <f t="shared" si="113"/>
        <v>2.4689999999999999</v>
      </c>
      <c r="K149" s="172">
        <f t="shared" si="113"/>
        <v>3.0813000000000001</v>
      </c>
      <c r="L149" s="67">
        <f t="shared" si="113"/>
        <v>8.6680397909598037E-4</v>
      </c>
      <c r="M149" s="67">
        <f t="shared" si="113"/>
        <v>0</v>
      </c>
      <c r="N149" s="172">
        <f t="shared" si="113"/>
        <v>6.0676278536718627E-4</v>
      </c>
      <c r="O149" s="53"/>
      <c r="P149" s="172">
        <f t="shared" si="110"/>
        <v>1.3175420482258902E-3</v>
      </c>
    </row>
    <row r="150" spans="1:16" hidden="1" x14ac:dyDescent="0.25">
      <c r="A150" s="2">
        <f t="shared" si="108"/>
        <v>31</v>
      </c>
      <c r="B150" s="155" t="s">
        <v>213</v>
      </c>
      <c r="C150" s="202">
        <v>0.13300000000000001</v>
      </c>
      <c r="D150" s="78"/>
      <c r="E150" s="78"/>
      <c r="G150" s="172">
        <f t="shared" si="109"/>
        <v>3.0813000000000001</v>
      </c>
      <c r="H150" s="172"/>
      <c r="I150" s="172"/>
      <c r="J150" s="172">
        <f t="shared" ref="J150:N165" si="114">J149</f>
        <v>2.4689999999999999</v>
      </c>
      <c r="K150" s="172">
        <f t="shared" si="114"/>
        <v>3.0813000000000001</v>
      </c>
      <c r="L150" s="67">
        <f t="shared" si="114"/>
        <v>8.6680397909598037E-4</v>
      </c>
      <c r="M150" s="67">
        <f t="shared" si="114"/>
        <v>0</v>
      </c>
      <c r="N150" s="172">
        <f t="shared" si="114"/>
        <v>6.0676278536718627E-4</v>
      </c>
      <c r="O150" s="53"/>
      <c r="P150" s="172">
        <f t="shared" si="110"/>
        <v>1.3175420482258902E-3</v>
      </c>
    </row>
    <row r="151" spans="1:16" hidden="1" x14ac:dyDescent="0.25">
      <c r="A151" s="2">
        <f t="shared" si="108"/>
        <v>32</v>
      </c>
      <c r="B151" s="155" t="s">
        <v>379</v>
      </c>
      <c r="C151" s="202">
        <f>12.53/100</f>
        <v>0.12529999999999999</v>
      </c>
      <c r="D151" s="78"/>
      <c r="E151" s="78"/>
      <c r="G151" s="172">
        <f t="shared" si="109"/>
        <v>3.0813000000000001</v>
      </c>
      <c r="H151" s="172"/>
      <c r="I151" s="172"/>
      <c r="J151" s="172">
        <f t="shared" si="114"/>
        <v>2.4689999999999999</v>
      </c>
      <c r="K151" s="172">
        <f t="shared" si="114"/>
        <v>3.0813000000000001</v>
      </c>
      <c r="L151" s="67">
        <f t="shared" si="114"/>
        <v>8.6680397909598037E-4</v>
      </c>
      <c r="M151" s="67">
        <f t="shared" si="114"/>
        <v>0</v>
      </c>
      <c r="N151" s="172">
        <f t="shared" si="114"/>
        <v>6.0676278536718627E-4</v>
      </c>
      <c r="O151" s="53"/>
      <c r="P151" s="172">
        <f t="shared" si="110"/>
        <v>1.3175420482258902E-3</v>
      </c>
    </row>
    <row r="152" spans="1:16" hidden="1" x14ac:dyDescent="0.25">
      <c r="A152" s="2">
        <f t="shared" si="108"/>
        <v>33</v>
      </c>
      <c r="B152" s="155" t="s">
        <v>109</v>
      </c>
      <c r="C152" s="202">
        <v>0.39300000000000002</v>
      </c>
      <c r="D152" s="78"/>
      <c r="E152" s="78"/>
      <c r="G152" s="172">
        <f t="shared" si="109"/>
        <v>3.0813000000000001</v>
      </c>
      <c r="H152" s="172"/>
      <c r="I152" s="172"/>
      <c r="J152" s="172">
        <f t="shared" si="114"/>
        <v>2.4689999999999999</v>
      </c>
      <c r="K152" s="172">
        <f t="shared" si="114"/>
        <v>3.0813000000000001</v>
      </c>
      <c r="L152" s="67">
        <f t="shared" si="114"/>
        <v>8.6680397909598037E-4</v>
      </c>
      <c r="M152" s="67">
        <f t="shared" si="114"/>
        <v>0</v>
      </c>
      <c r="N152" s="172">
        <f t="shared" si="114"/>
        <v>6.0676278536718627E-4</v>
      </c>
      <c r="O152" s="53"/>
      <c r="P152" s="172">
        <f t="shared" si="110"/>
        <v>1.3175420482258902E-3</v>
      </c>
    </row>
    <row r="153" spans="1:16" hidden="1" x14ac:dyDescent="0.25">
      <c r="A153" s="2">
        <f t="shared" si="108"/>
        <v>34</v>
      </c>
      <c r="B153" s="155" t="s">
        <v>342</v>
      </c>
      <c r="C153" s="202"/>
      <c r="D153" s="78"/>
      <c r="E153" s="78"/>
      <c r="G153" s="172">
        <f t="shared" si="109"/>
        <v>3.0813000000000001</v>
      </c>
      <c r="H153" s="172"/>
      <c r="I153" s="172"/>
      <c r="J153" s="172">
        <f t="shared" si="114"/>
        <v>2.4689999999999999</v>
      </c>
      <c r="K153" s="172">
        <f t="shared" si="114"/>
        <v>3.0813000000000001</v>
      </c>
      <c r="L153" s="67">
        <f t="shared" si="114"/>
        <v>8.6680397909598037E-4</v>
      </c>
      <c r="M153" s="67">
        <f t="shared" si="114"/>
        <v>0</v>
      </c>
      <c r="N153" s="172">
        <f t="shared" si="114"/>
        <v>6.0676278536718627E-4</v>
      </c>
      <c r="O153" s="53"/>
      <c r="P153" s="172">
        <f t="shared" si="110"/>
        <v>1.3175420482258902E-3</v>
      </c>
    </row>
    <row r="154" spans="1:16" hidden="1" x14ac:dyDescent="0.25">
      <c r="A154" s="2">
        <f t="shared" si="108"/>
        <v>35</v>
      </c>
      <c r="B154" s="155" t="s">
        <v>343</v>
      </c>
      <c r="C154" s="202"/>
      <c r="D154" s="78"/>
      <c r="E154" s="78"/>
      <c r="G154" s="172">
        <f t="shared" si="109"/>
        <v>3.0813000000000001</v>
      </c>
      <c r="H154" s="172"/>
      <c r="I154" s="172"/>
      <c r="J154" s="172">
        <f t="shared" si="114"/>
        <v>2.4689999999999999</v>
      </c>
      <c r="K154" s="172">
        <f t="shared" si="114"/>
        <v>3.0813000000000001</v>
      </c>
      <c r="L154" s="67">
        <f t="shared" si="114"/>
        <v>8.6680397909598037E-4</v>
      </c>
      <c r="M154" s="67">
        <f t="shared" si="114"/>
        <v>0</v>
      </c>
      <c r="N154" s="172">
        <f t="shared" si="114"/>
        <v>6.0676278536718627E-4</v>
      </c>
      <c r="O154" s="53"/>
      <c r="P154" s="172">
        <f t="shared" si="110"/>
        <v>1.3175420482258902E-3</v>
      </c>
    </row>
    <row r="155" spans="1:16" hidden="1" x14ac:dyDescent="0.25">
      <c r="A155" s="2">
        <f t="shared" si="108"/>
        <v>36</v>
      </c>
      <c r="B155" s="155" t="s">
        <v>377</v>
      </c>
      <c r="C155" s="202"/>
      <c r="D155" s="78"/>
      <c r="E155" s="78"/>
      <c r="G155" s="172">
        <f t="shared" si="109"/>
        <v>3.0813000000000001</v>
      </c>
      <c r="H155" s="172"/>
      <c r="I155" s="172"/>
      <c r="J155" s="172">
        <f t="shared" si="114"/>
        <v>2.4689999999999999</v>
      </c>
      <c r="K155" s="172">
        <f t="shared" si="114"/>
        <v>3.0813000000000001</v>
      </c>
      <c r="L155" s="67">
        <f t="shared" si="114"/>
        <v>8.6680397909598037E-4</v>
      </c>
      <c r="M155" s="67">
        <f t="shared" si="114"/>
        <v>0</v>
      </c>
      <c r="N155" s="172">
        <f t="shared" si="114"/>
        <v>6.0676278536718627E-4</v>
      </c>
      <c r="O155" s="53"/>
      <c r="P155" s="172">
        <f t="shared" si="110"/>
        <v>1.3175420482258902E-3</v>
      </c>
    </row>
    <row r="156" spans="1:16" hidden="1" x14ac:dyDescent="0.25">
      <c r="A156" s="2">
        <f t="shared" si="108"/>
        <v>37</v>
      </c>
      <c r="B156" s="155" t="s">
        <v>211</v>
      </c>
      <c r="C156" s="202">
        <v>0.39300000000000002</v>
      </c>
      <c r="D156" s="78"/>
      <c r="E156" s="78"/>
      <c r="G156" s="172">
        <f t="shared" si="109"/>
        <v>3.0813000000000001</v>
      </c>
      <c r="H156" s="172"/>
      <c r="I156" s="172"/>
      <c r="J156" s="172">
        <f t="shared" si="114"/>
        <v>2.4689999999999999</v>
      </c>
      <c r="K156" s="172">
        <f t="shared" si="114"/>
        <v>3.0813000000000001</v>
      </c>
      <c r="L156" s="67">
        <f t="shared" si="114"/>
        <v>8.6680397909598037E-4</v>
      </c>
      <c r="M156" s="67">
        <f t="shared" si="114"/>
        <v>0</v>
      </c>
      <c r="N156" s="172">
        <f t="shared" si="114"/>
        <v>6.0676278536718627E-4</v>
      </c>
      <c r="O156" s="53"/>
      <c r="P156" s="172">
        <f t="shared" si="110"/>
        <v>1.3175420482258902E-3</v>
      </c>
    </row>
    <row r="157" spans="1:16" hidden="1" x14ac:dyDescent="0.25">
      <c r="A157" s="2">
        <f t="shared" si="108"/>
        <v>38</v>
      </c>
      <c r="B157" s="155" t="s">
        <v>248</v>
      </c>
      <c r="C157" s="202">
        <v>0.40400000000000003</v>
      </c>
      <c r="D157" s="78"/>
      <c r="E157" s="78"/>
      <c r="G157" s="172">
        <f t="shared" si="109"/>
        <v>3.0813000000000001</v>
      </c>
      <c r="H157" s="172"/>
      <c r="I157" s="172"/>
      <c r="J157" s="172">
        <f t="shared" si="114"/>
        <v>2.4689999999999999</v>
      </c>
      <c r="K157" s="172">
        <f t="shared" si="114"/>
        <v>3.0813000000000001</v>
      </c>
      <c r="L157" s="67">
        <f t="shared" si="114"/>
        <v>8.6680397909598037E-4</v>
      </c>
      <c r="M157" s="67">
        <f t="shared" si="114"/>
        <v>0</v>
      </c>
      <c r="N157" s="172">
        <f t="shared" si="114"/>
        <v>6.0676278536718627E-4</v>
      </c>
      <c r="O157" s="53"/>
      <c r="P157" s="172">
        <f t="shared" si="110"/>
        <v>1.3175420482258902E-3</v>
      </c>
    </row>
    <row r="158" spans="1:16" hidden="1" x14ac:dyDescent="0.25">
      <c r="A158" s="2">
        <f t="shared" si="108"/>
        <v>39</v>
      </c>
      <c r="B158" s="155"/>
      <c r="C158" s="202"/>
      <c r="D158" s="78"/>
      <c r="E158" s="78"/>
      <c r="G158" s="172">
        <f t="shared" si="109"/>
        <v>3.0813000000000001</v>
      </c>
      <c r="H158" s="172"/>
      <c r="I158" s="172"/>
      <c r="J158" s="172">
        <f t="shared" si="114"/>
        <v>2.4689999999999999</v>
      </c>
      <c r="K158" s="172">
        <f t="shared" si="114"/>
        <v>3.0813000000000001</v>
      </c>
      <c r="L158" s="67">
        <f t="shared" si="114"/>
        <v>8.6680397909598037E-4</v>
      </c>
      <c r="M158" s="67">
        <f t="shared" si="114"/>
        <v>0</v>
      </c>
      <c r="N158" s="172">
        <f t="shared" si="114"/>
        <v>6.0676278536718627E-4</v>
      </c>
      <c r="O158" s="53"/>
      <c r="P158" s="172">
        <f t="shared" si="110"/>
        <v>1.3175420482258902E-3</v>
      </c>
    </row>
    <row r="159" spans="1:16" hidden="1" x14ac:dyDescent="0.25">
      <c r="A159" s="2">
        <f t="shared" si="108"/>
        <v>40</v>
      </c>
      <c r="B159" s="155" t="s">
        <v>83</v>
      </c>
      <c r="C159" s="202"/>
      <c r="D159" s="78"/>
      <c r="E159" s="78"/>
      <c r="G159" s="172">
        <f t="shared" si="109"/>
        <v>3.0813000000000001</v>
      </c>
      <c r="H159" s="172"/>
      <c r="I159" s="172"/>
      <c r="J159" s="172">
        <f t="shared" si="114"/>
        <v>2.4689999999999999</v>
      </c>
      <c r="K159" s="172">
        <f t="shared" si="114"/>
        <v>3.0813000000000001</v>
      </c>
      <c r="L159" s="67">
        <f t="shared" si="114"/>
        <v>8.6680397909598037E-4</v>
      </c>
      <c r="M159" s="67">
        <f t="shared" si="114"/>
        <v>0</v>
      </c>
      <c r="N159" s="172">
        <f t="shared" si="114"/>
        <v>6.0676278536718627E-4</v>
      </c>
      <c r="O159" s="53"/>
      <c r="P159" s="172">
        <f t="shared" si="110"/>
        <v>1.3175420482258902E-3</v>
      </c>
    </row>
    <row r="160" spans="1:16" hidden="1" x14ac:dyDescent="0.25">
      <c r="A160" s="2">
        <f t="shared" si="108"/>
        <v>41</v>
      </c>
      <c r="B160" s="155" t="s">
        <v>167</v>
      </c>
      <c r="C160" s="202"/>
      <c r="D160" s="78"/>
      <c r="E160" s="78"/>
      <c r="G160" s="172">
        <f t="shared" si="109"/>
        <v>3.0813000000000001</v>
      </c>
      <c r="H160" s="172"/>
      <c r="I160" s="172"/>
      <c r="J160" s="172">
        <f t="shared" si="114"/>
        <v>2.4689999999999999</v>
      </c>
      <c r="K160" s="172">
        <f t="shared" si="114"/>
        <v>3.0813000000000001</v>
      </c>
      <c r="L160" s="67">
        <f t="shared" si="114"/>
        <v>8.6680397909598037E-4</v>
      </c>
      <c r="M160" s="67">
        <f t="shared" si="114"/>
        <v>0</v>
      </c>
      <c r="N160" s="172">
        <f t="shared" si="114"/>
        <v>6.0676278536718627E-4</v>
      </c>
      <c r="O160" s="53"/>
      <c r="P160" s="172">
        <f t="shared" si="110"/>
        <v>1.3175420482258902E-3</v>
      </c>
    </row>
    <row r="161" spans="1:16" hidden="1" x14ac:dyDescent="0.25">
      <c r="A161" s="2">
        <f t="shared" si="108"/>
        <v>42</v>
      </c>
      <c r="B161" s="155" t="s">
        <v>114</v>
      </c>
      <c r="C161" s="202"/>
      <c r="D161" s="78"/>
      <c r="E161" s="78"/>
      <c r="G161" s="172">
        <f t="shared" si="109"/>
        <v>3.0813000000000001</v>
      </c>
      <c r="H161" s="172"/>
      <c r="I161" s="172"/>
      <c r="J161" s="172">
        <f t="shared" si="114"/>
        <v>2.4689999999999999</v>
      </c>
      <c r="K161" s="172">
        <f t="shared" si="114"/>
        <v>3.0813000000000001</v>
      </c>
      <c r="L161" s="67">
        <f t="shared" si="114"/>
        <v>8.6680397909598037E-4</v>
      </c>
      <c r="M161" s="67">
        <f t="shared" si="114"/>
        <v>0</v>
      </c>
      <c r="N161" s="172">
        <f t="shared" si="114"/>
        <v>6.0676278536718627E-4</v>
      </c>
      <c r="O161" s="53"/>
      <c r="P161" s="172">
        <f t="shared" si="110"/>
        <v>1.3175420482258902E-3</v>
      </c>
    </row>
    <row r="162" spans="1:16" hidden="1" x14ac:dyDescent="0.25">
      <c r="A162" s="2">
        <f t="shared" si="108"/>
        <v>43</v>
      </c>
      <c r="B162" s="155" t="s">
        <v>210</v>
      </c>
      <c r="C162" s="202">
        <v>0.23200000000000001</v>
      </c>
      <c r="D162" s="78"/>
      <c r="E162" s="78"/>
      <c r="G162" s="172">
        <f t="shared" si="109"/>
        <v>3.0813000000000001</v>
      </c>
      <c r="H162" s="172"/>
      <c r="I162" s="172"/>
      <c r="J162" s="172">
        <f t="shared" si="114"/>
        <v>2.4689999999999999</v>
      </c>
      <c r="K162" s="172">
        <f t="shared" si="114"/>
        <v>3.0813000000000001</v>
      </c>
      <c r="L162" s="67">
        <f t="shared" si="114"/>
        <v>8.6680397909598037E-4</v>
      </c>
      <c r="M162" s="67">
        <f t="shared" si="114"/>
        <v>0</v>
      </c>
      <c r="N162" s="172">
        <f t="shared" si="114"/>
        <v>6.0676278536718627E-4</v>
      </c>
      <c r="O162" s="53"/>
      <c r="P162" s="172">
        <f t="shared" si="110"/>
        <v>1.3175420482258902E-3</v>
      </c>
    </row>
    <row r="163" spans="1:16" hidden="1" x14ac:dyDescent="0.25">
      <c r="A163" s="2">
        <f t="shared" si="108"/>
        <v>44</v>
      </c>
      <c r="B163" s="155" t="s">
        <v>339</v>
      </c>
      <c r="C163" s="202">
        <v>0.16700000000000001</v>
      </c>
      <c r="D163" s="78"/>
      <c r="E163" s="78"/>
      <c r="G163" s="172">
        <f t="shared" si="109"/>
        <v>3.0813000000000001</v>
      </c>
      <c r="H163" s="172"/>
      <c r="I163" s="172"/>
      <c r="J163" s="172">
        <f t="shared" si="114"/>
        <v>2.4689999999999999</v>
      </c>
      <c r="K163" s="172">
        <f t="shared" si="114"/>
        <v>3.0813000000000001</v>
      </c>
      <c r="L163" s="67">
        <f t="shared" si="114"/>
        <v>8.6680397909598037E-4</v>
      </c>
      <c r="M163" s="67">
        <f t="shared" si="114"/>
        <v>0</v>
      </c>
      <c r="N163" s="172">
        <f t="shared" si="114"/>
        <v>6.0676278536718627E-4</v>
      </c>
      <c r="O163" s="53"/>
      <c r="P163" s="172">
        <f t="shared" si="110"/>
        <v>1.3175420482258902E-3</v>
      </c>
    </row>
    <row r="164" spans="1:16" hidden="1" x14ac:dyDescent="0.25">
      <c r="A164" s="2">
        <f t="shared" si="108"/>
        <v>45</v>
      </c>
      <c r="B164" s="155" t="s">
        <v>443</v>
      </c>
      <c r="C164" s="202">
        <f>13.67/90</f>
        <v>0.15188888888888888</v>
      </c>
      <c r="D164" s="78"/>
      <c r="E164" s="78"/>
      <c r="G164" s="172">
        <f t="shared" si="109"/>
        <v>3.0813000000000001</v>
      </c>
      <c r="H164" s="172"/>
      <c r="I164" s="172"/>
      <c r="J164" s="172">
        <f t="shared" si="114"/>
        <v>2.4689999999999999</v>
      </c>
      <c r="K164" s="172">
        <f t="shared" si="114"/>
        <v>3.0813000000000001</v>
      </c>
      <c r="L164" s="67">
        <f t="shared" si="114"/>
        <v>8.6680397909598037E-4</v>
      </c>
      <c r="M164" s="67">
        <f t="shared" si="114"/>
        <v>0</v>
      </c>
      <c r="N164" s="172">
        <f t="shared" si="114"/>
        <v>6.0676278536718627E-4</v>
      </c>
      <c r="O164" s="53"/>
      <c r="P164" s="172">
        <f t="shared" si="110"/>
        <v>1.3175420482258902E-3</v>
      </c>
    </row>
    <row r="165" spans="1:16" hidden="1" x14ac:dyDescent="0.25">
      <c r="A165" s="2">
        <f t="shared" si="108"/>
        <v>46</v>
      </c>
      <c r="B165" s="155" t="s">
        <v>376</v>
      </c>
      <c r="C165" s="202">
        <v>0.187</v>
      </c>
      <c r="D165" s="78"/>
      <c r="E165" s="78"/>
      <c r="G165" s="172">
        <f t="shared" si="109"/>
        <v>3.0813000000000001</v>
      </c>
      <c r="H165" s="172"/>
      <c r="I165" s="172"/>
      <c r="J165" s="172">
        <f t="shared" si="114"/>
        <v>2.4689999999999999</v>
      </c>
      <c r="K165" s="172">
        <f t="shared" si="114"/>
        <v>3.0813000000000001</v>
      </c>
      <c r="L165" s="67">
        <f t="shared" si="114"/>
        <v>8.6680397909598037E-4</v>
      </c>
      <c r="M165" s="67">
        <f t="shared" si="114"/>
        <v>0</v>
      </c>
      <c r="N165" s="172">
        <f t="shared" si="114"/>
        <v>6.0676278536718627E-4</v>
      </c>
      <c r="O165" s="53"/>
      <c r="P165" s="172">
        <f t="shared" si="110"/>
        <v>1.3175420482258902E-3</v>
      </c>
    </row>
    <row r="166" spans="1:16" hidden="1" x14ac:dyDescent="0.25">
      <c r="A166" s="2">
        <f t="shared" si="108"/>
        <v>47</v>
      </c>
      <c r="B166" s="155" t="s">
        <v>361</v>
      </c>
      <c r="C166" s="202">
        <v>0.2</v>
      </c>
      <c r="D166" s="78"/>
      <c r="E166" s="78"/>
      <c r="G166" s="172">
        <f t="shared" si="109"/>
        <v>3.0813000000000001</v>
      </c>
      <c r="H166" s="172"/>
      <c r="I166" s="172"/>
      <c r="J166" s="172">
        <f t="shared" ref="J166:N181" si="115">J165</f>
        <v>2.4689999999999999</v>
      </c>
      <c r="K166" s="172">
        <f t="shared" si="115"/>
        <v>3.0813000000000001</v>
      </c>
      <c r="L166" s="67">
        <f t="shared" si="115"/>
        <v>8.6680397909598037E-4</v>
      </c>
      <c r="M166" s="67">
        <f t="shared" si="115"/>
        <v>0</v>
      </c>
      <c r="N166" s="172">
        <f t="shared" si="115"/>
        <v>6.0676278536718627E-4</v>
      </c>
      <c r="O166" s="53"/>
      <c r="P166" s="172">
        <f t="shared" si="110"/>
        <v>1.3175420482258902E-3</v>
      </c>
    </row>
    <row r="167" spans="1:16" hidden="1" x14ac:dyDescent="0.25">
      <c r="A167" s="2"/>
      <c r="B167" s="155" t="s">
        <v>461</v>
      </c>
      <c r="C167" s="202"/>
      <c r="D167" s="78"/>
      <c r="E167" s="78"/>
      <c r="G167" s="172">
        <f t="shared" si="109"/>
        <v>3.0813000000000001</v>
      </c>
      <c r="H167" s="172"/>
      <c r="I167" s="172"/>
      <c r="J167" s="172">
        <f t="shared" si="115"/>
        <v>2.4689999999999999</v>
      </c>
      <c r="K167" s="172">
        <f t="shared" si="115"/>
        <v>3.0813000000000001</v>
      </c>
      <c r="L167" s="67">
        <f t="shared" si="115"/>
        <v>8.6680397909598037E-4</v>
      </c>
      <c r="M167" s="67">
        <f t="shared" si="115"/>
        <v>0</v>
      </c>
      <c r="N167" s="172">
        <f t="shared" si="115"/>
        <v>6.0676278536718627E-4</v>
      </c>
      <c r="O167" s="53"/>
      <c r="P167" s="172">
        <f t="shared" si="110"/>
        <v>1.3175420482258902E-3</v>
      </c>
    </row>
    <row r="168" spans="1:16" hidden="1" x14ac:dyDescent="0.25">
      <c r="A168" s="2">
        <f>A166+1</f>
        <v>48</v>
      </c>
      <c r="B168" s="155" t="s">
        <v>395</v>
      </c>
      <c r="C168" s="202">
        <f>7.14/36</f>
        <v>0.19833333333333333</v>
      </c>
      <c r="D168" s="78"/>
      <c r="E168" s="78"/>
      <c r="G168" s="172">
        <f t="shared" si="109"/>
        <v>3.0813000000000001</v>
      </c>
      <c r="H168" s="172"/>
      <c r="I168" s="172"/>
      <c r="J168" s="172">
        <f t="shared" si="115"/>
        <v>2.4689999999999999</v>
      </c>
      <c r="K168" s="172">
        <f t="shared" si="115"/>
        <v>3.0813000000000001</v>
      </c>
      <c r="L168" s="67">
        <f t="shared" si="115"/>
        <v>8.6680397909598037E-4</v>
      </c>
      <c r="M168" s="67">
        <f t="shared" si="115"/>
        <v>0</v>
      </c>
      <c r="N168" s="172">
        <f t="shared" si="115"/>
        <v>6.0676278536718627E-4</v>
      </c>
      <c r="O168" s="53"/>
      <c r="P168" s="172">
        <f t="shared" si="110"/>
        <v>1.3175420482258902E-3</v>
      </c>
    </row>
    <row r="169" spans="1:16" hidden="1" x14ac:dyDescent="0.25">
      <c r="A169" s="2"/>
      <c r="B169" s="196" t="s">
        <v>493</v>
      </c>
      <c r="C169" s="202"/>
      <c r="D169" s="78"/>
      <c r="E169" s="78"/>
      <c r="G169" s="172">
        <f t="shared" si="109"/>
        <v>3.0813000000000001</v>
      </c>
      <c r="H169" s="172"/>
      <c r="I169" s="172"/>
      <c r="J169" s="172">
        <f t="shared" si="115"/>
        <v>2.4689999999999999</v>
      </c>
      <c r="K169" s="172">
        <f t="shared" si="115"/>
        <v>3.0813000000000001</v>
      </c>
      <c r="L169" s="67">
        <f t="shared" si="115"/>
        <v>8.6680397909598037E-4</v>
      </c>
      <c r="M169" s="67">
        <f t="shared" si="115"/>
        <v>0</v>
      </c>
      <c r="N169" s="172">
        <f t="shared" si="115"/>
        <v>6.0676278536718627E-4</v>
      </c>
      <c r="O169" s="53"/>
      <c r="P169" s="172">
        <f t="shared" si="110"/>
        <v>1.3175420482258902E-3</v>
      </c>
    </row>
    <row r="170" spans="1:16" hidden="1" x14ac:dyDescent="0.25">
      <c r="A170" s="2">
        <f>A168+1</f>
        <v>49</v>
      </c>
      <c r="B170" s="155" t="s">
        <v>362</v>
      </c>
      <c r="C170" s="202">
        <v>0.22600000000000001</v>
      </c>
      <c r="D170" s="78"/>
      <c r="E170" s="78"/>
      <c r="G170" s="172">
        <f t="shared" si="109"/>
        <v>3.0813000000000001</v>
      </c>
      <c r="H170" s="172"/>
      <c r="I170" s="172"/>
      <c r="J170" s="172">
        <f t="shared" si="115"/>
        <v>2.4689999999999999</v>
      </c>
      <c r="K170" s="172">
        <f t="shared" si="115"/>
        <v>3.0813000000000001</v>
      </c>
      <c r="L170" s="67">
        <f t="shared" si="115"/>
        <v>8.6680397909598037E-4</v>
      </c>
      <c r="M170" s="67">
        <f t="shared" si="115"/>
        <v>0</v>
      </c>
      <c r="N170" s="172">
        <f t="shared" si="115"/>
        <v>6.0676278536718627E-4</v>
      </c>
      <c r="O170" s="53"/>
      <c r="P170" s="172">
        <f t="shared" si="110"/>
        <v>1.3175420482258902E-3</v>
      </c>
    </row>
    <row r="171" spans="1:16" hidden="1" x14ac:dyDescent="0.25">
      <c r="A171" s="2"/>
      <c r="B171" s="155" t="s">
        <v>473</v>
      </c>
      <c r="C171" s="202"/>
      <c r="D171" s="78"/>
      <c r="E171" s="78"/>
      <c r="G171" s="172">
        <f t="shared" si="109"/>
        <v>3.0813000000000001</v>
      </c>
      <c r="H171" s="172"/>
      <c r="I171" s="172"/>
      <c r="J171" s="172">
        <f t="shared" si="115"/>
        <v>2.4689999999999999</v>
      </c>
      <c r="K171" s="172">
        <f t="shared" si="115"/>
        <v>3.0813000000000001</v>
      </c>
      <c r="L171" s="67">
        <f t="shared" si="115"/>
        <v>8.6680397909598037E-4</v>
      </c>
      <c r="M171" s="67">
        <f t="shared" si="115"/>
        <v>0</v>
      </c>
      <c r="N171" s="172">
        <f t="shared" si="115"/>
        <v>6.0676278536718627E-4</v>
      </c>
      <c r="O171" s="53"/>
      <c r="P171" s="172">
        <f t="shared" si="110"/>
        <v>1.3175420482258902E-3</v>
      </c>
    </row>
    <row r="172" spans="1:16" hidden="1" x14ac:dyDescent="0.25">
      <c r="A172" s="2">
        <f>A170+1</f>
        <v>50</v>
      </c>
      <c r="B172" s="155" t="s">
        <v>363</v>
      </c>
      <c r="C172" s="202">
        <v>0.23200000000000001</v>
      </c>
      <c r="D172" s="78"/>
      <c r="E172" s="78"/>
      <c r="G172" s="172">
        <f t="shared" si="109"/>
        <v>3.0813000000000001</v>
      </c>
      <c r="H172" s="172"/>
      <c r="I172" s="172"/>
      <c r="J172" s="172">
        <f t="shared" si="115"/>
        <v>2.4689999999999999</v>
      </c>
      <c r="K172" s="172">
        <f t="shared" si="115"/>
        <v>3.0813000000000001</v>
      </c>
      <c r="L172" s="67">
        <f t="shared" si="115"/>
        <v>8.6680397909598037E-4</v>
      </c>
      <c r="M172" s="67">
        <f t="shared" si="115"/>
        <v>0</v>
      </c>
      <c r="N172" s="172">
        <f t="shared" si="115"/>
        <v>6.0676278536718627E-4</v>
      </c>
      <c r="O172" s="53"/>
      <c r="P172" s="172">
        <f t="shared" si="110"/>
        <v>1.3175420482258902E-3</v>
      </c>
    </row>
    <row r="173" spans="1:16" hidden="1" x14ac:dyDescent="0.25">
      <c r="A173" s="2">
        <f t="shared" si="108"/>
        <v>51</v>
      </c>
      <c r="B173" s="196" t="s">
        <v>396</v>
      </c>
      <c r="C173" s="202">
        <f>14.533/72</f>
        <v>0.20184722222222221</v>
      </c>
      <c r="D173" s="78"/>
      <c r="E173" s="78"/>
      <c r="G173" s="172">
        <f t="shared" si="109"/>
        <v>3.0813000000000001</v>
      </c>
      <c r="H173" s="172"/>
      <c r="I173" s="172"/>
      <c r="J173" s="172">
        <f t="shared" si="115"/>
        <v>2.4689999999999999</v>
      </c>
      <c r="K173" s="172">
        <f t="shared" si="115"/>
        <v>3.0813000000000001</v>
      </c>
      <c r="L173" s="67">
        <f t="shared" si="115"/>
        <v>8.6680397909598037E-4</v>
      </c>
      <c r="M173" s="67">
        <f t="shared" si="115"/>
        <v>0</v>
      </c>
      <c r="N173" s="172">
        <f t="shared" si="115"/>
        <v>6.0676278536718627E-4</v>
      </c>
      <c r="O173" s="53"/>
      <c r="P173" s="172">
        <f t="shared" si="110"/>
        <v>1.3175420482258902E-3</v>
      </c>
    </row>
    <row r="174" spans="1:16" hidden="1" x14ac:dyDescent="0.25">
      <c r="A174" s="2">
        <f t="shared" si="108"/>
        <v>52</v>
      </c>
      <c r="B174" s="155" t="s">
        <v>330</v>
      </c>
      <c r="C174" s="202">
        <v>0.23200000000000001</v>
      </c>
      <c r="D174" s="78"/>
      <c r="E174" s="78"/>
      <c r="G174" s="172">
        <f t="shared" si="109"/>
        <v>3.0813000000000001</v>
      </c>
      <c r="H174" s="172"/>
      <c r="I174" s="172"/>
      <c r="J174" s="172">
        <f t="shared" si="115"/>
        <v>2.4689999999999999</v>
      </c>
      <c r="K174" s="172">
        <f t="shared" si="115"/>
        <v>3.0813000000000001</v>
      </c>
      <c r="L174" s="67">
        <f t="shared" si="115"/>
        <v>8.6680397909598037E-4</v>
      </c>
      <c r="M174" s="67">
        <f t="shared" si="115"/>
        <v>0</v>
      </c>
      <c r="N174" s="172">
        <f t="shared" si="115"/>
        <v>6.0676278536718627E-4</v>
      </c>
      <c r="O174" s="53"/>
      <c r="P174" s="172">
        <f t="shared" si="110"/>
        <v>1.3175420482258902E-3</v>
      </c>
    </row>
    <row r="175" spans="1:16" hidden="1" x14ac:dyDescent="0.25">
      <c r="A175" s="2">
        <f t="shared" si="108"/>
        <v>53</v>
      </c>
      <c r="B175" s="155" t="s">
        <v>408</v>
      </c>
      <c r="C175" s="202">
        <f>11.87/72</f>
        <v>0.1648611111111111</v>
      </c>
      <c r="D175" s="78"/>
      <c r="E175" s="78"/>
      <c r="G175" s="172">
        <f t="shared" si="109"/>
        <v>3.0813000000000001</v>
      </c>
      <c r="H175" s="172"/>
      <c r="I175" s="172"/>
      <c r="J175" s="172">
        <f t="shared" si="115"/>
        <v>2.4689999999999999</v>
      </c>
      <c r="K175" s="172">
        <f t="shared" si="115"/>
        <v>3.0813000000000001</v>
      </c>
      <c r="L175" s="67">
        <f t="shared" si="115"/>
        <v>8.6680397909598037E-4</v>
      </c>
      <c r="M175" s="67">
        <f t="shared" si="115"/>
        <v>0</v>
      </c>
      <c r="N175" s="172">
        <f t="shared" si="115"/>
        <v>6.0676278536718627E-4</v>
      </c>
      <c r="O175" s="53"/>
      <c r="P175" s="172">
        <f t="shared" si="110"/>
        <v>1.3175420482258902E-3</v>
      </c>
    </row>
    <row r="176" spans="1:16" hidden="1" x14ac:dyDescent="0.25">
      <c r="A176" s="2">
        <f t="shared" si="108"/>
        <v>54</v>
      </c>
      <c r="B176" s="155" t="s">
        <v>73</v>
      </c>
      <c r="C176" s="202"/>
      <c r="D176" s="78"/>
      <c r="E176" s="78"/>
      <c r="G176" s="172">
        <f t="shared" si="109"/>
        <v>3.0813000000000001</v>
      </c>
      <c r="H176" s="172"/>
      <c r="I176" s="172"/>
      <c r="J176" s="172">
        <f t="shared" si="115"/>
        <v>2.4689999999999999</v>
      </c>
      <c r="K176" s="172">
        <f t="shared" si="115"/>
        <v>3.0813000000000001</v>
      </c>
      <c r="L176" s="67">
        <f t="shared" si="115"/>
        <v>8.6680397909598037E-4</v>
      </c>
      <c r="M176" s="67">
        <f t="shared" si="115"/>
        <v>0</v>
      </c>
      <c r="N176" s="172">
        <f t="shared" si="115"/>
        <v>6.0676278536718627E-4</v>
      </c>
      <c r="O176" s="53"/>
      <c r="P176" s="172">
        <f t="shared" si="110"/>
        <v>1.3175420482258902E-3</v>
      </c>
    </row>
    <row r="177" spans="1:16" hidden="1" x14ac:dyDescent="0.25">
      <c r="A177" s="2">
        <f t="shared" ref="A177:A191" si="116">A176+1</f>
        <v>55</v>
      </c>
      <c r="B177" s="155" t="s">
        <v>409</v>
      </c>
      <c r="C177" s="202">
        <f>5.684/30</f>
        <v>0.18946666666666667</v>
      </c>
      <c r="D177" s="78"/>
      <c r="E177" s="78"/>
      <c r="G177" s="172">
        <f t="shared" ref="G177:G193" si="117">G176</f>
        <v>3.0813000000000001</v>
      </c>
      <c r="H177" s="172"/>
      <c r="I177" s="172"/>
      <c r="J177" s="172">
        <f t="shared" si="115"/>
        <v>2.4689999999999999</v>
      </c>
      <c r="K177" s="172">
        <f t="shared" si="115"/>
        <v>3.0813000000000001</v>
      </c>
      <c r="L177" s="67">
        <f t="shared" si="115"/>
        <v>8.6680397909598037E-4</v>
      </c>
      <c r="M177" s="67">
        <f t="shared" si="115"/>
        <v>0</v>
      </c>
      <c r="N177" s="172">
        <f t="shared" si="115"/>
        <v>6.0676278536718627E-4</v>
      </c>
      <c r="O177" s="53"/>
      <c r="P177" s="172">
        <f t="shared" ref="P177:P193" si="118">P176</f>
        <v>1.3175420482258902E-3</v>
      </c>
    </row>
    <row r="178" spans="1:16" hidden="1" x14ac:dyDescent="0.25">
      <c r="A178" s="2">
        <f t="shared" si="116"/>
        <v>56</v>
      </c>
      <c r="B178" s="155" t="s">
        <v>161</v>
      </c>
      <c r="C178" s="202"/>
      <c r="D178" s="78"/>
      <c r="E178" s="78"/>
      <c r="G178" s="172">
        <f t="shared" si="117"/>
        <v>3.0813000000000001</v>
      </c>
      <c r="H178" s="172"/>
      <c r="I178" s="172"/>
      <c r="J178" s="172">
        <f t="shared" si="115"/>
        <v>2.4689999999999999</v>
      </c>
      <c r="K178" s="172">
        <f t="shared" si="115"/>
        <v>3.0813000000000001</v>
      </c>
      <c r="L178" s="67">
        <f t="shared" si="115"/>
        <v>8.6680397909598037E-4</v>
      </c>
      <c r="M178" s="67">
        <f t="shared" si="115"/>
        <v>0</v>
      </c>
      <c r="N178" s="172">
        <f t="shared" si="115"/>
        <v>6.0676278536718627E-4</v>
      </c>
      <c r="O178" s="53"/>
      <c r="P178" s="172">
        <f t="shared" si="118"/>
        <v>1.3175420482258902E-3</v>
      </c>
    </row>
    <row r="179" spans="1:16" hidden="1" x14ac:dyDescent="0.25">
      <c r="A179" s="2">
        <f t="shared" si="116"/>
        <v>57</v>
      </c>
      <c r="B179" s="155" t="s">
        <v>283</v>
      </c>
      <c r="C179" s="202">
        <f>7.005/30</f>
        <v>0.23349999999999999</v>
      </c>
      <c r="D179" s="78"/>
      <c r="E179" s="78"/>
      <c r="G179" s="172">
        <f t="shared" si="117"/>
        <v>3.0813000000000001</v>
      </c>
      <c r="H179" s="172"/>
      <c r="I179" s="172"/>
      <c r="J179" s="172">
        <f t="shared" si="115"/>
        <v>2.4689999999999999</v>
      </c>
      <c r="K179" s="172">
        <f t="shared" si="115"/>
        <v>3.0813000000000001</v>
      </c>
      <c r="L179" s="67">
        <f t="shared" si="115"/>
        <v>8.6680397909598037E-4</v>
      </c>
      <c r="M179" s="67">
        <f t="shared" si="115"/>
        <v>0</v>
      </c>
      <c r="N179" s="172">
        <f t="shared" si="115"/>
        <v>6.0676278536718627E-4</v>
      </c>
      <c r="O179" s="53"/>
      <c r="P179" s="172">
        <f t="shared" si="118"/>
        <v>1.3175420482258902E-3</v>
      </c>
    </row>
    <row r="180" spans="1:16" hidden="1" x14ac:dyDescent="0.25">
      <c r="A180" s="2">
        <f t="shared" si="116"/>
        <v>58</v>
      </c>
      <c r="B180" s="155" t="s">
        <v>394</v>
      </c>
      <c r="C180" s="202">
        <f>7.02/30</f>
        <v>0.23399999999999999</v>
      </c>
      <c r="D180" s="78"/>
      <c r="E180" s="78"/>
      <c r="G180" s="172">
        <f t="shared" si="117"/>
        <v>3.0813000000000001</v>
      </c>
      <c r="H180" s="172"/>
      <c r="I180" s="172"/>
      <c r="J180" s="172">
        <f t="shared" si="115"/>
        <v>2.4689999999999999</v>
      </c>
      <c r="K180" s="172">
        <f t="shared" si="115"/>
        <v>3.0813000000000001</v>
      </c>
      <c r="L180" s="67">
        <f t="shared" si="115"/>
        <v>8.6680397909598037E-4</v>
      </c>
      <c r="M180" s="67">
        <f t="shared" si="115"/>
        <v>0</v>
      </c>
      <c r="N180" s="172">
        <f t="shared" si="115"/>
        <v>6.0676278536718627E-4</v>
      </c>
      <c r="O180" s="53"/>
      <c r="P180" s="172">
        <f t="shared" si="118"/>
        <v>1.3175420482258902E-3</v>
      </c>
    </row>
    <row r="181" spans="1:16" hidden="1" x14ac:dyDescent="0.25">
      <c r="A181" s="2">
        <f t="shared" si="116"/>
        <v>59</v>
      </c>
      <c r="B181" s="155" t="s">
        <v>89</v>
      </c>
      <c r="C181" s="127"/>
      <c r="D181" s="78"/>
      <c r="E181" s="78"/>
      <c r="G181" s="172">
        <f t="shared" si="117"/>
        <v>3.0813000000000001</v>
      </c>
      <c r="H181" s="172"/>
      <c r="I181" s="172"/>
      <c r="J181" s="172">
        <f t="shared" si="115"/>
        <v>2.4689999999999999</v>
      </c>
      <c r="K181" s="172">
        <f t="shared" si="115"/>
        <v>3.0813000000000001</v>
      </c>
      <c r="L181" s="67">
        <f t="shared" si="115"/>
        <v>8.6680397909598037E-4</v>
      </c>
      <c r="M181" s="67">
        <f t="shared" si="115"/>
        <v>0</v>
      </c>
      <c r="N181" s="172">
        <f t="shared" si="115"/>
        <v>6.0676278536718627E-4</v>
      </c>
      <c r="O181" s="53"/>
      <c r="P181" s="172">
        <f t="shared" si="118"/>
        <v>1.3175420482258902E-3</v>
      </c>
    </row>
    <row r="182" spans="1:16" hidden="1" x14ac:dyDescent="0.25">
      <c r="A182" s="2">
        <f t="shared" si="116"/>
        <v>60</v>
      </c>
      <c r="B182" s="55" t="s">
        <v>398</v>
      </c>
      <c r="C182" s="127">
        <v>0.246</v>
      </c>
      <c r="D182" s="78"/>
      <c r="E182" s="78"/>
      <c r="G182" s="172">
        <f t="shared" si="117"/>
        <v>3.0813000000000001</v>
      </c>
      <c r="H182" s="172"/>
      <c r="I182" s="172"/>
      <c r="J182" s="172">
        <f t="shared" ref="J182:N197" si="119">J181</f>
        <v>2.4689999999999999</v>
      </c>
      <c r="K182" s="172">
        <f t="shared" si="119"/>
        <v>3.0813000000000001</v>
      </c>
      <c r="L182" s="67">
        <f t="shared" si="119"/>
        <v>8.6680397909598037E-4</v>
      </c>
      <c r="M182" s="67">
        <f t="shared" si="119"/>
        <v>0</v>
      </c>
      <c r="N182" s="172">
        <f t="shared" si="119"/>
        <v>6.0676278536718627E-4</v>
      </c>
      <c r="O182" s="53"/>
      <c r="P182" s="172">
        <f t="shared" si="118"/>
        <v>1.3175420482258902E-3</v>
      </c>
    </row>
    <row r="183" spans="1:16" hidden="1" x14ac:dyDescent="0.25">
      <c r="A183" s="2"/>
      <c r="B183" s="196" t="s">
        <v>482</v>
      </c>
      <c r="C183" s="127"/>
      <c r="D183" s="78"/>
      <c r="E183" s="78"/>
      <c r="G183" s="172">
        <f t="shared" si="117"/>
        <v>3.0813000000000001</v>
      </c>
      <c r="H183" s="172"/>
      <c r="I183" s="172"/>
      <c r="J183" s="172">
        <f t="shared" si="119"/>
        <v>2.4689999999999999</v>
      </c>
      <c r="K183" s="172">
        <f t="shared" si="119"/>
        <v>3.0813000000000001</v>
      </c>
      <c r="L183" s="67">
        <f t="shared" si="119"/>
        <v>8.6680397909598037E-4</v>
      </c>
      <c r="M183" s="67">
        <f t="shared" si="119"/>
        <v>0</v>
      </c>
      <c r="N183" s="172">
        <f t="shared" si="119"/>
        <v>6.0676278536718627E-4</v>
      </c>
      <c r="O183" s="53"/>
      <c r="P183" s="172">
        <f t="shared" si="118"/>
        <v>1.3175420482258902E-3</v>
      </c>
    </row>
    <row r="184" spans="1:16" hidden="1" x14ac:dyDescent="0.25">
      <c r="A184" s="2">
        <f>A182+1</f>
        <v>61</v>
      </c>
      <c r="B184" s="55" t="s">
        <v>453</v>
      </c>
      <c r="C184" s="127">
        <f>8.88/30</f>
        <v>0.29600000000000004</v>
      </c>
      <c r="D184" s="78"/>
      <c r="E184" s="78"/>
      <c r="G184" s="172">
        <f t="shared" si="117"/>
        <v>3.0813000000000001</v>
      </c>
      <c r="H184" s="172"/>
      <c r="I184" s="172"/>
      <c r="J184" s="172">
        <f t="shared" si="119"/>
        <v>2.4689999999999999</v>
      </c>
      <c r="K184" s="172">
        <f t="shared" si="119"/>
        <v>3.0813000000000001</v>
      </c>
      <c r="L184" s="67">
        <f t="shared" si="119"/>
        <v>8.6680397909598037E-4</v>
      </c>
      <c r="M184" s="67">
        <f t="shared" si="119"/>
        <v>0</v>
      </c>
      <c r="N184" s="172">
        <f t="shared" si="119"/>
        <v>6.0676278536718627E-4</v>
      </c>
      <c r="O184" s="53"/>
      <c r="P184" s="172">
        <f t="shared" si="118"/>
        <v>1.3175420482258902E-3</v>
      </c>
    </row>
    <row r="185" spans="1:16" hidden="1" x14ac:dyDescent="0.25">
      <c r="A185" s="2"/>
      <c r="B185" s="55" t="s">
        <v>462</v>
      </c>
      <c r="C185" s="127"/>
      <c r="D185" s="78"/>
      <c r="E185" s="78"/>
      <c r="G185" s="172">
        <f>G184</f>
        <v>3.0813000000000001</v>
      </c>
      <c r="H185" s="172"/>
      <c r="I185" s="172"/>
      <c r="J185" s="172">
        <f>J184</f>
        <v>2.4689999999999999</v>
      </c>
      <c r="K185" s="172">
        <f>K184</f>
        <v>3.0813000000000001</v>
      </c>
      <c r="L185" s="67">
        <f>L184</f>
        <v>8.6680397909598037E-4</v>
      </c>
      <c r="M185" s="67">
        <f>M184</f>
        <v>0</v>
      </c>
      <c r="N185" s="172">
        <f>N184</f>
        <v>6.0676278536718627E-4</v>
      </c>
      <c r="O185" s="53"/>
      <c r="P185" s="172">
        <f>P184</f>
        <v>1.3175420482258902E-3</v>
      </c>
    </row>
    <row r="186" spans="1:16" hidden="1" x14ac:dyDescent="0.25">
      <c r="A186" s="2">
        <f>A182+1</f>
        <v>61</v>
      </c>
      <c r="B186" s="55" t="s">
        <v>119</v>
      </c>
      <c r="C186" s="127"/>
      <c r="D186" s="78"/>
      <c r="E186" s="78"/>
      <c r="G186" s="172">
        <f t="shared" si="117"/>
        <v>3.0813000000000001</v>
      </c>
      <c r="H186" s="172"/>
      <c r="I186" s="172"/>
      <c r="J186" s="172">
        <f t="shared" ref="J186:N188" si="120">J185</f>
        <v>2.4689999999999999</v>
      </c>
      <c r="K186" s="172">
        <f t="shared" si="120"/>
        <v>3.0813000000000001</v>
      </c>
      <c r="L186" s="67">
        <f t="shared" si="120"/>
        <v>8.6680397909598037E-4</v>
      </c>
      <c r="M186" s="67">
        <f t="shared" si="120"/>
        <v>0</v>
      </c>
      <c r="N186" s="172">
        <f t="shared" si="120"/>
        <v>6.0676278536718627E-4</v>
      </c>
      <c r="O186" s="53"/>
      <c r="P186" s="172">
        <f t="shared" si="118"/>
        <v>1.3175420482258902E-3</v>
      </c>
    </row>
    <row r="187" spans="1:16" hidden="1" x14ac:dyDescent="0.25">
      <c r="A187" s="2">
        <f t="shared" si="116"/>
        <v>62</v>
      </c>
      <c r="B187" s="55" t="s">
        <v>121</v>
      </c>
      <c r="C187" s="127"/>
      <c r="D187" s="78"/>
      <c r="E187" s="78"/>
      <c r="G187" s="172">
        <f t="shared" si="117"/>
        <v>3.0813000000000001</v>
      </c>
      <c r="H187" s="172"/>
      <c r="I187" s="172"/>
      <c r="J187" s="172">
        <f t="shared" si="120"/>
        <v>2.4689999999999999</v>
      </c>
      <c r="K187" s="172">
        <f t="shared" si="120"/>
        <v>3.0813000000000001</v>
      </c>
      <c r="L187" s="67">
        <f t="shared" si="120"/>
        <v>8.6680397909598037E-4</v>
      </c>
      <c r="M187" s="67">
        <f t="shared" si="120"/>
        <v>0</v>
      </c>
      <c r="N187" s="172">
        <f t="shared" si="120"/>
        <v>6.0676278536718627E-4</v>
      </c>
      <c r="O187" s="53"/>
      <c r="P187" s="172">
        <f t="shared" si="118"/>
        <v>1.3175420482258902E-3</v>
      </c>
    </row>
    <row r="188" spans="1:16" hidden="1" x14ac:dyDescent="0.25">
      <c r="A188" s="2">
        <f t="shared" si="116"/>
        <v>63</v>
      </c>
      <c r="B188" s="55" t="s">
        <v>134</v>
      </c>
      <c r="C188" s="127"/>
      <c r="D188" s="78"/>
      <c r="E188" s="78"/>
      <c r="G188" s="172">
        <f t="shared" si="117"/>
        <v>3.0813000000000001</v>
      </c>
      <c r="H188" s="172"/>
      <c r="I188" s="172"/>
      <c r="J188" s="172">
        <f t="shared" si="120"/>
        <v>2.4689999999999999</v>
      </c>
      <c r="K188" s="172">
        <f t="shared" si="120"/>
        <v>3.0813000000000001</v>
      </c>
      <c r="L188" s="67">
        <f t="shared" si="120"/>
        <v>8.6680397909598037E-4</v>
      </c>
      <c r="M188" s="67">
        <f t="shared" si="120"/>
        <v>0</v>
      </c>
      <c r="N188" s="172">
        <f t="shared" si="120"/>
        <v>6.0676278536718627E-4</v>
      </c>
      <c r="O188" s="53"/>
      <c r="P188" s="172">
        <f t="shared" si="118"/>
        <v>1.3175420482258902E-3</v>
      </c>
    </row>
    <row r="189" spans="1:16" hidden="1" x14ac:dyDescent="0.25">
      <c r="A189" s="2">
        <f t="shared" si="116"/>
        <v>64</v>
      </c>
      <c r="B189" s="55" t="s">
        <v>136</v>
      </c>
      <c r="C189" s="127"/>
      <c r="D189" s="78"/>
      <c r="E189" s="78"/>
      <c r="G189" s="172">
        <f t="shared" si="117"/>
        <v>3.0813000000000001</v>
      </c>
      <c r="H189" s="172"/>
      <c r="I189" s="172"/>
      <c r="J189" s="172">
        <f t="shared" si="119"/>
        <v>2.4689999999999999</v>
      </c>
      <c r="K189" s="172">
        <f t="shared" si="119"/>
        <v>3.0813000000000001</v>
      </c>
      <c r="L189" s="67">
        <f t="shared" si="119"/>
        <v>8.6680397909598037E-4</v>
      </c>
      <c r="M189" s="67">
        <f t="shared" si="119"/>
        <v>0</v>
      </c>
      <c r="N189" s="172">
        <f t="shared" si="119"/>
        <v>6.0676278536718627E-4</v>
      </c>
      <c r="O189" s="53"/>
      <c r="P189" s="172">
        <f t="shared" si="118"/>
        <v>1.3175420482258902E-3</v>
      </c>
    </row>
    <row r="190" spans="1:16" hidden="1" x14ac:dyDescent="0.25">
      <c r="A190" s="2">
        <f t="shared" si="116"/>
        <v>65</v>
      </c>
      <c r="B190" s="55" t="s">
        <v>153</v>
      </c>
      <c r="C190" s="127">
        <v>0.20899999999999999</v>
      </c>
      <c r="D190" s="78"/>
      <c r="E190" s="78"/>
      <c r="G190" s="172">
        <f t="shared" si="117"/>
        <v>3.0813000000000001</v>
      </c>
      <c r="H190" s="172"/>
      <c r="I190" s="172"/>
      <c r="J190" s="172">
        <f t="shared" si="119"/>
        <v>2.4689999999999999</v>
      </c>
      <c r="K190" s="172">
        <f t="shared" si="119"/>
        <v>3.0813000000000001</v>
      </c>
      <c r="L190" s="67">
        <f t="shared" si="119"/>
        <v>8.6680397909598037E-4</v>
      </c>
      <c r="M190" s="67">
        <f t="shared" si="119"/>
        <v>0</v>
      </c>
      <c r="N190" s="172">
        <f t="shared" si="119"/>
        <v>6.0676278536718627E-4</v>
      </c>
      <c r="O190" s="53"/>
      <c r="P190" s="172">
        <f t="shared" si="118"/>
        <v>1.3175420482258902E-3</v>
      </c>
    </row>
    <row r="191" spans="1:16" hidden="1" x14ac:dyDescent="0.25">
      <c r="A191" s="2">
        <f t="shared" si="116"/>
        <v>66</v>
      </c>
      <c r="B191" s="55" t="s">
        <v>162</v>
      </c>
      <c r="C191" s="127">
        <v>0.20899999999999999</v>
      </c>
      <c r="D191" s="78"/>
      <c r="E191" s="78"/>
      <c r="G191" s="172">
        <f t="shared" si="117"/>
        <v>3.0813000000000001</v>
      </c>
      <c r="H191" s="172"/>
      <c r="I191" s="172"/>
      <c r="J191" s="172">
        <f t="shared" si="119"/>
        <v>2.4689999999999999</v>
      </c>
      <c r="K191" s="172">
        <f t="shared" si="119"/>
        <v>3.0813000000000001</v>
      </c>
      <c r="L191" s="67">
        <f t="shared" si="119"/>
        <v>8.6680397909598037E-4</v>
      </c>
      <c r="M191" s="67">
        <f t="shared" si="119"/>
        <v>0</v>
      </c>
      <c r="N191" s="172">
        <f t="shared" si="119"/>
        <v>6.0676278536718627E-4</v>
      </c>
      <c r="O191" s="53"/>
      <c r="P191" s="172">
        <f t="shared" si="118"/>
        <v>1.3175420482258902E-3</v>
      </c>
    </row>
    <row r="192" spans="1:16" hidden="1" x14ac:dyDescent="0.25">
      <c r="A192" s="2"/>
      <c r="B192" s="55"/>
      <c r="C192" s="127"/>
      <c r="D192" s="78"/>
      <c r="E192" s="78"/>
      <c r="G192" s="172">
        <f t="shared" si="117"/>
        <v>3.0813000000000001</v>
      </c>
      <c r="H192" s="172"/>
      <c r="I192" s="172"/>
      <c r="J192" s="172">
        <f t="shared" si="119"/>
        <v>2.4689999999999999</v>
      </c>
      <c r="K192" s="172">
        <f t="shared" si="119"/>
        <v>3.0813000000000001</v>
      </c>
      <c r="L192" s="67">
        <f t="shared" si="119"/>
        <v>8.6680397909598037E-4</v>
      </c>
      <c r="M192" s="67">
        <f t="shared" si="119"/>
        <v>0</v>
      </c>
      <c r="N192" s="172">
        <f t="shared" si="119"/>
        <v>6.0676278536718627E-4</v>
      </c>
      <c r="O192" s="53"/>
      <c r="P192" s="172">
        <f t="shared" si="118"/>
        <v>1.3175420482258902E-3</v>
      </c>
    </row>
    <row r="193" spans="1:16" hidden="1" x14ac:dyDescent="0.25">
      <c r="A193" s="86"/>
      <c r="B193" s="32" t="s">
        <v>439</v>
      </c>
      <c r="C193" s="127"/>
      <c r="D193" s="78"/>
      <c r="E193" s="78"/>
      <c r="G193" s="172">
        <f t="shared" si="117"/>
        <v>3.0813000000000001</v>
      </c>
      <c r="H193" s="172"/>
      <c r="I193" s="172"/>
      <c r="J193" s="172">
        <f t="shared" si="119"/>
        <v>2.4689999999999999</v>
      </c>
      <c r="K193" s="172">
        <f t="shared" si="119"/>
        <v>3.0813000000000001</v>
      </c>
      <c r="L193" s="67">
        <f t="shared" si="119"/>
        <v>8.6680397909598037E-4</v>
      </c>
      <c r="M193" s="67">
        <f t="shared" si="119"/>
        <v>0</v>
      </c>
      <c r="N193" s="172">
        <f t="shared" si="119"/>
        <v>6.0676278536718627E-4</v>
      </c>
      <c r="O193" s="53"/>
      <c r="P193" s="172">
        <f t="shared" si="118"/>
        <v>1.3175420482258902E-3</v>
      </c>
    </row>
    <row r="194" spans="1:16" hidden="1" x14ac:dyDescent="0.25">
      <c r="A194" s="86"/>
      <c r="B194" s="55" t="s">
        <v>440</v>
      </c>
      <c r="C194" s="127"/>
      <c r="D194" s="78"/>
      <c r="E194" s="78"/>
      <c r="G194" s="172">
        <f>G193</f>
        <v>3.0813000000000001</v>
      </c>
      <c r="H194" s="172"/>
      <c r="I194" s="172"/>
      <c r="J194" s="172">
        <f t="shared" si="119"/>
        <v>2.4689999999999999</v>
      </c>
      <c r="K194" s="172">
        <f t="shared" si="119"/>
        <v>3.0813000000000001</v>
      </c>
      <c r="L194" s="67">
        <f t="shared" si="119"/>
        <v>8.6680397909598037E-4</v>
      </c>
      <c r="M194" s="67">
        <f t="shared" si="119"/>
        <v>0</v>
      </c>
      <c r="N194" s="172">
        <f t="shared" si="119"/>
        <v>6.0676278536718627E-4</v>
      </c>
      <c r="O194" s="53"/>
      <c r="P194" s="172">
        <f>P193</f>
        <v>1.3175420482258902E-3</v>
      </c>
    </row>
    <row r="195" spans="1:16" hidden="1" x14ac:dyDescent="0.25">
      <c r="A195" s="86"/>
      <c r="B195" s="55"/>
      <c r="C195" s="127"/>
      <c r="D195" s="78"/>
      <c r="E195" s="78"/>
      <c r="G195" s="172">
        <f>G194</f>
        <v>3.0813000000000001</v>
      </c>
      <c r="H195" s="172"/>
      <c r="I195" s="172"/>
      <c r="J195" s="172">
        <f t="shared" si="119"/>
        <v>2.4689999999999999</v>
      </c>
      <c r="K195" s="172">
        <f t="shared" si="119"/>
        <v>3.0813000000000001</v>
      </c>
      <c r="L195" s="67">
        <f t="shared" si="119"/>
        <v>8.6680397909598037E-4</v>
      </c>
      <c r="M195" s="67">
        <f t="shared" si="119"/>
        <v>0</v>
      </c>
      <c r="N195" s="172">
        <f t="shared" si="119"/>
        <v>6.0676278536718627E-4</v>
      </c>
      <c r="O195" s="53"/>
      <c r="P195" s="172">
        <f>P194</f>
        <v>1.3175420482258902E-3</v>
      </c>
    </row>
    <row r="196" spans="1:16" hidden="1" x14ac:dyDescent="0.25">
      <c r="A196" s="86"/>
      <c r="B196" s="55"/>
      <c r="C196" s="127"/>
      <c r="D196" s="78"/>
      <c r="E196" s="78"/>
      <c r="G196" s="172">
        <f>G195</f>
        <v>3.0813000000000001</v>
      </c>
      <c r="H196" s="172"/>
      <c r="I196" s="172"/>
      <c r="J196" s="172">
        <f t="shared" si="119"/>
        <v>2.4689999999999999</v>
      </c>
      <c r="K196" s="172">
        <f t="shared" si="119"/>
        <v>3.0813000000000001</v>
      </c>
      <c r="L196" s="67">
        <f t="shared" si="119"/>
        <v>8.6680397909598037E-4</v>
      </c>
      <c r="M196" s="67">
        <f t="shared" si="119"/>
        <v>0</v>
      </c>
      <c r="N196" s="172">
        <f t="shared" si="119"/>
        <v>6.0676278536718627E-4</v>
      </c>
      <c r="O196" s="53"/>
      <c r="P196" s="172">
        <f>P195</f>
        <v>1.3175420482258902E-3</v>
      </c>
    </row>
    <row r="197" spans="1:16" hidden="1" x14ac:dyDescent="0.25">
      <c r="A197" s="86"/>
      <c r="B197" s="32" t="s">
        <v>25</v>
      </c>
      <c r="C197" s="127"/>
      <c r="D197" s="78"/>
      <c r="E197" s="78"/>
      <c r="G197" s="172">
        <f>G196</f>
        <v>3.0813000000000001</v>
      </c>
      <c r="H197" s="172"/>
      <c r="I197" s="172"/>
      <c r="J197" s="172">
        <f t="shared" si="119"/>
        <v>2.4689999999999999</v>
      </c>
      <c r="K197" s="172">
        <f t="shared" si="119"/>
        <v>3.0813000000000001</v>
      </c>
      <c r="L197" s="67">
        <f t="shared" si="119"/>
        <v>8.6680397909598037E-4</v>
      </c>
      <c r="M197" s="67">
        <f t="shared" si="119"/>
        <v>0</v>
      </c>
      <c r="N197" s="172">
        <f t="shared" si="119"/>
        <v>6.0676278536718627E-4</v>
      </c>
      <c r="O197" s="53"/>
      <c r="P197" s="172">
        <f>P196</f>
        <v>1.3175420482258902E-3</v>
      </c>
    </row>
    <row r="198" spans="1:16" hidden="1" x14ac:dyDescent="0.25">
      <c r="A198" s="2">
        <f>A197+1</f>
        <v>1</v>
      </c>
      <c r="B198" s="55" t="s">
        <v>129</v>
      </c>
      <c r="C198" s="127">
        <v>0.20599999999999999</v>
      </c>
      <c r="D198" s="78"/>
      <c r="E198" s="78"/>
      <c r="G198" s="172">
        <f t="shared" ref="G198:G261" si="121">G197</f>
        <v>3.0813000000000001</v>
      </c>
      <c r="H198" s="172"/>
      <c r="I198" s="172"/>
      <c r="J198" s="172">
        <f t="shared" ref="J198:N213" si="122">J197</f>
        <v>2.4689999999999999</v>
      </c>
      <c r="K198" s="172">
        <f t="shared" si="122"/>
        <v>3.0813000000000001</v>
      </c>
      <c r="L198" s="67">
        <f t="shared" si="122"/>
        <v>8.6680397909598037E-4</v>
      </c>
      <c r="M198" s="67">
        <f t="shared" si="122"/>
        <v>0</v>
      </c>
      <c r="N198" s="172">
        <f t="shared" si="122"/>
        <v>6.0676278536718627E-4</v>
      </c>
      <c r="O198" s="53"/>
      <c r="P198" s="172">
        <f t="shared" ref="P198:P261" si="123">P197</f>
        <v>1.3175420482258902E-3</v>
      </c>
    </row>
    <row r="199" spans="1:16" hidden="1" x14ac:dyDescent="0.25">
      <c r="A199" s="2">
        <f>A198+1</f>
        <v>2</v>
      </c>
      <c r="B199" s="55" t="s">
        <v>186</v>
      </c>
      <c r="C199" s="127">
        <v>0.19700000000000001</v>
      </c>
      <c r="D199" s="78"/>
      <c r="E199" s="78"/>
      <c r="G199" s="172">
        <f t="shared" si="121"/>
        <v>3.0813000000000001</v>
      </c>
      <c r="H199" s="172"/>
      <c r="I199" s="172"/>
      <c r="J199" s="172">
        <f t="shared" si="122"/>
        <v>2.4689999999999999</v>
      </c>
      <c r="K199" s="172">
        <f t="shared" si="122"/>
        <v>3.0813000000000001</v>
      </c>
      <c r="L199" s="67">
        <f t="shared" si="122"/>
        <v>8.6680397909598037E-4</v>
      </c>
      <c r="M199" s="67">
        <f t="shared" si="122"/>
        <v>0</v>
      </c>
      <c r="N199" s="172">
        <f t="shared" si="122"/>
        <v>6.0676278536718627E-4</v>
      </c>
      <c r="O199" s="53"/>
      <c r="P199" s="172">
        <f t="shared" si="123"/>
        <v>1.3175420482258902E-3</v>
      </c>
    </row>
    <row r="200" spans="1:16" hidden="1" x14ac:dyDescent="0.25">
      <c r="A200" s="2">
        <f>A199+1</f>
        <v>3</v>
      </c>
      <c r="B200" s="55" t="s">
        <v>151</v>
      </c>
      <c r="C200" s="127">
        <v>0.19700000000000001</v>
      </c>
      <c r="D200" s="78"/>
      <c r="E200" s="78"/>
      <c r="G200" s="172">
        <f t="shared" si="121"/>
        <v>3.0813000000000001</v>
      </c>
      <c r="H200" s="172"/>
      <c r="I200" s="172"/>
      <c r="J200" s="172">
        <f t="shared" si="122"/>
        <v>2.4689999999999999</v>
      </c>
      <c r="K200" s="172">
        <f t="shared" si="122"/>
        <v>3.0813000000000001</v>
      </c>
      <c r="L200" s="67">
        <f t="shared" si="122"/>
        <v>8.6680397909598037E-4</v>
      </c>
      <c r="M200" s="67">
        <f t="shared" si="122"/>
        <v>0</v>
      </c>
      <c r="N200" s="172">
        <f t="shared" si="122"/>
        <v>6.0676278536718627E-4</v>
      </c>
      <c r="O200" s="53"/>
      <c r="P200" s="172">
        <f t="shared" si="123"/>
        <v>1.3175420482258902E-3</v>
      </c>
    </row>
    <row r="201" spans="1:16" hidden="1" x14ac:dyDescent="0.25">
      <c r="A201" s="86">
        <v>4</v>
      </c>
      <c r="B201" s="55"/>
      <c r="C201" s="127"/>
      <c r="D201" s="78"/>
      <c r="E201" s="78"/>
      <c r="G201" s="172">
        <f t="shared" si="121"/>
        <v>3.0813000000000001</v>
      </c>
      <c r="H201" s="172"/>
      <c r="I201" s="172"/>
      <c r="J201" s="172">
        <f t="shared" si="122"/>
        <v>2.4689999999999999</v>
      </c>
      <c r="K201" s="172">
        <f t="shared" si="122"/>
        <v>3.0813000000000001</v>
      </c>
      <c r="L201" s="67">
        <f t="shared" si="122"/>
        <v>8.6680397909598037E-4</v>
      </c>
      <c r="M201" s="67">
        <f t="shared" si="122"/>
        <v>0</v>
      </c>
      <c r="N201" s="172">
        <f t="shared" si="122"/>
        <v>6.0676278536718627E-4</v>
      </c>
      <c r="O201" s="53"/>
      <c r="P201" s="172">
        <f t="shared" si="123"/>
        <v>1.3175420482258902E-3</v>
      </c>
    </row>
    <row r="202" spans="1:16" hidden="1" x14ac:dyDescent="0.25">
      <c r="A202" s="86"/>
      <c r="B202" s="55"/>
      <c r="C202" s="127"/>
      <c r="D202" s="78"/>
      <c r="E202" s="78"/>
      <c r="G202" s="172">
        <f t="shared" si="121"/>
        <v>3.0813000000000001</v>
      </c>
      <c r="H202" s="172"/>
      <c r="I202" s="172"/>
      <c r="J202" s="172">
        <f t="shared" si="122"/>
        <v>2.4689999999999999</v>
      </c>
      <c r="K202" s="172">
        <f t="shared" si="122"/>
        <v>3.0813000000000001</v>
      </c>
      <c r="L202" s="67">
        <f t="shared" si="122"/>
        <v>8.6680397909598037E-4</v>
      </c>
      <c r="M202" s="67">
        <f t="shared" si="122"/>
        <v>0</v>
      </c>
      <c r="N202" s="172">
        <f t="shared" si="122"/>
        <v>6.0676278536718627E-4</v>
      </c>
      <c r="O202" s="53"/>
      <c r="P202" s="172">
        <f t="shared" si="123"/>
        <v>1.3175420482258902E-3</v>
      </c>
    </row>
    <row r="203" spans="1:16" hidden="1" x14ac:dyDescent="0.25">
      <c r="A203" s="86"/>
      <c r="B203" s="32" t="s">
        <v>207</v>
      </c>
      <c r="C203" s="127"/>
      <c r="D203" s="78"/>
      <c r="E203" s="78"/>
      <c r="G203" s="172">
        <f t="shared" si="121"/>
        <v>3.0813000000000001</v>
      </c>
      <c r="H203" s="172"/>
      <c r="I203" s="172"/>
      <c r="J203" s="172">
        <f t="shared" si="122"/>
        <v>2.4689999999999999</v>
      </c>
      <c r="K203" s="172">
        <f t="shared" si="122"/>
        <v>3.0813000000000001</v>
      </c>
      <c r="L203" s="67">
        <f t="shared" si="122"/>
        <v>8.6680397909598037E-4</v>
      </c>
      <c r="M203" s="67">
        <f t="shared" si="122"/>
        <v>0</v>
      </c>
      <c r="N203" s="172">
        <f t="shared" si="122"/>
        <v>6.0676278536718627E-4</v>
      </c>
      <c r="O203" s="53"/>
      <c r="P203" s="172">
        <f t="shared" si="123"/>
        <v>1.3175420482258902E-3</v>
      </c>
    </row>
    <row r="204" spans="1:16" hidden="1" x14ac:dyDescent="0.25">
      <c r="A204" s="2">
        <v>1</v>
      </c>
      <c r="B204" s="55" t="s">
        <v>132</v>
      </c>
      <c r="C204" s="127">
        <v>0.29099999999999998</v>
      </c>
      <c r="D204" s="78"/>
      <c r="E204" s="78"/>
      <c r="G204" s="172">
        <f t="shared" si="121"/>
        <v>3.0813000000000001</v>
      </c>
      <c r="H204" s="172"/>
      <c r="I204" s="172"/>
      <c r="J204" s="172">
        <f t="shared" si="122"/>
        <v>2.4689999999999999</v>
      </c>
      <c r="K204" s="172">
        <f t="shared" si="122"/>
        <v>3.0813000000000001</v>
      </c>
      <c r="L204" s="67">
        <f t="shared" si="122"/>
        <v>8.6680397909598037E-4</v>
      </c>
      <c r="M204" s="67">
        <f t="shared" si="122"/>
        <v>0</v>
      </c>
      <c r="N204" s="172">
        <f t="shared" si="122"/>
        <v>6.0676278536718627E-4</v>
      </c>
      <c r="O204" s="53"/>
      <c r="P204" s="172">
        <f t="shared" si="123"/>
        <v>1.3175420482258902E-3</v>
      </c>
    </row>
    <row r="205" spans="1:16" hidden="1" x14ac:dyDescent="0.25">
      <c r="A205" s="2"/>
      <c r="B205" s="55" t="s">
        <v>436</v>
      </c>
      <c r="C205" s="127">
        <v>0.125</v>
      </c>
      <c r="D205" s="78"/>
      <c r="E205" s="78"/>
      <c r="G205" s="172">
        <f t="shared" si="121"/>
        <v>3.0813000000000001</v>
      </c>
      <c r="H205" s="172"/>
      <c r="I205" s="172"/>
      <c r="J205" s="172">
        <f t="shared" si="122"/>
        <v>2.4689999999999999</v>
      </c>
      <c r="K205" s="172">
        <f t="shared" si="122"/>
        <v>3.0813000000000001</v>
      </c>
      <c r="L205" s="67">
        <f t="shared" si="122"/>
        <v>8.6680397909598037E-4</v>
      </c>
      <c r="M205" s="67">
        <f t="shared" si="122"/>
        <v>0</v>
      </c>
      <c r="N205" s="172">
        <f t="shared" si="122"/>
        <v>6.0676278536718627E-4</v>
      </c>
      <c r="O205" s="53"/>
      <c r="P205" s="172">
        <f t="shared" si="123"/>
        <v>1.3175420482258902E-3</v>
      </c>
    </row>
    <row r="206" spans="1:16" hidden="1" x14ac:dyDescent="0.25">
      <c r="A206" s="2">
        <f>A204+1</f>
        <v>2</v>
      </c>
      <c r="B206" s="87" t="s">
        <v>135</v>
      </c>
      <c r="D206" s="78"/>
      <c r="E206" s="78"/>
      <c r="G206" s="172">
        <f t="shared" si="121"/>
        <v>3.0813000000000001</v>
      </c>
      <c r="H206" s="172"/>
      <c r="I206" s="172"/>
      <c r="J206" s="172">
        <f t="shared" si="122"/>
        <v>2.4689999999999999</v>
      </c>
      <c r="K206" s="172">
        <f t="shared" si="122"/>
        <v>3.0813000000000001</v>
      </c>
      <c r="L206" s="67">
        <f t="shared" si="122"/>
        <v>8.6680397909598037E-4</v>
      </c>
      <c r="M206" s="67">
        <f t="shared" si="122"/>
        <v>0</v>
      </c>
      <c r="N206" s="172">
        <f t="shared" si="122"/>
        <v>6.0676278536718627E-4</v>
      </c>
      <c r="O206" s="53"/>
      <c r="P206" s="172">
        <f t="shared" si="123"/>
        <v>1.3175420482258902E-3</v>
      </c>
    </row>
    <row r="207" spans="1:16" hidden="1" x14ac:dyDescent="0.25">
      <c r="A207" s="2">
        <f t="shared" ref="A207:A240" si="124">A206+1</f>
        <v>3</v>
      </c>
      <c r="B207" s="87" t="s">
        <v>154</v>
      </c>
      <c r="C207" s="25">
        <v>1.4370000000000001</v>
      </c>
      <c r="D207" s="78"/>
      <c r="E207" s="78"/>
      <c r="G207" s="172">
        <f t="shared" si="121"/>
        <v>3.0813000000000001</v>
      </c>
      <c r="H207" s="172"/>
      <c r="I207" s="172"/>
      <c r="J207" s="172">
        <f t="shared" si="122"/>
        <v>2.4689999999999999</v>
      </c>
      <c r="K207" s="172">
        <f t="shared" si="122"/>
        <v>3.0813000000000001</v>
      </c>
      <c r="L207" s="67">
        <f t="shared" si="122"/>
        <v>8.6680397909598037E-4</v>
      </c>
      <c r="M207" s="67">
        <f t="shared" si="122"/>
        <v>0</v>
      </c>
      <c r="N207" s="172">
        <f t="shared" si="122"/>
        <v>6.0676278536718627E-4</v>
      </c>
      <c r="O207" s="53"/>
      <c r="P207" s="172">
        <f t="shared" si="123"/>
        <v>1.3175420482258902E-3</v>
      </c>
    </row>
    <row r="208" spans="1:16" hidden="1" x14ac:dyDescent="0.25">
      <c r="A208" s="2">
        <f t="shared" si="124"/>
        <v>4</v>
      </c>
      <c r="B208" s="87" t="s">
        <v>226</v>
      </c>
      <c r="C208" s="25">
        <v>1.4450000000000001</v>
      </c>
      <c r="D208" s="78"/>
      <c r="E208" s="78"/>
      <c r="G208" s="172">
        <f t="shared" si="121"/>
        <v>3.0813000000000001</v>
      </c>
      <c r="H208" s="172"/>
      <c r="I208" s="172"/>
      <c r="J208" s="172">
        <f t="shared" si="122"/>
        <v>2.4689999999999999</v>
      </c>
      <c r="K208" s="172">
        <f t="shared" si="122"/>
        <v>3.0813000000000001</v>
      </c>
      <c r="L208" s="67">
        <f t="shared" si="122"/>
        <v>8.6680397909598037E-4</v>
      </c>
      <c r="M208" s="67">
        <f t="shared" si="122"/>
        <v>0</v>
      </c>
      <c r="N208" s="172">
        <f t="shared" si="122"/>
        <v>6.0676278536718627E-4</v>
      </c>
      <c r="O208" s="53"/>
      <c r="P208" s="172">
        <f t="shared" si="123"/>
        <v>1.3175420482258902E-3</v>
      </c>
    </row>
    <row r="209" spans="1:16" hidden="1" x14ac:dyDescent="0.25">
      <c r="A209" s="2">
        <f t="shared" si="124"/>
        <v>5</v>
      </c>
      <c r="B209" s="209" t="s">
        <v>227</v>
      </c>
      <c r="C209" s="25">
        <v>1.4450000000000001</v>
      </c>
      <c r="D209" s="78"/>
      <c r="E209" s="78"/>
      <c r="G209" s="172">
        <f t="shared" si="121"/>
        <v>3.0813000000000001</v>
      </c>
      <c r="H209" s="172"/>
      <c r="I209" s="172"/>
      <c r="J209" s="172">
        <f t="shared" si="122"/>
        <v>2.4689999999999999</v>
      </c>
      <c r="K209" s="172">
        <f t="shared" si="122"/>
        <v>3.0813000000000001</v>
      </c>
      <c r="L209" s="67">
        <f t="shared" si="122"/>
        <v>8.6680397909598037E-4</v>
      </c>
      <c r="M209" s="67">
        <f t="shared" si="122"/>
        <v>0</v>
      </c>
      <c r="N209" s="172">
        <f t="shared" si="122"/>
        <v>6.0676278536718627E-4</v>
      </c>
      <c r="O209" s="53"/>
      <c r="P209" s="172">
        <f t="shared" si="123"/>
        <v>1.3175420482258902E-3</v>
      </c>
    </row>
    <row r="210" spans="1:16" hidden="1" x14ac:dyDescent="0.25">
      <c r="A210" s="2"/>
      <c r="B210" s="209" t="s">
        <v>406</v>
      </c>
      <c r="C210" s="25">
        <v>1.4450000000000001</v>
      </c>
      <c r="D210" s="78"/>
      <c r="E210" s="78"/>
      <c r="G210" s="172">
        <f t="shared" si="121"/>
        <v>3.0813000000000001</v>
      </c>
      <c r="H210" s="172"/>
      <c r="I210" s="172"/>
      <c r="J210" s="172">
        <f t="shared" si="122"/>
        <v>2.4689999999999999</v>
      </c>
      <c r="K210" s="172">
        <f t="shared" si="122"/>
        <v>3.0813000000000001</v>
      </c>
      <c r="L210" s="67">
        <f t="shared" si="122"/>
        <v>8.6680397909598037E-4</v>
      </c>
      <c r="M210" s="67">
        <f t="shared" si="122"/>
        <v>0</v>
      </c>
      <c r="N210" s="172">
        <f t="shared" si="122"/>
        <v>6.0676278536718627E-4</v>
      </c>
      <c r="O210" s="53"/>
      <c r="P210" s="172">
        <f t="shared" si="123"/>
        <v>1.3175420482258902E-3</v>
      </c>
    </row>
    <row r="211" spans="1:16" hidden="1" x14ac:dyDescent="0.25">
      <c r="A211" s="2">
        <f>A209+1</f>
        <v>6</v>
      </c>
      <c r="B211" s="209" t="s">
        <v>244</v>
      </c>
      <c r="C211" s="25">
        <v>1.4450000000000001</v>
      </c>
      <c r="D211" s="78"/>
      <c r="E211" s="78"/>
      <c r="G211" s="172">
        <f t="shared" si="121"/>
        <v>3.0813000000000001</v>
      </c>
      <c r="H211" s="172"/>
      <c r="I211" s="172"/>
      <c r="J211" s="172">
        <f t="shared" si="122"/>
        <v>2.4689999999999999</v>
      </c>
      <c r="K211" s="172">
        <f t="shared" si="122"/>
        <v>3.0813000000000001</v>
      </c>
      <c r="L211" s="67">
        <f t="shared" si="122"/>
        <v>8.6680397909598037E-4</v>
      </c>
      <c r="M211" s="67">
        <f t="shared" si="122"/>
        <v>0</v>
      </c>
      <c r="N211" s="172">
        <f t="shared" si="122"/>
        <v>6.0676278536718627E-4</v>
      </c>
      <c r="O211" s="53"/>
      <c r="P211" s="172">
        <f t="shared" si="123"/>
        <v>1.3175420482258902E-3</v>
      </c>
    </row>
    <row r="212" spans="1:16" hidden="1" x14ac:dyDescent="0.25">
      <c r="A212" s="2">
        <f t="shared" si="124"/>
        <v>7</v>
      </c>
      <c r="B212" s="209" t="s">
        <v>257</v>
      </c>
      <c r="C212" s="25">
        <v>1.216</v>
      </c>
      <c r="D212" s="78"/>
      <c r="E212" s="78"/>
      <c r="G212" s="172">
        <f t="shared" si="121"/>
        <v>3.0813000000000001</v>
      </c>
      <c r="H212" s="172"/>
      <c r="I212" s="172"/>
      <c r="J212" s="172">
        <f t="shared" si="122"/>
        <v>2.4689999999999999</v>
      </c>
      <c r="K212" s="172">
        <f t="shared" si="122"/>
        <v>3.0813000000000001</v>
      </c>
      <c r="L212" s="67">
        <f t="shared" si="122"/>
        <v>8.6680397909598037E-4</v>
      </c>
      <c r="M212" s="67">
        <f t="shared" si="122"/>
        <v>0</v>
      </c>
      <c r="N212" s="172">
        <f t="shared" si="122"/>
        <v>6.0676278536718627E-4</v>
      </c>
      <c r="O212" s="53"/>
      <c r="P212" s="172">
        <f t="shared" si="123"/>
        <v>1.3175420482258902E-3</v>
      </c>
    </row>
    <row r="213" spans="1:16" hidden="1" x14ac:dyDescent="0.25">
      <c r="A213" s="2">
        <f t="shared" si="124"/>
        <v>8</v>
      </c>
      <c r="B213" s="209" t="s">
        <v>423</v>
      </c>
      <c r="C213" s="25">
        <v>0.378</v>
      </c>
      <c r="D213" s="78"/>
      <c r="E213" s="78"/>
      <c r="G213" s="172">
        <f t="shared" si="121"/>
        <v>3.0813000000000001</v>
      </c>
      <c r="H213" s="172"/>
      <c r="I213" s="172"/>
      <c r="J213" s="172">
        <f t="shared" si="122"/>
        <v>2.4689999999999999</v>
      </c>
      <c r="K213" s="172">
        <f t="shared" si="122"/>
        <v>3.0813000000000001</v>
      </c>
      <c r="L213" s="67">
        <f t="shared" si="122"/>
        <v>8.6680397909598037E-4</v>
      </c>
      <c r="M213" s="67">
        <f t="shared" si="122"/>
        <v>0</v>
      </c>
      <c r="N213" s="172">
        <f t="shared" si="122"/>
        <v>6.0676278536718627E-4</v>
      </c>
      <c r="O213" s="53"/>
      <c r="P213" s="172">
        <f t="shared" si="123"/>
        <v>1.3175420482258902E-3</v>
      </c>
    </row>
    <row r="214" spans="1:16" hidden="1" x14ac:dyDescent="0.25">
      <c r="A214" s="2">
        <f t="shared" si="124"/>
        <v>9</v>
      </c>
      <c r="B214" s="209" t="s">
        <v>422</v>
      </c>
      <c r="C214" s="25">
        <f>0.345</f>
        <v>0.34499999999999997</v>
      </c>
      <c r="D214" s="78"/>
      <c r="E214" s="78"/>
      <c r="G214" s="172">
        <f t="shared" si="121"/>
        <v>3.0813000000000001</v>
      </c>
      <c r="H214" s="172"/>
      <c r="I214" s="172"/>
      <c r="J214" s="172">
        <f t="shared" ref="J214:N229" si="125">J213</f>
        <v>2.4689999999999999</v>
      </c>
      <c r="K214" s="172">
        <f t="shared" si="125"/>
        <v>3.0813000000000001</v>
      </c>
      <c r="L214" s="67">
        <f t="shared" si="125"/>
        <v>8.6680397909598037E-4</v>
      </c>
      <c r="M214" s="67">
        <f t="shared" si="125"/>
        <v>0</v>
      </c>
      <c r="N214" s="172">
        <f t="shared" si="125"/>
        <v>6.0676278536718627E-4</v>
      </c>
      <c r="O214" s="53"/>
      <c r="P214" s="172">
        <f t="shared" si="123"/>
        <v>1.3175420482258902E-3</v>
      </c>
    </row>
    <row r="215" spans="1:16" hidden="1" x14ac:dyDescent="0.25">
      <c r="A215" s="2">
        <f t="shared" si="124"/>
        <v>10</v>
      </c>
      <c r="B215" s="209" t="s">
        <v>424</v>
      </c>
      <c r="C215" s="25">
        <v>0.24399999999999999</v>
      </c>
      <c r="D215" s="78"/>
      <c r="E215" s="78"/>
      <c r="G215" s="172">
        <f t="shared" si="121"/>
        <v>3.0813000000000001</v>
      </c>
      <c r="H215" s="172"/>
      <c r="I215" s="172"/>
      <c r="J215" s="172">
        <f t="shared" si="125"/>
        <v>2.4689999999999999</v>
      </c>
      <c r="K215" s="172">
        <f t="shared" si="125"/>
        <v>3.0813000000000001</v>
      </c>
      <c r="L215" s="67">
        <f t="shared" si="125"/>
        <v>8.6680397909598037E-4</v>
      </c>
      <c r="M215" s="67">
        <f t="shared" si="125"/>
        <v>0</v>
      </c>
      <c r="N215" s="172">
        <f t="shared" si="125"/>
        <v>6.0676278536718627E-4</v>
      </c>
      <c r="O215" s="53"/>
      <c r="P215" s="172">
        <f t="shared" si="123"/>
        <v>1.3175420482258902E-3</v>
      </c>
    </row>
    <row r="216" spans="1:16" hidden="1" x14ac:dyDescent="0.25">
      <c r="A216" s="2">
        <f t="shared" si="124"/>
        <v>11</v>
      </c>
      <c r="B216" s="209" t="s">
        <v>425</v>
      </c>
      <c r="C216" s="25">
        <f>0.795</f>
        <v>0.79500000000000004</v>
      </c>
      <c r="D216" s="78"/>
      <c r="E216" s="78"/>
      <c r="G216" s="172">
        <f t="shared" si="121"/>
        <v>3.0813000000000001</v>
      </c>
      <c r="H216" s="172"/>
      <c r="I216" s="172"/>
      <c r="J216" s="172">
        <f t="shared" si="125"/>
        <v>2.4689999999999999</v>
      </c>
      <c r="K216" s="172">
        <f t="shared" si="125"/>
        <v>3.0813000000000001</v>
      </c>
      <c r="L216" s="67">
        <f t="shared" si="125"/>
        <v>8.6680397909598037E-4</v>
      </c>
      <c r="M216" s="67">
        <f t="shared" si="125"/>
        <v>0</v>
      </c>
      <c r="N216" s="172">
        <f t="shared" si="125"/>
        <v>6.0676278536718627E-4</v>
      </c>
      <c r="O216" s="53"/>
      <c r="P216" s="172">
        <f t="shared" si="123"/>
        <v>1.3175420482258902E-3</v>
      </c>
    </row>
    <row r="217" spans="1:16" hidden="1" x14ac:dyDescent="0.25">
      <c r="A217" s="2">
        <f t="shared" si="124"/>
        <v>12</v>
      </c>
      <c r="B217" s="209" t="s">
        <v>426</v>
      </c>
      <c r="C217" s="25">
        <f>0.562</f>
        <v>0.56200000000000006</v>
      </c>
      <c r="D217" s="78"/>
      <c r="E217" s="78"/>
      <c r="G217" s="172">
        <f t="shared" si="121"/>
        <v>3.0813000000000001</v>
      </c>
      <c r="H217" s="172"/>
      <c r="I217" s="172"/>
      <c r="J217" s="172">
        <f t="shared" si="125"/>
        <v>2.4689999999999999</v>
      </c>
      <c r="K217" s="172">
        <f t="shared" si="125"/>
        <v>3.0813000000000001</v>
      </c>
      <c r="L217" s="67">
        <f t="shared" si="125"/>
        <v>8.6680397909598037E-4</v>
      </c>
      <c r="M217" s="67">
        <f t="shared" si="125"/>
        <v>0</v>
      </c>
      <c r="N217" s="172">
        <f t="shared" si="125"/>
        <v>6.0676278536718627E-4</v>
      </c>
      <c r="O217" s="53"/>
      <c r="P217" s="172">
        <f t="shared" si="123"/>
        <v>1.3175420482258902E-3</v>
      </c>
    </row>
    <row r="218" spans="1:16" hidden="1" x14ac:dyDescent="0.25">
      <c r="A218" s="2">
        <f t="shared" si="124"/>
        <v>13</v>
      </c>
      <c r="B218" s="209" t="s">
        <v>427</v>
      </c>
      <c r="C218" s="25">
        <v>0.47699999999999998</v>
      </c>
      <c r="D218" s="78"/>
      <c r="E218" s="78"/>
      <c r="G218" s="172">
        <f t="shared" si="121"/>
        <v>3.0813000000000001</v>
      </c>
      <c r="H218" s="172"/>
      <c r="I218" s="172"/>
      <c r="J218" s="172">
        <f t="shared" si="125"/>
        <v>2.4689999999999999</v>
      </c>
      <c r="K218" s="172">
        <f t="shared" si="125"/>
        <v>3.0813000000000001</v>
      </c>
      <c r="L218" s="67">
        <f t="shared" si="125"/>
        <v>8.6680397909598037E-4</v>
      </c>
      <c r="M218" s="67">
        <f t="shared" si="125"/>
        <v>0</v>
      </c>
      <c r="N218" s="172">
        <f t="shared" si="125"/>
        <v>6.0676278536718627E-4</v>
      </c>
      <c r="O218" s="53"/>
      <c r="P218" s="172">
        <f t="shared" si="123"/>
        <v>1.3175420482258902E-3</v>
      </c>
    </row>
    <row r="219" spans="1:16" hidden="1" x14ac:dyDescent="0.25">
      <c r="A219" s="2">
        <f t="shared" si="124"/>
        <v>14</v>
      </c>
      <c r="B219" s="209" t="s">
        <v>428</v>
      </c>
      <c r="C219" s="25">
        <f>0.451</f>
        <v>0.45100000000000001</v>
      </c>
      <c r="D219" s="78"/>
      <c r="E219" s="78"/>
      <c r="G219" s="172">
        <f t="shared" si="121"/>
        <v>3.0813000000000001</v>
      </c>
      <c r="H219" s="172"/>
      <c r="I219" s="172"/>
      <c r="J219" s="172">
        <f t="shared" si="125"/>
        <v>2.4689999999999999</v>
      </c>
      <c r="K219" s="172">
        <f t="shared" si="125"/>
        <v>3.0813000000000001</v>
      </c>
      <c r="L219" s="67">
        <f t="shared" si="125"/>
        <v>8.6680397909598037E-4</v>
      </c>
      <c r="M219" s="67">
        <f t="shared" si="125"/>
        <v>0</v>
      </c>
      <c r="N219" s="172">
        <f t="shared" si="125"/>
        <v>6.0676278536718627E-4</v>
      </c>
      <c r="O219" s="53"/>
      <c r="P219" s="172">
        <f t="shared" si="123"/>
        <v>1.3175420482258902E-3</v>
      </c>
    </row>
    <row r="220" spans="1:16" hidden="1" x14ac:dyDescent="0.25">
      <c r="A220" s="2">
        <f t="shared" si="124"/>
        <v>15</v>
      </c>
      <c r="B220" s="209" t="s">
        <v>308</v>
      </c>
      <c r="C220" s="25">
        <v>0.54600000000000004</v>
      </c>
      <c r="D220" s="78"/>
      <c r="E220" s="78"/>
      <c r="G220" s="172">
        <f t="shared" si="121"/>
        <v>3.0813000000000001</v>
      </c>
      <c r="H220" s="172"/>
      <c r="I220" s="172"/>
      <c r="J220" s="172">
        <f t="shared" si="125"/>
        <v>2.4689999999999999</v>
      </c>
      <c r="K220" s="172">
        <f t="shared" si="125"/>
        <v>3.0813000000000001</v>
      </c>
      <c r="L220" s="67">
        <f t="shared" si="125"/>
        <v>8.6680397909598037E-4</v>
      </c>
      <c r="M220" s="67">
        <f t="shared" si="125"/>
        <v>0</v>
      </c>
      <c r="N220" s="172">
        <f t="shared" si="125"/>
        <v>6.0676278536718627E-4</v>
      </c>
      <c r="O220" s="53"/>
      <c r="P220" s="172">
        <f t="shared" si="123"/>
        <v>1.3175420482258902E-3</v>
      </c>
    </row>
    <row r="221" spans="1:16" hidden="1" x14ac:dyDescent="0.25">
      <c r="A221" s="2"/>
      <c r="B221" s="209" t="s">
        <v>371</v>
      </c>
      <c r="C221" s="133">
        <f>6.19/12</f>
        <v>0.51583333333333337</v>
      </c>
      <c r="D221" s="78"/>
      <c r="E221" s="78"/>
      <c r="G221" s="172">
        <f t="shared" si="121"/>
        <v>3.0813000000000001</v>
      </c>
      <c r="H221" s="172"/>
      <c r="I221" s="172"/>
      <c r="J221" s="172">
        <f t="shared" si="125"/>
        <v>2.4689999999999999</v>
      </c>
      <c r="K221" s="172">
        <f t="shared" si="125"/>
        <v>3.0813000000000001</v>
      </c>
      <c r="L221" s="67">
        <f t="shared" si="125"/>
        <v>8.6680397909598037E-4</v>
      </c>
      <c r="M221" s="67">
        <f t="shared" si="125"/>
        <v>0</v>
      </c>
      <c r="N221" s="172">
        <f t="shared" si="125"/>
        <v>6.0676278536718627E-4</v>
      </c>
      <c r="O221" s="53"/>
      <c r="P221" s="172">
        <f t="shared" si="123"/>
        <v>1.3175420482258902E-3</v>
      </c>
    </row>
    <row r="222" spans="1:16" hidden="1" x14ac:dyDescent="0.25">
      <c r="A222" s="2">
        <f>A220+1</f>
        <v>16</v>
      </c>
      <c r="B222" s="209" t="s">
        <v>255</v>
      </c>
      <c r="C222" s="25">
        <v>0.34799999999999998</v>
      </c>
      <c r="D222" s="78"/>
      <c r="E222" s="78"/>
      <c r="G222" s="172">
        <f t="shared" si="121"/>
        <v>3.0813000000000001</v>
      </c>
      <c r="H222" s="172"/>
      <c r="I222" s="172"/>
      <c r="J222" s="172">
        <f t="shared" si="125"/>
        <v>2.4689999999999999</v>
      </c>
      <c r="K222" s="172">
        <f t="shared" si="125"/>
        <v>3.0813000000000001</v>
      </c>
      <c r="L222" s="67">
        <f t="shared" si="125"/>
        <v>8.6680397909598037E-4</v>
      </c>
      <c r="M222" s="67">
        <f t="shared" si="125"/>
        <v>0</v>
      </c>
      <c r="N222" s="172">
        <f t="shared" si="125"/>
        <v>6.0676278536718627E-4</v>
      </c>
      <c r="O222" s="53"/>
      <c r="P222" s="172">
        <f t="shared" si="123"/>
        <v>1.3175420482258902E-3</v>
      </c>
    </row>
    <row r="223" spans="1:16" hidden="1" x14ac:dyDescent="0.25">
      <c r="A223" s="2">
        <f t="shared" si="124"/>
        <v>17</v>
      </c>
      <c r="B223" s="209" t="s">
        <v>323</v>
      </c>
      <c r="C223" s="25">
        <v>0.41599999999999998</v>
      </c>
      <c r="D223" s="78"/>
      <c r="E223" s="78"/>
      <c r="G223" s="172">
        <f t="shared" si="121"/>
        <v>3.0813000000000001</v>
      </c>
      <c r="H223" s="172"/>
      <c r="I223" s="172"/>
      <c r="J223" s="172">
        <f t="shared" si="125"/>
        <v>2.4689999999999999</v>
      </c>
      <c r="K223" s="172">
        <f t="shared" si="125"/>
        <v>3.0813000000000001</v>
      </c>
      <c r="L223" s="67">
        <f t="shared" si="125"/>
        <v>8.6680397909598037E-4</v>
      </c>
      <c r="M223" s="67">
        <f t="shared" si="125"/>
        <v>0</v>
      </c>
      <c r="N223" s="172">
        <f t="shared" si="125"/>
        <v>6.0676278536718627E-4</v>
      </c>
      <c r="O223" s="53"/>
      <c r="P223" s="172">
        <f t="shared" si="123"/>
        <v>1.3175420482258902E-3</v>
      </c>
    </row>
    <row r="224" spans="1:16" hidden="1" x14ac:dyDescent="0.25">
      <c r="A224" s="2">
        <f t="shared" si="124"/>
        <v>18</v>
      </c>
      <c r="B224" s="214" t="s">
        <v>282</v>
      </c>
      <c r="C224" s="129">
        <v>0.59</v>
      </c>
      <c r="D224" s="78"/>
      <c r="E224" s="78"/>
      <c r="G224" s="172">
        <f t="shared" si="121"/>
        <v>3.0813000000000001</v>
      </c>
      <c r="H224" s="172"/>
      <c r="I224" s="172"/>
      <c r="J224" s="172">
        <f t="shared" si="125"/>
        <v>2.4689999999999999</v>
      </c>
      <c r="K224" s="172">
        <f t="shared" si="125"/>
        <v>3.0813000000000001</v>
      </c>
      <c r="L224" s="67">
        <f t="shared" si="125"/>
        <v>8.6680397909598037E-4</v>
      </c>
      <c r="M224" s="67">
        <f t="shared" si="125"/>
        <v>0</v>
      </c>
      <c r="N224" s="172">
        <f t="shared" si="125"/>
        <v>6.0676278536718627E-4</v>
      </c>
      <c r="O224" s="53"/>
      <c r="P224" s="172">
        <f t="shared" si="123"/>
        <v>1.3175420482258902E-3</v>
      </c>
    </row>
    <row r="225" spans="1:16" hidden="1" x14ac:dyDescent="0.25">
      <c r="A225" s="2">
        <f t="shared" si="124"/>
        <v>19</v>
      </c>
      <c r="B225" s="214" t="s">
        <v>260</v>
      </c>
      <c r="C225" s="133">
        <v>0.59</v>
      </c>
      <c r="D225" s="78"/>
      <c r="E225" s="78"/>
      <c r="G225" s="172">
        <f t="shared" si="121"/>
        <v>3.0813000000000001</v>
      </c>
      <c r="H225" s="172"/>
      <c r="I225" s="172"/>
      <c r="J225" s="172">
        <f t="shared" si="125"/>
        <v>2.4689999999999999</v>
      </c>
      <c r="K225" s="172">
        <f t="shared" si="125"/>
        <v>3.0813000000000001</v>
      </c>
      <c r="L225" s="67">
        <f t="shared" si="125"/>
        <v>8.6680397909598037E-4</v>
      </c>
      <c r="M225" s="67">
        <f t="shared" si="125"/>
        <v>0</v>
      </c>
      <c r="N225" s="172">
        <f t="shared" si="125"/>
        <v>6.0676278536718627E-4</v>
      </c>
      <c r="O225" s="53"/>
      <c r="P225" s="172">
        <f t="shared" si="123"/>
        <v>1.3175420482258902E-3</v>
      </c>
    </row>
    <row r="226" spans="1:16" hidden="1" x14ac:dyDescent="0.25">
      <c r="A226" s="2">
        <f t="shared" si="124"/>
        <v>20</v>
      </c>
      <c r="B226" s="209" t="s">
        <v>133</v>
      </c>
      <c r="C226" s="25">
        <v>0.307</v>
      </c>
      <c r="D226" s="78"/>
      <c r="E226" s="78"/>
      <c r="G226" s="172">
        <f t="shared" si="121"/>
        <v>3.0813000000000001</v>
      </c>
      <c r="H226" s="172"/>
      <c r="I226" s="172"/>
      <c r="J226" s="172">
        <f t="shared" si="125"/>
        <v>2.4689999999999999</v>
      </c>
      <c r="K226" s="172">
        <f t="shared" si="125"/>
        <v>3.0813000000000001</v>
      </c>
      <c r="L226" s="67">
        <f t="shared" si="125"/>
        <v>8.6680397909598037E-4</v>
      </c>
      <c r="M226" s="67">
        <f t="shared" si="125"/>
        <v>0</v>
      </c>
      <c r="N226" s="172">
        <f t="shared" si="125"/>
        <v>6.0676278536718627E-4</v>
      </c>
      <c r="O226" s="53"/>
      <c r="P226" s="172">
        <f t="shared" si="123"/>
        <v>1.3175420482258902E-3</v>
      </c>
    </row>
    <row r="227" spans="1:16" hidden="1" x14ac:dyDescent="0.25">
      <c r="A227" s="2">
        <f t="shared" si="124"/>
        <v>21</v>
      </c>
      <c r="B227" s="209" t="s">
        <v>228</v>
      </c>
      <c r="C227" s="25">
        <v>0.40300000000000002</v>
      </c>
      <c r="D227" s="78"/>
      <c r="E227" s="78"/>
      <c r="G227" s="172">
        <f t="shared" si="121"/>
        <v>3.0813000000000001</v>
      </c>
      <c r="H227" s="172"/>
      <c r="I227" s="172"/>
      <c r="J227" s="172">
        <f t="shared" si="125"/>
        <v>2.4689999999999999</v>
      </c>
      <c r="K227" s="172">
        <f t="shared" si="125"/>
        <v>3.0813000000000001</v>
      </c>
      <c r="L227" s="67">
        <f t="shared" si="125"/>
        <v>8.6680397909598037E-4</v>
      </c>
      <c r="M227" s="67">
        <f t="shared" si="125"/>
        <v>0</v>
      </c>
      <c r="N227" s="172">
        <f t="shared" si="125"/>
        <v>6.0676278536718627E-4</v>
      </c>
      <c r="O227" s="53"/>
      <c r="P227" s="172">
        <f t="shared" si="123"/>
        <v>1.3175420482258902E-3</v>
      </c>
    </row>
    <row r="228" spans="1:16" hidden="1" x14ac:dyDescent="0.25">
      <c r="A228" s="2">
        <f t="shared" si="124"/>
        <v>22</v>
      </c>
      <c r="B228" s="209" t="s">
        <v>238</v>
      </c>
      <c r="C228" s="133">
        <f>13.16/36</f>
        <v>0.36555555555555558</v>
      </c>
      <c r="D228" s="78"/>
      <c r="E228" s="78"/>
      <c r="G228" s="172">
        <f t="shared" si="121"/>
        <v>3.0813000000000001</v>
      </c>
      <c r="H228" s="172"/>
      <c r="I228" s="172"/>
      <c r="J228" s="172">
        <f t="shared" si="125"/>
        <v>2.4689999999999999</v>
      </c>
      <c r="K228" s="172">
        <f t="shared" si="125"/>
        <v>3.0813000000000001</v>
      </c>
      <c r="L228" s="67">
        <f t="shared" si="125"/>
        <v>8.6680397909598037E-4</v>
      </c>
      <c r="M228" s="67">
        <f t="shared" si="125"/>
        <v>0</v>
      </c>
      <c r="N228" s="172">
        <f t="shared" si="125"/>
        <v>6.0676278536718627E-4</v>
      </c>
      <c r="O228" s="53"/>
      <c r="P228" s="172">
        <f t="shared" si="123"/>
        <v>1.3175420482258902E-3</v>
      </c>
    </row>
    <row r="229" spans="1:16" hidden="1" x14ac:dyDescent="0.25">
      <c r="A229" s="2"/>
      <c r="B229" s="213" t="s">
        <v>501</v>
      </c>
      <c r="C229" s="133"/>
      <c r="D229" s="78"/>
      <c r="E229" s="78"/>
      <c r="G229" s="172">
        <f t="shared" si="121"/>
        <v>3.0813000000000001</v>
      </c>
      <c r="H229" s="172"/>
      <c r="I229" s="172"/>
      <c r="J229" s="172">
        <f t="shared" si="125"/>
        <v>2.4689999999999999</v>
      </c>
      <c r="K229" s="172">
        <f t="shared" si="125"/>
        <v>3.0813000000000001</v>
      </c>
      <c r="L229" s="67">
        <f t="shared" si="125"/>
        <v>8.6680397909598037E-4</v>
      </c>
      <c r="M229" s="67">
        <f t="shared" si="125"/>
        <v>0</v>
      </c>
      <c r="N229" s="172">
        <f t="shared" si="125"/>
        <v>6.0676278536718627E-4</v>
      </c>
      <c r="O229" s="53"/>
      <c r="P229" s="172">
        <f t="shared" si="123"/>
        <v>1.3175420482258902E-3</v>
      </c>
    </row>
    <row r="230" spans="1:16" hidden="1" x14ac:dyDescent="0.25">
      <c r="A230" s="2">
        <f>A228+1</f>
        <v>23</v>
      </c>
      <c r="B230" s="209" t="s">
        <v>334</v>
      </c>
      <c r="C230" s="133">
        <v>0.504</v>
      </c>
      <c r="D230" s="78"/>
      <c r="E230" s="78"/>
      <c r="G230" s="172">
        <f t="shared" si="121"/>
        <v>3.0813000000000001</v>
      </c>
      <c r="H230" s="172"/>
      <c r="I230" s="172"/>
      <c r="J230" s="172">
        <f t="shared" ref="J230:N245" si="126">J229</f>
        <v>2.4689999999999999</v>
      </c>
      <c r="K230" s="172">
        <f t="shared" si="126"/>
        <v>3.0813000000000001</v>
      </c>
      <c r="L230" s="67">
        <f t="shared" si="126"/>
        <v>8.6680397909598037E-4</v>
      </c>
      <c r="M230" s="67">
        <f t="shared" si="126"/>
        <v>0</v>
      </c>
      <c r="N230" s="172">
        <f t="shared" si="126"/>
        <v>6.0676278536718627E-4</v>
      </c>
      <c r="O230" s="53"/>
      <c r="P230" s="172">
        <f t="shared" si="123"/>
        <v>1.3175420482258902E-3</v>
      </c>
    </row>
    <row r="231" spans="1:16" hidden="1" x14ac:dyDescent="0.25">
      <c r="A231" s="2"/>
      <c r="B231" s="209" t="s">
        <v>366</v>
      </c>
      <c r="C231" s="133">
        <v>0.91800000000000004</v>
      </c>
      <c r="D231" s="78"/>
      <c r="E231" s="78"/>
      <c r="G231" s="172">
        <f t="shared" si="121"/>
        <v>3.0813000000000001</v>
      </c>
      <c r="H231" s="172"/>
      <c r="I231" s="172"/>
      <c r="J231" s="172">
        <f t="shared" si="126"/>
        <v>2.4689999999999999</v>
      </c>
      <c r="K231" s="172">
        <f t="shared" si="126"/>
        <v>3.0813000000000001</v>
      </c>
      <c r="L231" s="67">
        <f t="shared" si="126"/>
        <v>8.6680397909598037E-4</v>
      </c>
      <c r="M231" s="67">
        <f t="shared" si="126"/>
        <v>0</v>
      </c>
      <c r="N231" s="172">
        <f t="shared" si="126"/>
        <v>6.0676278536718627E-4</v>
      </c>
      <c r="O231" s="53"/>
      <c r="P231" s="172">
        <f t="shared" si="123"/>
        <v>1.3175420482258902E-3</v>
      </c>
    </row>
    <row r="232" spans="1:16" hidden="1" x14ac:dyDescent="0.25">
      <c r="A232" s="2"/>
      <c r="B232" s="213" t="s">
        <v>393</v>
      </c>
      <c r="C232" s="133">
        <f>0.758</f>
        <v>0.75800000000000001</v>
      </c>
      <c r="D232" s="78"/>
      <c r="E232" s="78"/>
      <c r="G232" s="172">
        <f t="shared" si="121"/>
        <v>3.0813000000000001</v>
      </c>
      <c r="H232" s="172"/>
      <c r="I232" s="172"/>
      <c r="J232" s="172">
        <f t="shared" si="126"/>
        <v>2.4689999999999999</v>
      </c>
      <c r="K232" s="172">
        <f t="shared" si="126"/>
        <v>3.0813000000000001</v>
      </c>
      <c r="L232" s="67">
        <f t="shared" si="126"/>
        <v>8.6680397909598037E-4</v>
      </c>
      <c r="M232" s="67">
        <f t="shared" si="126"/>
        <v>0</v>
      </c>
      <c r="N232" s="172">
        <f t="shared" si="126"/>
        <v>6.0676278536718627E-4</v>
      </c>
      <c r="O232" s="53"/>
      <c r="P232" s="172">
        <f t="shared" si="123"/>
        <v>1.3175420482258902E-3</v>
      </c>
    </row>
    <row r="233" spans="1:16" hidden="1" x14ac:dyDescent="0.25">
      <c r="A233" s="2"/>
      <c r="B233" s="209" t="s">
        <v>372</v>
      </c>
      <c r="C233" s="133">
        <f>16.06/36</f>
        <v>0.44611111111111107</v>
      </c>
      <c r="D233" s="78"/>
      <c r="E233" s="78"/>
      <c r="G233" s="172">
        <f>G232</f>
        <v>3.0813000000000001</v>
      </c>
      <c r="H233" s="172"/>
      <c r="I233" s="172"/>
      <c r="J233" s="172">
        <f>J232</f>
        <v>2.4689999999999999</v>
      </c>
      <c r="K233" s="172">
        <f>K232</f>
        <v>3.0813000000000001</v>
      </c>
      <c r="L233" s="67">
        <f>L232</f>
        <v>8.6680397909598037E-4</v>
      </c>
      <c r="M233" s="67">
        <f>M232</f>
        <v>0</v>
      </c>
      <c r="N233" s="172">
        <f>N232</f>
        <v>6.0676278536718627E-4</v>
      </c>
      <c r="O233" s="53"/>
      <c r="P233" s="172">
        <f>P232</f>
        <v>1.3175420482258902E-3</v>
      </c>
    </row>
    <row r="234" spans="1:16" hidden="1" x14ac:dyDescent="0.25">
      <c r="A234" s="2">
        <f>A230+1</f>
        <v>24</v>
      </c>
      <c r="B234" s="213" t="s">
        <v>321</v>
      </c>
      <c r="C234" s="133">
        <v>0.44900000000000001</v>
      </c>
      <c r="D234" s="78"/>
      <c r="E234" s="78"/>
      <c r="G234" s="172">
        <f t="shared" si="121"/>
        <v>3.0813000000000001</v>
      </c>
      <c r="H234" s="172"/>
      <c r="I234" s="172"/>
      <c r="J234" s="172">
        <f t="shared" si="126"/>
        <v>2.4689999999999999</v>
      </c>
      <c r="K234" s="172">
        <f t="shared" si="126"/>
        <v>3.0813000000000001</v>
      </c>
      <c r="L234" s="67">
        <f t="shared" si="126"/>
        <v>8.6680397909598037E-4</v>
      </c>
      <c r="M234" s="67">
        <f t="shared" si="126"/>
        <v>0</v>
      </c>
      <c r="N234" s="172">
        <f t="shared" si="126"/>
        <v>6.0676278536718627E-4</v>
      </c>
      <c r="O234" s="53"/>
      <c r="P234" s="172">
        <f t="shared" si="123"/>
        <v>1.3175420482258902E-3</v>
      </c>
    </row>
    <row r="235" spans="1:16" hidden="1" x14ac:dyDescent="0.25">
      <c r="A235" s="2">
        <f t="shared" si="124"/>
        <v>25</v>
      </c>
      <c r="B235" s="209" t="s">
        <v>322</v>
      </c>
      <c r="C235" s="133">
        <v>0.44900000000000001</v>
      </c>
      <c r="D235" s="78"/>
      <c r="E235" s="78"/>
      <c r="G235" s="172">
        <f t="shared" si="121"/>
        <v>3.0813000000000001</v>
      </c>
      <c r="H235" s="172"/>
      <c r="I235" s="172"/>
      <c r="J235" s="172">
        <f t="shared" si="126"/>
        <v>2.4689999999999999</v>
      </c>
      <c r="K235" s="172">
        <f t="shared" si="126"/>
        <v>3.0813000000000001</v>
      </c>
      <c r="L235" s="67">
        <f t="shared" si="126"/>
        <v>8.6680397909598037E-4</v>
      </c>
      <c r="M235" s="67">
        <f t="shared" si="126"/>
        <v>0</v>
      </c>
      <c r="N235" s="172">
        <f t="shared" si="126"/>
        <v>6.0676278536718627E-4</v>
      </c>
      <c r="O235" s="53"/>
      <c r="P235" s="172">
        <f t="shared" si="123"/>
        <v>1.3175420482258902E-3</v>
      </c>
    </row>
    <row r="236" spans="1:16" hidden="1" x14ac:dyDescent="0.25">
      <c r="A236" s="2"/>
      <c r="B236" s="209" t="s">
        <v>430</v>
      </c>
      <c r="C236" s="133">
        <v>0.44900000000000001</v>
      </c>
      <c r="D236" s="78"/>
      <c r="E236" s="78"/>
      <c r="G236" s="172">
        <f t="shared" si="121"/>
        <v>3.0813000000000001</v>
      </c>
      <c r="H236" s="172"/>
      <c r="I236" s="172"/>
      <c r="J236" s="172">
        <f t="shared" si="126"/>
        <v>2.4689999999999999</v>
      </c>
      <c r="K236" s="172">
        <f t="shared" si="126"/>
        <v>3.0813000000000001</v>
      </c>
      <c r="L236" s="67">
        <f t="shared" si="126"/>
        <v>8.6680397909598037E-4</v>
      </c>
      <c r="M236" s="67">
        <f t="shared" si="126"/>
        <v>0</v>
      </c>
      <c r="N236" s="172">
        <f t="shared" si="126"/>
        <v>6.0676278536718627E-4</v>
      </c>
      <c r="O236" s="53"/>
      <c r="P236" s="172">
        <f t="shared" si="123"/>
        <v>1.3175420482258902E-3</v>
      </c>
    </row>
    <row r="237" spans="1:16" hidden="1" x14ac:dyDescent="0.25">
      <c r="A237" s="2">
        <f>A235+1</f>
        <v>26</v>
      </c>
      <c r="B237" s="209" t="s">
        <v>160</v>
      </c>
      <c r="C237" s="25">
        <v>0.61899999999999999</v>
      </c>
      <c r="D237" s="78"/>
      <c r="E237" s="78"/>
      <c r="G237" s="172">
        <f t="shared" si="121"/>
        <v>3.0813000000000001</v>
      </c>
      <c r="H237" s="172"/>
      <c r="I237" s="172"/>
      <c r="J237" s="172">
        <f t="shared" si="126"/>
        <v>2.4689999999999999</v>
      </c>
      <c r="K237" s="172">
        <f t="shared" si="126"/>
        <v>3.0813000000000001</v>
      </c>
      <c r="L237" s="67">
        <f t="shared" si="126"/>
        <v>8.6680397909598037E-4</v>
      </c>
      <c r="M237" s="67">
        <f t="shared" si="126"/>
        <v>0</v>
      </c>
      <c r="N237" s="172">
        <f t="shared" si="126"/>
        <v>6.0676278536718627E-4</v>
      </c>
      <c r="O237" s="53"/>
      <c r="P237" s="172">
        <f t="shared" si="123"/>
        <v>1.3175420482258902E-3</v>
      </c>
    </row>
    <row r="238" spans="1:16" hidden="1" x14ac:dyDescent="0.25">
      <c r="A238" s="2">
        <f t="shared" si="124"/>
        <v>27</v>
      </c>
      <c r="B238" s="155" t="s">
        <v>253</v>
      </c>
      <c r="C238" s="127"/>
      <c r="D238" s="78"/>
      <c r="E238" s="78"/>
      <c r="G238" s="172">
        <f t="shared" si="121"/>
        <v>3.0813000000000001</v>
      </c>
      <c r="H238" s="172"/>
      <c r="I238" s="172"/>
      <c r="J238" s="172">
        <f t="shared" si="126"/>
        <v>2.4689999999999999</v>
      </c>
      <c r="K238" s="172">
        <f t="shared" si="126"/>
        <v>3.0813000000000001</v>
      </c>
      <c r="L238" s="67">
        <f t="shared" si="126"/>
        <v>8.6680397909598037E-4</v>
      </c>
      <c r="M238" s="67">
        <f t="shared" si="126"/>
        <v>0</v>
      </c>
      <c r="N238" s="172">
        <f t="shared" si="126"/>
        <v>6.0676278536718627E-4</v>
      </c>
      <c r="O238" s="53"/>
      <c r="P238" s="172">
        <f t="shared" si="123"/>
        <v>1.3175420482258902E-3</v>
      </c>
    </row>
    <row r="239" spans="1:16" hidden="1" x14ac:dyDescent="0.25">
      <c r="A239" s="2">
        <f t="shared" si="124"/>
        <v>28</v>
      </c>
      <c r="B239" s="209" t="s">
        <v>360</v>
      </c>
      <c r="C239" s="127">
        <v>0.73699999999999999</v>
      </c>
      <c r="D239" s="78"/>
      <c r="E239" s="78"/>
      <c r="G239" s="172">
        <f t="shared" si="121"/>
        <v>3.0813000000000001</v>
      </c>
      <c r="H239" s="172"/>
      <c r="I239" s="172"/>
      <c r="J239" s="172">
        <f t="shared" si="126"/>
        <v>2.4689999999999999</v>
      </c>
      <c r="K239" s="172">
        <f t="shared" si="126"/>
        <v>3.0813000000000001</v>
      </c>
      <c r="L239" s="67">
        <f t="shared" si="126"/>
        <v>8.6680397909598037E-4</v>
      </c>
      <c r="M239" s="67">
        <f t="shared" si="126"/>
        <v>0</v>
      </c>
      <c r="N239" s="172">
        <f t="shared" si="126"/>
        <v>6.0676278536718627E-4</v>
      </c>
      <c r="O239" s="53"/>
      <c r="P239" s="172">
        <f t="shared" si="123"/>
        <v>1.3175420482258902E-3</v>
      </c>
    </row>
    <row r="240" spans="1:16" ht="16.5" hidden="1" customHeight="1" x14ac:dyDescent="0.25">
      <c r="A240" s="2">
        <f t="shared" si="124"/>
        <v>29</v>
      </c>
      <c r="B240" s="209" t="s">
        <v>387</v>
      </c>
      <c r="C240" s="202">
        <f>9.77/16</f>
        <v>0.61062499999999997</v>
      </c>
      <c r="D240" s="78"/>
      <c r="E240" s="78"/>
      <c r="G240" s="172">
        <f t="shared" si="121"/>
        <v>3.0813000000000001</v>
      </c>
      <c r="H240" s="172"/>
      <c r="I240" s="172"/>
      <c r="J240" s="172">
        <f t="shared" si="126"/>
        <v>2.4689999999999999</v>
      </c>
      <c r="K240" s="172">
        <f t="shared" si="126"/>
        <v>3.0813000000000001</v>
      </c>
      <c r="L240" s="67">
        <f t="shared" si="126"/>
        <v>8.6680397909598037E-4</v>
      </c>
      <c r="M240" s="67">
        <f t="shared" si="126"/>
        <v>0</v>
      </c>
      <c r="N240" s="172">
        <f t="shared" si="126"/>
        <v>6.0676278536718627E-4</v>
      </c>
      <c r="O240" s="53"/>
      <c r="P240" s="172">
        <f t="shared" si="123"/>
        <v>1.3175420482258902E-3</v>
      </c>
    </row>
    <row r="241" spans="1:16" ht="30" hidden="1" x14ac:dyDescent="0.25">
      <c r="A241" s="86"/>
      <c r="B241" s="209" t="s">
        <v>397</v>
      </c>
      <c r="C241" s="202">
        <f>9.77/16</f>
        <v>0.61062499999999997</v>
      </c>
      <c r="D241" s="78"/>
      <c r="E241" s="78"/>
      <c r="G241" s="172">
        <f t="shared" si="121"/>
        <v>3.0813000000000001</v>
      </c>
      <c r="H241" s="172"/>
      <c r="I241" s="172"/>
      <c r="J241" s="172">
        <f t="shared" si="126"/>
        <v>2.4689999999999999</v>
      </c>
      <c r="K241" s="172">
        <f t="shared" si="126"/>
        <v>3.0813000000000001</v>
      </c>
      <c r="L241" s="67">
        <f t="shared" si="126"/>
        <v>8.6680397909598037E-4</v>
      </c>
      <c r="M241" s="67">
        <f t="shared" si="126"/>
        <v>0</v>
      </c>
      <c r="N241" s="172">
        <f t="shared" si="126"/>
        <v>6.0676278536718627E-4</v>
      </c>
      <c r="O241" s="53"/>
      <c r="P241" s="172">
        <f t="shared" si="123"/>
        <v>1.3175420482258902E-3</v>
      </c>
    </row>
    <row r="242" spans="1:16" hidden="1" x14ac:dyDescent="0.25">
      <c r="A242" s="86"/>
      <c r="B242" s="213" t="s">
        <v>410</v>
      </c>
      <c r="C242" s="202">
        <f>9.54/16</f>
        <v>0.59624999999999995</v>
      </c>
      <c r="D242" s="78"/>
      <c r="E242" s="78"/>
      <c r="G242" s="172">
        <f t="shared" si="121"/>
        <v>3.0813000000000001</v>
      </c>
      <c r="H242" s="172"/>
      <c r="I242" s="172"/>
      <c r="J242" s="172">
        <f t="shared" si="126"/>
        <v>2.4689999999999999</v>
      </c>
      <c r="K242" s="172">
        <f t="shared" si="126"/>
        <v>3.0813000000000001</v>
      </c>
      <c r="L242" s="67">
        <f t="shared" si="126"/>
        <v>8.6680397909598037E-4</v>
      </c>
      <c r="M242" s="67">
        <f t="shared" si="126"/>
        <v>0</v>
      </c>
      <c r="N242" s="172">
        <f t="shared" si="126"/>
        <v>6.0676278536718627E-4</v>
      </c>
      <c r="O242" s="53"/>
      <c r="P242" s="172">
        <f t="shared" si="123"/>
        <v>1.3175420482258902E-3</v>
      </c>
    </row>
    <row r="243" spans="1:16" ht="29.25" hidden="1" customHeight="1" x14ac:dyDescent="0.25">
      <c r="A243" s="86"/>
      <c r="B243" s="32" t="s">
        <v>300</v>
      </c>
      <c r="C243" s="127"/>
      <c r="D243" s="78"/>
      <c r="E243" s="78"/>
      <c r="G243" s="172">
        <f t="shared" si="121"/>
        <v>3.0813000000000001</v>
      </c>
      <c r="H243" s="172"/>
      <c r="I243" s="172"/>
      <c r="J243" s="172">
        <f t="shared" si="126"/>
        <v>2.4689999999999999</v>
      </c>
      <c r="K243" s="172">
        <f t="shared" si="126"/>
        <v>3.0813000000000001</v>
      </c>
      <c r="L243" s="67">
        <f t="shared" si="126"/>
        <v>8.6680397909598037E-4</v>
      </c>
      <c r="M243" s="67">
        <f t="shared" si="126"/>
        <v>0</v>
      </c>
      <c r="N243" s="172">
        <f t="shared" si="126"/>
        <v>6.0676278536718627E-4</v>
      </c>
      <c r="O243" s="53"/>
      <c r="P243" s="172">
        <f t="shared" si="123"/>
        <v>1.3175420482258902E-3</v>
      </c>
    </row>
    <row r="244" spans="1:16" ht="29.25" hidden="1" customHeight="1" x14ac:dyDescent="0.25">
      <c r="A244" s="86"/>
      <c r="B244" s="155" t="s">
        <v>331</v>
      </c>
      <c r="C244" s="128">
        <v>0.2</v>
      </c>
      <c r="D244" s="78"/>
      <c r="E244" s="78"/>
      <c r="G244" s="172">
        <f t="shared" si="121"/>
        <v>3.0813000000000001</v>
      </c>
      <c r="H244" s="172"/>
      <c r="I244" s="172"/>
      <c r="J244" s="172">
        <f t="shared" si="126"/>
        <v>2.4689999999999999</v>
      </c>
      <c r="K244" s="172">
        <f t="shared" si="126"/>
        <v>3.0813000000000001</v>
      </c>
      <c r="L244" s="67">
        <f t="shared" si="126"/>
        <v>8.6680397909598037E-4</v>
      </c>
      <c r="M244" s="67">
        <f t="shared" si="126"/>
        <v>0</v>
      </c>
      <c r="N244" s="172">
        <f t="shared" si="126"/>
        <v>6.0676278536718627E-4</v>
      </c>
      <c r="O244" s="53"/>
      <c r="P244" s="172">
        <f t="shared" si="123"/>
        <v>1.3175420482258902E-3</v>
      </c>
    </row>
    <row r="245" spans="1:16" hidden="1" x14ac:dyDescent="0.25">
      <c r="A245" s="86"/>
      <c r="B245" s="155" t="s">
        <v>324</v>
      </c>
      <c r="C245" s="127">
        <v>0.16600000000000001</v>
      </c>
      <c r="D245" s="78"/>
      <c r="E245" s="78"/>
      <c r="G245" s="172">
        <f t="shared" si="121"/>
        <v>3.0813000000000001</v>
      </c>
      <c r="H245" s="172"/>
      <c r="I245" s="172"/>
      <c r="J245" s="172">
        <f t="shared" si="126"/>
        <v>2.4689999999999999</v>
      </c>
      <c r="K245" s="172">
        <f t="shared" si="126"/>
        <v>3.0813000000000001</v>
      </c>
      <c r="L245" s="67">
        <f t="shared" si="126"/>
        <v>8.6680397909598037E-4</v>
      </c>
      <c r="M245" s="67">
        <f t="shared" si="126"/>
        <v>0</v>
      </c>
      <c r="N245" s="172">
        <f t="shared" si="126"/>
        <v>6.0676278536718627E-4</v>
      </c>
      <c r="O245" s="53"/>
      <c r="P245" s="172">
        <f t="shared" si="123"/>
        <v>1.3175420482258902E-3</v>
      </c>
    </row>
    <row r="246" spans="1:16" hidden="1" x14ac:dyDescent="0.25">
      <c r="A246" s="86"/>
      <c r="B246" s="155" t="s">
        <v>464</v>
      </c>
      <c r="C246" s="127"/>
      <c r="D246" s="78"/>
      <c r="E246" s="78"/>
      <c r="G246" s="172">
        <f t="shared" si="121"/>
        <v>3.0813000000000001</v>
      </c>
      <c r="H246" s="172"/>
      <c r="I246" s="172"/>
      <c r="J246" s="172">
        <f t="shared" ref="J246:N261" si="127">J245</f>
        <v>2.4689999999999999</v>
      </c>
      <c r="K246" s="172">
        <f t="shared" si="127"/>
        <v>3.0813000000000001</v>
      </c>
      <c r="L246" s="67">
        <f t="shared" si="127"/>
        <v>8.6680397909598037E-4</v>
      </c>
      <c r="M246" s="67">
        <f t="shared" si="127"/>
        <v>0</v>
      </c>
      <c r="N246" s="172">
        <f t="shared" si="127"/>
        <v>6.0676278536718627E-4</v>
      </c>
      <c r="O246" s="53"/>
      <c r="P246" s="172">
        <f t="shared" si="123"/>
        <v>1.3175420482258902E-3</v>
      </c>
    </row>
    <row r="247" spans="1:16" hidden="1" x14ac:dyDescent="0.25">
      <c r="A247" s="86"/>
      <c r="B247" s="155" t="s">
        <v>472</v>
      </c>
      <c r="C247" s="127"/>
      <c r="D247" s="78"/>
      <c r="E247" s="78"/>
      <c r="G247" s="172">
        <f t="shared" si="121"/>
        <v>3.0813000000000001</v>
      </c>
      <c r="H247" s="172"/>
      <c r="I247" s="172"/>
      <c r="J247" s="172">
        <f t="shared" si="127"/>
        <v>2.4689999999999999</v>
      </c>
      <c r="K247" s="172">
        <f t="shared" si="127"/>
        <v>3.0813000000000001</v>
      </c>
      <c r="L247" s="67">
        <f t="shared" si="127"/>
        <v>8.6680397909598037E-4</v>
      </c>
      <c r="M247" s="67">
        <f t="shared" si="127"/>
        <v>0</v>
      </c>
      <c r="N247" s="172">
        <f t="shared" si="127"/>
        <v>6.0676278536718627E-4</v>
      </c>
      <c r="O247" s="53"/>
      <c r="P247" s="172">
        <f t="shared" si="123"/>
        <v>1.3175420482258902E-3</v>
      </c>
    </row>
    <row r="248" spans="1:16" hidden="1" x14ac:dyDescent="0.25">
      <c r="A248" s="86"/>
      <c r="B248" s="155" t="s">
        <v>335</v>
      </c>
      <c r="C248" s="127">
        <v>0.189</v>
      </c>
      <c r="D248" s="78"/>
      <c r="E248" s="78"/>
      <c r="G248" s="172">
        <f t="shared" si="121"/>
        <v>3.0813000000000001</v>
      </c>
      <c r="H248" s="172"/>
      <c r="I248" s="172"/>
      <c r="J248" s="172">
        <f t="shared" si="127"/>
        <v>2.4689999999999999</v>
      </c>
      <c r="K248" s="172">
        <f t="shared" si="127"/>
        <v>3.0813000000000001</v>
      </c>
      <c r="L248" s="67">
        <f t="shared" si="127"/>
        <v>8.6680397909598037E-4</v>
      </c>
      <c r="M248" s="67">
        <f t="shared" si="127"/>
        <v>0</v>
      </c>
      <c r="N248" s="172">
        <f t="shared" si="127"/>
        <v>6.0676278536718627E-4</v>
      </c>
      <c r="O248" s="53"/>
      <c r="P248" s="172">
        <f t="shared" si="123"/>
        <v>1.3175420482258902E-3</v>
      </c>
    </row>
    <row r="249" spans="1:16" hidden="1" x14ac:dyDescent="0.25">
      <c r="A249" s="86"/>
      <c r="B249" s="155" t="s">
        <v>364</v>
      </c>
      <c r="C249" s="127">
        <v>0.21299999999999999</v>
      </c>
      <c r="D249" s="78"/>
      <c r="E249" s="78"/>
      <c r="G249" s="172">
        <f t="shared" si="121"/>
        <v>3.0813000000000001</v>
      </c>
      <c r="H249" s="172"/>
      <c r="I249" s="172"/>
      <c r="J249" s="172">
        <f t="shared" si="127"/>
        <v>2.4689999999999999</v>
      </c>
      <c r="K249" s="172">
        <f t="shared" si="127"/>
        <v>3.0813000000000001</v>
      </c>
      <c r="L249" s="67">
        <f t="shared" si="127"/>
        <v>8.6680397909598037E-4</v>
      </c>
      <c r="M249" s="67">
        <f t="shared" si="127"/>
        <v>0</v>
      </c>
      <c r="N249" s="172">
        <f t="shared" si="127"/>
        <v>6.0676278536718627E-4</v>
      </c>
      <c r="O249" s="53"/>
      <c r="P249" s="172">
        <f t="shared" si="123"/>
        <v>1.3175420482258902E-3</v>
      </c>
    </row>
    <row r="250" spans="1:16" hidden="1" x14ac:dyDescent="0.25">
      <c r="A250" s="86"/>
      <c r="B250" s="155" t="s">
        <v>301</v>
      </c>
      <c r="C250" s="127">
        <v>0.23599999999999999</v>
      </c>
      <c r="D250" s="78"/>
      <c r="E250" s="78"/>
      <c r="G250" s="172">
        <f t="shared" si="121"/>
        <v>3.0813000000000001</v>
      </c>
      <c r="H250" s="172"/>
      <c r="I250" s="172"/>
      <c r="J250" s="172">
        <f t="shared" si="127"/>
        <v>2.4689999999999999</v>
      </c>
      <c r="K250" s="172">
        <f t="shared" si="127"/>
        <v>3.0813000000000001</v>
      </c>
      <c r="L250" s="67">
        <f t="shared" si="127"/>
        <v>8.6680397909598037E-4</v>
      </c>
      <c r="M250" s="67">
        <f t="shared" si="127"/>
        <v>0</v>
      </c>
      <c r="N250" s="172">
        <f t="shared" si="127"/>
        <v>6.0676278536718627E-4</v>
      </c>
      <c r="O250" s="53"/>
      <c r="P250" s="172">
        <f t="shared" si="123"/>
        <v>1.3175420482258902E-3</v>
      </c>
    </row>
    <row r="251" spans="1:16" hidden="1" x14ac:dyDescent="0.25">
      <c r="A251" s="86"/>
      <c r="B251" s="155" t="s">
        <v>302</v>
      </c>
      <c r="C251" s="127">
        <v>0.26800000000000002</v>
      </c>
      <c r="D251" s="78"/>
      <c r="E251" s="78"/>
      <c r="G251" s="172">
        <f t="shared" si="121"/>
        <v>3.0813000000000001</v>
      </c>
      <c r="H251" s="172"/>
      <c r="I251" s="172"/>
      <c r="J251" s="172">
        <f t="shared" si="127"/>
        <v>2.4689999999999999</v>
      </c>
      <c r="K251" s="172">
        <f t="shared" si="127"/>
        <v>3.0813000000000001</v>
      </c>
      <c r="L251" s="67">
        <f t="shared" si="127"/>
        <v>8.6680397909598037E-4</v>
      </c>
      <c r="M251" s="67">
        <f t="shared" si="127"/>
        <v>0</v>
      </c>
      <c r="N251" s="172">
        <f t="shared" si="127"/>
        <v>6.0676278536718627E-4</v>
      </c>
      <c r="O251" s="53"/>
      <c r="P251" s="172">
        <f t="shared" si="123"/>
        <v>1.3175420482258902E-3</v>
      </c>
    </row>
    <row r="252" spans="1:16" hidden="1" x14ac:dyDescent="0.25">
      <c r="A252" s="86"/>
      <c r="B252" s="196" t="s">
        <v>485</v>
      </c>
      <c r="C252" s="127"/>
      <c r="D252" s="78"/>
      <c r="E252" s="78"/>
      <c r="G252" s="172">
        <f t="shared" si="121"/>
        <v>3.0813000000000001</v>
      </c>
      <c r="H252" s="172"/>
      <c r="I252" s="172"/>
      <c r="J252" s="172">
        <f t="shared" si="127"/>
        <v>2.4689999999999999</v>
      </c>
      <c r="K252" s="172">
        <f t="shared" si="127"/>
        <v>3.0813000000000001</v>
      </c>
      <c r="L252" s="67">
        <f t="shared" si="127"/>
        <v>8.6680397909598037E-4</v>
      </c>
      <c r="M252" s="67">
        <f t="shared" si="127"/>
        <v>0</v>
      </c>
      <c r="N252" s="172">
        <f t="shared" si="127"/>
        <v>6.0676278536718627E-4</v>
      </c>
      <c r="O252" s="53"/>
      <c r="P252" s="172">
        <f t="shared" si="123"/>
        <v>1.3175420482258902E-3</v>
      </c>
    </row>
    <row r="253" spans="1:16" hidden="1" x14ac:dyDescent="0.25">
      <c r="A253" s="86"/>
      <c r="B253" s="155" t="s">
        <v>456</v>
      </c>
      <c r="C253" s="127"/>
      <c r="D253" s="78"/>
      <c r="E253" s="78"/>
      <c r="G253" s="172">
        <f t="shared" si="121"/>
        <v>3.0813000000000001</v>
      </c>
      <c r="H253" s="172"/>
      <c r="I253" s="172"/>
      <c r="J253" s="172">
        <f t="shared" si="127"/>
        <v>2.4689999999999999</v>
      </c>
      <c r="K253" s="172">
        <f t="shared" si="127"/>
        <v>3.0813000000000001</v>
      </c>
      <c r="L253" s="67">
        <f t="shared" si="127"/>
        <v>8.6680397909598037E-4</v>
      </c>
      <c r="M253" s="67">
        <f t="shared" si="127"/>
        <v>0</v>
      </c>
      <c r="N253" s="172">
        <f t="shared" si="127"/>
        <v>6.0676278536718627E-4</v>
      </c>
      <c r="O253" s="53"/>
      <c r="P253" s="172">
        <f t="shared" si="123"/>
        <v>1.3175420482258902E-3</v>
      </c>
    </row>
    <row r="254" spans="1:16" hidden="1" x14ac:dyDescent="0.25">
      <c r="A254" s="86"/>
      <c r="B254" s="155" t="s">
        <v>471</v>
      </c>
      <c r="C254" s="127"/>
      <c r="D254" s="78"/>
      <c r="E254" s="78"/>
      <c r="G254" s="172">
        <f t="shared" si="121"/>
        <v>3.0813000000000001</v>
      </c>
      <c r="H254" s="172"/>
      <c r="I254" s="172"/>
      <c r="J254" s="172">
        <f t="shared" si="127"/>
        <v>2.4689999999999999</v>
      </c>
      <c r="K254" s="172">
        <f t="shared" si="127"/>
        <v>3.0813000000000001</v>
      </c>
      <c r="L254" s="67">
        <f t="shared" si="127"/>
        <v>8.6680397909598037E-4</v>
      </c>
      <c r="M254" s="67">
        <f t="shared" si="127"/>
        <v>0</v>
      </c>
      <c r="N254" s="172">
        <f t="shared" si="127"/>
        <v>6.0676278536718627E-4</v>
      </c>
      <c r="O254" s="53"/>
      <c r="P254" s="172">
        <f t="shared" si="123"/>
        <v>1.3175420482258902E-3</v>
      </c>
    </row>
    <row r="255" spans="1:16" hidden="1" x14ac:dyDescent="0.25">
      <c r="A255" s="86"/>
      <c r="B255" s="155" t="s">
        <v>466</v>
      </c>
      <c r="C255" s="127"/>
      <c r="D255" s="78"/>
      <c r="E255" s="78"/>
      <c r="G255" s="172">
        <f t="shared" si="121"/>
        <v>3.0813000000000001</v>
      </c>
      <c r="H255" s="172"/>
      <c r="I255" s="172"/>
      <c r="J255" s="172">
        <f t="shared" si="127"/>
        <v>2.4689999999999999</v>
      </c>
      <c r="K255" s="172">
        <f t="shared" si="127"/>
        <v>3.0813000000000001</v>
      </c>
      <c r="L255" s="67">
        <f t="shared" si="127"/>
        <v>8.6680397909598037E-4</v>
      </c>
      <c r="M255" s="67">
        <f t="shared" si="127"/>
        <v>0</v>
      </c>
      <c r="N255" s="172">
        <f t="shared" si="127"/>
        <v>6.0676278536718627E-4</v>
      </c>
      <c r="O255" s="53"/>
      <c r="P255" s="172">
        <f t="shared" si="123"/>
        <v>1.3175420482258902E-3</v>
      </c>
    </row>
    <row r="256" spans="1:16" hidden="1" x14ac:dyDescent="0.25">
      <c r="A256" s="86"/>
      <c r="B256" s="155" t="s">
        <v>467</v>
      </c>
      <c r="C256" s="127"/>
      <c r="D256" s="78"/>
      <c r="E256" s="78"/>
      <c r="G256" s="172">
        <f t="shared" si="121"/>
        <v>3.0813000000000001</v>
      </c>
      <c r="H256" s="172"/>
      <c r="I256" s="172"/>
      <c r="J256" s="172">
        <f t="shared" si="127"/>
        <v>2.4689999999999999</v>
      </c>
      <c r="K256" s="172">
        <f t="shared" si="127"/>
        <v>3.0813000000000001</v>
      </c>
      <c r="L256" s="67">
        <f t="shared" si="127"/>
        <v>8.6680397909598037E-4</v>
      </c>
      <c r="M256" s="67">
        <f t="shared" si="127"/>
        <v>0</v>
      </c>
      <c r="N256" s="172">
        <f t="shared" si="127"/>
        <v>6.0676278536718627E-4</v>
      </c>
      <c r="O256" s="53"/>
      <c r="P256" s="172">
        <f t="shared" si="123"/>
        <v>1.3175420482258902E-3</v>
      </c>
    </row>
    <row r="257" spans="1:16" hidden="1" x14ac:dyDescent="0.25">
      <c r="A257" s="86"/>
      <c r="B257" s="155" t="s">
        <v>459</v>
      </c>
      <c r="C257" s="127"/>
      <c r="D257" s="78"/>
      <c r="E257" s="78"/>
      <c r="G257" s="172">
        <f t="shared" si="121"/>
        <v>3.0813000000000001</v>
      </c>
      <c r="H257" s="172"/>
      <c r="I257" s="172"/>
      <c r="J257" s="172">
        <f t="shared" si="127"/>
        <v>2.4689999999999999</v>
      </c>
      <c r="K257" s="172">
        <f t="shared" si="127"/>
        <v>3.0813000000000001</v>
      </c>
      <c r="L257" s="67">
        <f t="shared" si="127"/>
        <v>8.6680397909598037E-4</v>
      </c>
      <c r="M257" s="67">
        <f t="shared" si="127"/>
        <v>0</v>
      </c>
      <c r="N257" s="172">
        <f t="shared" si="127"/>
        <v>6.0676278536718627E-4</v>
      </c>
      <c r="O257" s="53"/>
      <c r="P257" s="172">
        <f t="shared" si="123"/>
        <v>1.3175420482258902E-3</v>
      </c>
    </row>
    <row r="258" spans="1:16" hidden="1" x14ac:dyDescent="0.25">
      <c r="A258" s="86"/>
      <c r="B258" s="155" t="s">
        <v>325</v>
      </c>
      <c r="C258" s="127">
        <v>0.214</v>
      </c>
      <c r="D258" s="78"/>
      <c r="E258" s="78"/>
      <c r="G258" s="172">
        <f t="shared" si="121"/>
        <v>3.0813000000000001</v>
      </c>
      <c r="H258" s="172"/>
      <c r="I258" s="172"/>
      <c r="J258" s="172">
        <f t="shared" si="127"/>
        <v>2.4689999999999999</v>
      </c>
      <c r="K258" s="172">
        <f t="shared" si="127"/>
        <v>3.0813000000000001</v>
      </c>
      <c r="L258" s="67">
        <f t="shared" si="127"/>
        <v>8.6680397909598037E-4</v>
      </c>
      <c r="M258" s="67">
        <f t="shared" si="127"/>
        <v>0</v>
      </c>
      <c r="N258" s="172">
        <f t="shared" si="127"/>
        <v>6.0676278536718627E-4</v>
      </c>
      <c r="O258" s="53"/>
      <c r="P258" s="172">
        <f t="shared" si="123"/>
        <v>1.3175420482258902E-3</v>
      </c>
    </row>
    <row r="259" spans="1:16" hidden="1" x14ac:dyDescent="0.25">
      <c r="A259" s="86"/>
      <c r="B259" s="155" t="s">
        <v>365</v>
      </c>
      <c r="C259" s="127">
        <v>0.217</v>
      </c>
      <c r="D259" s="78"/>
      <c r="E259" s="78"/>
      <c r="G259" s="172">
        <f t="shared" si="121"/>
        <v>3.0813000000000001</v>
      </c>
      <c r="H259" s="172"/>
      <c r="I259" s="172"/>
      <c r="J259" s="172">
        <f t="shared" si="127"/>
        <v>2.4689999999999999</v>
      </c>
      <c r="K259" s="172">
        <f t="shared" si="127"/>
        <v>3.0813000000000001</v>
      </c>
      <c r="L259" s="67">
        <f t="shared" si="127"/>
        <v>8.6680397909598037E-4</v>
      </c>
      <c r="M259" s="67">
        <f t="shared" si="127"/>
        <v>0</v>
      </c>
      <c r="N259" s="172">
        <f t="shared" si="127"/>
        <v>6.0676278536718627E-4</v>
      </c>
      <c r="O259" s="53"/>
      <c r="P259" s="172">
        <f t="shared" si="123"/>
        <v>1.3175420482258902E-3</v>
      </c>
    </row>
    <row r="260" spans="1:16" hidden="1" x14ac:dyDescent="0.25">
      <c r="A260" s="86"/>
      <c r="B260" s="155" t="s">
        <v>310</v>
      </c>
      <c r="C260" s="128">
        <v>0.25800000000000001</v>
      </c>
      <c r="D260" s="78"/>
      <c r="E260" s="78"/>
      <c r="G260" s="172">
        <f t="shared" si="121"/>
        <v>3.0813000000000001</v>
      </c>
      <c r="H260" s="172"/>
      <c r="I260" s="172"/>
      <c r="J260" s="172">
        <f t="shared" si="127"/>
        <v>2.4689999999999999</v>
      </c>
      <c r="K260" s="172">
        <f t="shared" si="127"/>
        <v>3.0813000000000001</v>
      </c>
      <c r="L260" s="67">
        <f t="shared" si="127"/>
        <v>8.6680397909598037E-4</v>
      </c>
      <c r="M260" s="67">
        <f t="shared" si="127"/>
        <v>0</v>
      </c>
      <c r="N260" s="172">
        <f t="shared" si="127"/>
        <v>6.0676278536718627E-4</v>
      </c>
      <c r="O260" s="53"/>
      <c r="P260" s="172">
        <f t="shared" si="123"/>
        <v>1.3175420482258902E-3</v>
      </c>
    </row>
    <row r="261" spans="1:16" hidden="1" x14ac:dyDescent="0.25">
      <c r="A261" s="86"/>
      <c r="B261" s="155" t="s">
        <v>474</v>
      </c>
      <c r="C261" s="128"/>
      <c r="D261" s="78"/>
      <c r="E261" s="78"/>
      <c r="G261" s="172">
        <f t="shared" si="121"/>
        <v>3.0813000000000001</v>
      </c>
      <c r="H261" s="172"/>
      <c r="I261" s="172"/>
      <c r="J261" s="172">
        <f t="shared" si="127"/>
        <v>2.4689999999999999</v>
      </c>
      <c r="K261" s="172">
        <f t="shared" si="127"/>
        <v>3.0813000000000001</v>
      </c>
      <c r="L261" s="67">
        <f t="shared" si="127"/>
        <v>8.6680397909598037E-4</v>
      </c>
      <c r="M261" s="67">
        <f t="shared" si="127"/>
        <v>0</v>
      </c>
      <c r="N261" s="172">
        <f t="shared" si="127"/>
        <v>6.0676278536718627E-4</v>
      </c>
      <c r="O261" s="53"/>
      <c r="P261" s="172">
        <f t="shared" si="123"/>
        <v>1.3175420482258902E-3</v>
      </c>
    </row>
    <row r="262" spans="1:16" hidden="1" x14ac:dyDescent="0.25">
      <c r="A262" s="86"/>
      <c r="B262" s="155" t="s">
        <v>303</v>
      </c>
      <c r="C262" s="127">
        <v>0.24299999999999999</v>
      </c>
      <c r="D262" s="78"/>
      <c r="E262" s="78"/>
      <c r="G262" s="172">
        <f t="shared" ref="G262:G293" si="128">G261</f>
        <v>3.0813000000000001</v>
      </c>
      <c r="H262" s="172"/>
      <c r="I262" s="172"/>
      <c r="J262" s="172">
        <f t="shared" ref="J262:N277" si="129">J261</f>
        <v>2.4689999999999999</v>
      </c>
      <c r="K262" s="172">
        <f t="shared" si="129"/>
        <v>3.0813000000000001</v>
      </c>
      <c r="L262" s="67">
        <f t="shared" si="129"/>
        <v>8.6680397909598037E-4</v>
      </c>
      <c r="M262" s="67">
        <f t="shared" si="129"/>
        <v>0</v>
      </c>
      <c r="N262" s="172">
        <f t="shared" si="129"/>
        <v>6.0676278536718627E-4</v>
      </c>
      <c r="O262" s="53"/>
      <c r="P262" s="172">
        <f t="shared" ref="P262:P325" si="130">P261</f>
        <v>1.3175420482258902E-3</v>
      </c>
    </row>
    <row r="263" spans="1:16" hidden="1" x14ac:dyDescent="0.25">
      <c r="A263" s="86"/>
      <c r="B263" s="155" t="s">
        <v>407</v>
      </c>
      <c r="C263" s="127">
        <v>0.24199999999999999</v>
      </c>
      <c r="D263" s="78"/>
      <c r="E263" s="78"/>
      <c r="G263" s="172">
        <f t="shared" si="128"/>
        <v>3.0813000000000001</v>
      </c>
      <c r="H263" s="172"/>
      <c r="I263" s="172"/>
      <c r="J263" s="172">
        <f t="shared" si="129"/>
        <v>2.4689999999999999</v>
      </c>
      <c r="K263" s="172">
        <f t="shared" si="129"/>
        <v>3.0813000000000001</v>
      </c>
      <c r="L263" s="67">
        <f t="shared" si="129"/>
        <v>8.6680397909598037E-4</v>
      </c>
      <c r="M263" s="67">
        <f t="shared" si="129"/>
        <v>0</v>
      </c>
      <c r="N263" s="172">
        <f t="shared" si="129"/>
        <v>6.0676278536718627E-4</v>
      </c>
      <c r="O263" s="53"/>
      <c r="P263" s="172">
        <f t="shared" si="130"/>
        <v>1.3175420482258902E-3</v>
      </c>
    </row>
    <row r="264" spans="1:16" hidden="1" x14ac:dyDescent="0.25">
      <c r="A264" s="86"/>
      <c r="B264" s="155" t="s">
        <v>441</v>
      </c>
      <c r="C264" s="127">
        <v>0.22800000000000001</v>
      </c>
      <c r="D264" s="78"/>
      <c r="E264" s="78"/>
      <c r="G264" s="172">
        <f t="shared" si="128"/>
        <v>3.0813000000000001</v>
      </c>
      <c r="H264" s="172"/>
      <c r="I264" s="172"/>
      <c r="J264" s="172">
        <f t="shared" si="129"/>
        <v>2.4689999999999999</v>
      </c>
      <c r="K264" s="172">
        <f t="shared" si="129"/>
        <v>3.0813000000000001</v>
      </c>
      <c r="L264" s="67">
        <f t="shared" si="129"/>
        <v>8.6680397909598037E-4</v>
      </c>
      <c r="M264" s="67">
        <f t="shared" si="129"/>
        <v>0</v>
      </c>
      <c r="N264" s="172">
        <f t="shared" si="129"/>
        <v>6.0676278536718627E-4</v>
      </c>
      <c r="O264" s="53"/>
      <c r="P264" s="172">
        <f t="shared" si="130"/>
        <v>1.3175420482258902E-3</v>
      </c>
    </row>
    <row r="265" spans="1:16" hidden="1" x14ac:dyDescent="0.25">
      <c r="A265" s="86"/>
      <c r="B265" s="155" t="s">
        <v>359</v>
      </c>
      <c r="C265" s="127">
        <v>0.24299999999999999</v>
      </c>
      <c r="D265" s="78"/>
      <c r="E265" s="78"/>
      <c r="G265" s="172">
        <f t="shared" si="128"/>
        <v>3.0813000000000001</v>
      </c>
      <c r="H265" s="172"/>
      <c r="I265" s="172"/>
      <c r="J265" s="172">
        <f t="shared" si="129"/>
        <v>2.4689999999999999</v>
      </c>
      <c r="K265" s="172">
        <f t="shared" si="129"/>
        <v>3.0813000000000001</v>
      </c>
      <c r="L265" s="67">
        <f t="shared" si="129"/>
        <v>8.6680397909598037E-4</v>
      </c>
      <c r="M265" s="67">
        <f t="shared" si="129"/>
        <v>0</v>
      </c>
      <c r="N265" s="172">
        <f t="shared" si="129"/>
        <v>6.0676278536718627E-4</v>
      </c>
      <c r="O265" s="53"/>
      <c r="P265" s="172">
        <f t="shared" si="130"/>
        <v>1.3175420482258902E-3</v>
      </c>
    </row>
    <row r="266" spans="1:16" hidden="1" x14ac:dyDescent="0.25">
      <c r="A266" s="86"/>
      <c r="B266" s="155" t="s">
        <v>374</v>
      </c>
      <c r="C266" s="128">
        <v>0.25</v>
      </c>
      <c r="D266" s="78"/>
      <c r="E266" s="78"/>
      <c r="G266" s="172">
        <f t="shared" si="128"/>
        <v>3.0813000000000001</v>
      </c>
      <c r="H266" s="172"/>
      <c r="I266" s="172"/>
      <c r="J266" s="172">
        <f t="shared" si="129"/>
        <v>2.4689999999999999</v>
      </c>
      <c r="K266" s="172">
        <f t="shared" si="129"/>
        <v>3.0813000000000001</v>
      </c>
      <c r="L266" s="67">
        <f t="shared" si="129"/>
        <v>8.6680397909598037E-4</v>
      </c>
      <c r="M266" s="67">
        <f t="shared" si="129"/>
        <v>0</v>
      </c>
      <c r="N266" s="172">
        <f t="shared" si="129"/>
        <v>6.0676278536718627E-4</v>
      </c>
      <c r="O266" s="53"/>
      <c r="P266" s="172">
        <f t="shared" si="130"/>
        <v>1.3175420482258902E-3</v>
      </c>
    </row>
    <row r="267" spans="1:16" hidden="1" x14ac:dyDescent="0.25">
      <c r="A267" s="86"/>
      <c r="B267" s="155" t="s">
        <v>370</v>
      </c>
      <c r="C267" s="127">
        <v>1.8080000000000001</v>
      </c>
      <c r="D267" s="78"/>
      <c r="E267" s="78"/>
      <c r="G267" s="172">
        <f t="shared" si="128"/>
        <v>3.0813000000000001</v>
      </c>
      <c r="H267" s="172"/>
      <c r="I267" s="172"/>
      <c r="J267" s="172">
        <f t="shared" si="129"/>
        <v>2.4689999999999999</v>
      </c>
      <c r="K267" s="172">
        <f t="shared" si="129"/>
        <v>3.0813000000000001</v>
      </c>
      <c r="L267" s="67">
        <f t="shared" si="129"/>
        <v>8.6680397909598037E-4</v>
      </c>
      <c r="M267" s="67">
        <f t="shared" si="129"/>
        <v>0</v>
      </c>
      <c r="N267" s="172">
        <f t="shared" si="129"/>
        <v>6.0676278536718627E-4</v>
      </c>
      <c r="O267" s="53"/>
      <c r="P267" s="172">
        <f t="shared" si="130"/>
        <v>1.3175420482258902E-3</v>
      </c>
    </row>
    <row r="268" spans="1:16" hidden="1" x14ac:dyDescent="0.25">
      <c r="A268" s="86"/>
      <c r="B268" s="196" t="s">
        <v>499</v>
      </c>
      <c r="C268" s="127"/>
      <c r="D268" s="78"/>
      <c r="E268" s="78"/>
      <c r="G268" s="172">
        <f t="shared" si="128"/>
        <v>3.0813000000000001</v>
      </c>
      <c r="H268" s="172"/>
      <c r="I268" s="172"/>
      <c r="J268" s="172">
        <f t="shared" si="129"/>
        <v>2.4689999999999999</v>
      </c>
      <c r="K268" s="172">
        <f t="shared" si="129"/>
        <v>3.0813000000000001</v>
      </c>
      <c r="L268" s="67">
        <f t="shared" si="129"/>
        <v>8.6680397909598037E-4</v>
      </c>
      <c r="M268" s="67">
        <f t="shared" si="129"/>
        <v>0</v>
      </c>
      <c r="N268" s="172">
        <f t="shared" si="129"/>
        <v>6.0676278536718627E-4</v>
      </c>
      <c r="O268" s="53"/>
      <c r="P268" s="172">
        <f t="shared" si="130"/>
        <v>1.3175420482258902E-3</v>
      </c>
    </row>
    <row r="269" spans="1:16" hidden="1" x14ac:dyDescent="0.25">
      <c r="A269" s="86"/>
      <c r="B269" s="196" t="s">
        <v>494</v>
      </c>
      <c r="C269" s="127"/>
      <c r="D269" s="78"/>
      <c r="E269" s="78"/>
      <c r="G269" s="172">
        <f t="shared" si="128"/>
        <v>3.0813000000000001</v>
      </c>
      <c r="H269" s="172"/>
      <c r="I269" s="172"/>
      <c r="J269" s="172">
        <f t="shared" si="129"/>
        <v>2.4689999999999999</v>
      </c>
      <c r="K269" s="172">
        <f t="shared" si="129"/>
        <v>3.0813000000000001</v>
      </c>
      <c r="L269" s="67">
        <f t="shared" si="129"/>
        <v>8.6680397909598037E-4</v>
      </c>
      <c r="M269" s="67">
        <f t="shared" si="129"/>
        <v>0</v>
      </c>
      <c r="N269" s="172">
        <f t="shared" si="129"/>
        <v>6.0676278536718627E-4</v>
      </c>
      <c r="O269" s="53"/>
      <c r="P269" s="172">
        <f t="shared" si="130"/>
        <v>1.3175420482258902E-3</v>
      </c>
    </row>
    <row r="270" spans="1:16" hidden="1" x14ac:dyDescent="0.25">
      <c r="A270" s="86"/>
      <c r="B270" s="155" t="s">
        <v>455</v>
      </c>
      <c r="C270" s="127"/>
      <c r="D270" s="78"/>
      <c r="E270" s="78"/>
      <c r="G270" s="172">
        <f t="shared" si="128"/>
        <v>3.0813000000000001</v>
      </c>
      <c r="H270" s="172"/>
      <c r="I270" s="172"/>
      <c r="J270" s="172">
        <f t="shared" si="129"/>
        <v>2.4689999999999999</v>
      </c>
      <c r="K270" s="172">
        <f t="shared" si="129"/>
        <v>3.0813000000000001</v>
      </c>
      <c r="L270" s="67">
        <f t="shared" si="129"/>
        <v>8.6680397909598037E-4</v>
      </c>
      <c r="M270" s="67">
        <f t="shared" si="129"/>
        <v>0</v>
      </c>
      <c r="N270" s="172">
        <f t="shared" si="129"/>
        <v>6.0676278536718627E-4</v>
      </c>
      <c r="O270" s="53"/>
      <c r="P270" s="172">
        <f t="shared" si="130"/>
        <v>1.3175420482258902E-3</v>
      </c>
    </row>
    <row r="271" spans="1:16" hidden="1" x14ac:dyDescent="0.25">
      <c r="A271" s="86"/>
      <c r="B271" s="155" t="s">
        <v>328</v>
      </c>
      <c r="C271" s="127">
        <v>0.21299999999999999</v>
      </c>
      <c r="D271" s="78"/>
      <c r="E271" s="78"/>
      <c r="G271" s="172">
        <f t="shared" si="128"/>
        <v>3.0813000000000001</v>
      </c>
      <c r="H271" s="172"/>
      <c r="I271" s="172"/>
      <c r="J271" s="172">
        <f t="shared" si="129"/>
        <v>2.4689999999999999</v>
      </c>
      <c r="K271" s="172">
        <f t="shared" si="129"/>
        <v>3.0813000000000001</v>
      </c>
      <c r="L271" s="67">
        <f t="shared" si="129"/>
        <v>8.6680397909598037E-4</v>
      </c>
      <c r="M271" s="67">
        <f t="shared" si="129"/>
        <v>0</v>
      </c>
      <c r="N271" s="172">
        <f t="shared" si="129"/>
        <v>6.0676278536718627E-4</v>
      </c>
      <c r="O271" s="53"/>
      <c r="P271" s="172">
        <f t="shared" si="130"/>
        <v>1.3175420482258902E-3</v>
      </c>
    </row>
    <row r="272" spans="1:16" hidden="1" x14ac:dyDescent="0.25">
      <c r="A272" s="86"/>
      <c r="B272" s="155" t="s">
        <v>479</v>
      </c>
      <c r="C272" s="127"/>
      <c r="D272" s="78"/>
      <c r="E272" s="78"/>
      <c r="G272" s="172">
        <f t="shared" si="128"/>
        <v>3.0813000000000001</v>
      </c>
      <c r="H272" s="172"/>
      <c r="I272" s="172"/>
      <c r="J272" s="172">
        <f t="shared" si="129"/>
        <v>2.4689999999999999</v>
      </c>
      <c r="K272" s="172">
        <f t="shared" si="129"/>
        <v>3.0813000000000001</v>
      </c>
      <c r="L272" s="67">
        <f t="shared" si="129"/>
        <v>8.6680397909598037E-4</v>
      </c>
      <c r="M272" s="67">
        <f t="shared" si="129"/>
        <v>0</v>
      </c>
      <c r="N272" s="172">
        <f t="shared" si="129"/>
        <v>6.0676278536718627E-4</v>
      </c>
      <c r="O272" s="53"/>
      <c r="P272" s="172">
        <f t="shared" si="130"/>
        <v>1.3175420482258902E-3</v>
      </c>
    </row>
    <row r="273" spans="1:16" hidden="1" x14ac:dyDescent="0.25">
      <c r="A273" s="86"/>
      <c r="B273" s="155" t="s">
        <v>350</v>
      </c>
      <c r="C273" s="127"/>
      <c r="D273" s="78"/>
      <c r="E273" s="78"/>
      <c r="G273" s="172">
        <f t="shared" si="128"/>
        <v>3.0813000000000001</v>
      </c>
      <c r="H273" s="172"/>
      <c r="I273" s="172"/>
      <c r="J273" s="172">
        <f t="shared" si="129"/>
        <v>2.4689999999999999</v>
      </c>
      <c r="K273" s="172">
        <f t="shared" si="129"/>
        <v>3.0813000000000001</v>
      </c>
      <c r="L273" s="67">
        <f t="shared" si="129"/>
        <v>8.6680397909598037E-4</v>
      </c>
      <c r="M273" s="67">
        <f t="shared" si="129"/>
        <v>0</v>
      </c>
      <c r="N273" s="172">
        <f t="shared" si="129"/>
        <v>6.0676278536718627E-4</v>
      </c>
      <c r="O273" s="53"/>
      <c r="P273" s="172">
        <f t="shared" si="130"/>
        <v>1.3175420482258902E-3</v>
      </c>
    </row>
    <row r="274" spans="1:16" hidden="1" x14ac:dyDescent="0.25">
      <c r="A274" s="86"/>
      <c r="B274" s="155" t="s">
        <v>477</v>
      </c>
      <c r="C274" s="127"/>
      <c r="D274" s="78"/>
      <c r="E274" s="78"/>
      <c r="G274" s="172">
        <f t="shared" si="128"/>
        <v>3.0813000000000001</v>
      </c>
      <c r="H274" s="172"/>
      <c r="I274" s="172"/>
      <c r="J274" s="172">
        <f t="shared" si="129"/>
        <v>2.4689999999999999</v>
      </c>
      <c r="K274" s="172">
        <f t="shared" si="129"/>
        <v>3.0813000000000001</v>
      </c>
      <c r="L274" s="67">
        <f t="shared" si="129"/>
        <v>8.6680397909598037E-4</v>
      </c>
      <c r="M274" s="67">
        <f t="shared" si="129"/>
        <v>0</v>
      </c>
      <c r="N274" s="172">
        <f t="shared" si="129"/>
        <v>6.0676278536718627E-4</v>
      </c>
      <c r="O274" s="53"/>
      <c r="P274" s="172">
        <f t="shared" si="130"/>
        <v>1.3175420482258902E-3</v>
      </c>
    </row>
    <row r="275" spans="1:16" hidden="1" x14ac:dyDescent="0.25">
      <c r="A275" s="86"/>
      <c r="B275" s="155" t="s">
        <v>358</v>
      </c>
      <c r="C275" s="127">
        <v>0.27300000000000002</v>
      </c>
      <c r="D275" s="78"/>
      <c r="E275" s="78"/>
      <c r="G275" s="172">
        <f t="shared" si="128"/>
        <v>3.0813000000000001</v>
      </c>
      <c r="H275" s="172"/>
      <c r="I275" s="172"/>
      <c r="J275" s="172">
        <f t="shared" si="129"/>
        <v>2.4689999999999999</v>
      </c>
      <c r="K275" s="172">
        <f t="shared" si="129"/>
        <v>3.0813000000000001</v>
      </c>
      <c r="L275" s="67">
        <f t="shared" si="129"/>
        <v>8.6680397909598037E-4</v>
      </c>
      <c r="M275" s="67">
        <f t="shared" si="129"/>
        <v>0</v>
      </c>
      <c r="N275" s="172">
        <f t="shared" si="129"/>
        <v>6.0676278536718627E-4</v>
      </c>
      <c r="O275" s="53"/>
      <c r="P275" s="172">
        <f t="shared" si="130"/>
        <v>1.3175420482258902E-3</v>
      </c>
    </row>
    <row r="276" spans="1:16" hidden="1" x14ac:dyDescent="0.25">
      <c r="A276" s="86"/>
      <c r="B276" s="155" t="s">
        <v>367</v>
      </c>
      <c r="C276" s="127">
        <v>0.27300000000000002</v>
      </c>
      <c r="D276" s="78"/>
      <c r="E276" s="78"/>
      <c r="G276" s="172">
        <f t="shared" si="128"/>
        <v>3.0813000000000001</v>
      </c>
      <c r="H276" s="172"/>
      <c r="I276" s="172"/>
      <c r="J276" s="172">
        <f t="shared" si="129"/>
        <v>2.4689999999999999</v>
      </c>
      <c r="K276" s="172">
        <f t="shared" si="129"/>
        <v>3.0813000000000001</v>
      </c>
      <c r="L276" s="67">
        <f t="shared" si="129"/>
        <v>8.6680397909598037E-4</v>
      </c>
      <c r="M276" s="67">
        <f t="shared" si="129"/>
        <v>0</v>
      </c>
      <c r="N276" s="172">
        <f t="shared" si="129"/>
        <v>6.0676278536718627E-4</v>
      </c>
      <c r="O276" s="53"/>
      <c r="P276" s="172">
        <f t="shared" si="130"/>
        <v>1.3175420482258902E-3</v>
      </c>
    </row>
    <row r="277" spans="1:16" hidden="1" x14ac:dyDescent="0.25">
      <c r="A277" s="86"/>
      <c r="B277" s="155" t="s">
        <v>326</v>
      </c>
      <c r="C277" s="127">
        <v>0.27300000000000002</v>
      </c>
      <c r="D277" s="78"/>
      <c r="E277" s="78"/>
      <c r="G277" s="172">
        <f t="shared" si="128"/>
        <v>3.0813000000000001</v>
      </c>
      <c r="H277" s="172"/>
      <c r="I277" s="172"/>
      <c r="J277" s="172">
        <f t="shared" si="129"/>
        <v>2.4689999999999999</v>
      </c>
      <c r="K277" s="172">
        <f t="shared" si="129"/>
        <v>3.0813000000000001</v>
      </c>
      <c r="L277" s="67">
        <f t="shared" si="129"/>
        <v>8.6680397909598037E-4</v>
      </c>
      <c r="M277" s="67">
        <f t="shared" si="129"/>
        <v>0</v>
      </c>
      <c r="N277" s="172">
        <f t="shared" si="129"/>
        <v>6.0676278536718627E-4</v>
      </c>
      <c r="O277" s="53"/>
      <c r="P277" s="172">
        <f t="shared" si="130"/>
        <v>1.3175420482258902E-3</v>
      </c>
    </row>
    <row r="278" spans="1:16" hidden="1" x14ac:dyDescent="0.25">
      <c r="A278" s="86"/>
      <c r="B278" s="155" t="s">
        <v>470</v>
      </c>
      <c r="C278" s="127"/>
      <c r="D278" s="78"/>
      <c r="E278" s="78"/>
      <c r="G278" s="172">
        <f t="shared" si="128"/>
        <v>3.0813000000000001</v>
      </c>
      <c r="H278" s="172"/>
      <c r="I278" s="172"/>
      <c r="J278" s="172">
        <f t="shared" ref="J278:N293" si="131">J277</f>
        <v>2.4689999999999999</v>
      </c>
      <c r="K278" s="172">
        <f t="shared" si="131"/>
        <v>3.0813000000000001</v>
      </c>
      <c r="L278" s="67">
        <f t="shared" si="131"/>
        <v>8.6680397909598037E-4</v>
      </c>
      <c r="M278" s="67">
        <f t="shared" si="131"/>
        <v>0</v>
      </c>
      <c r="N278" s="172">
        <f t="shared" si="131"/>
        <v>6.0676278536718627E-4</v>
      </c>
      <c r="O278" s="53"/>
      <c r="P278" s="172">
        <f t="shared" si="130"/>
        <v>1.3175420482258902E-3</v>
      </c>
    </row>
    <row r="279" spans="1:16" hidden="1" x14ac:dyDescent="0.25">
      <c r="A279" s="86"/>
      <c r="B279" s="155" t="s">
        <v>311</v>
      </c>
      <c r="C279" s="127">
        <v>0.27100000000000002</v>
      </c>
      <c r="D279" s="78"/>
      <c r="E279" s="78"/>
      <c r="G279" s="172">
        <f t="shared" si="128"/>
        <v>3.0813000000000001</v>
      </c>
      <c r="H279" s="172"/>
      <c r="I279" s="172"/>
      <c r="J279" s="172">
        <f t="shared" si="131"/>
        <v>2.4689999999999999</v>
      </c>
      <c r="K279" s="172">
        <f t="shared" si="131"/>
        <v>3.0813000000000001</v>
      </c>
      <c r="L279" s="67">
        <f t="shared" si="131"/>
        <v>8.6680397909598037E-4</v>
      </c>
      <c r="M279" s="67">
        <f t="shared" si="131"/>
        <v>0</v>
      </c>
      <c r="N279" s="172">
        <f t="shared" si="131"/>
        <v>6.0676278536718627E-4</v>
      </c>
      <c r="O279" s="53"/>
      <c r="P279" s="172">
        <f t="shared" si="130"/>
        <v>1.3175420482258902E-3</v>
      </c>
    </row>
    <row r="280" spans="1:16" hidden="1" x14ac:dyDescent="0.25">
      <c r="A280" s="86"/>
      <c r="B280" s="155" t="s">
        <v>368</v>
      </c>
      <c r="C280" s="127">
        <v>0.27300000000000002</v>
      </c>
      <c r="D280" s="78"/>
      <c r="E280" s="78"/>
      <c r="G280" s="172">
        <f t="shared" si="128"/>
        <v>3.0813000000000001</v>
      </c>
      <c r="H280" s="172"/>
      <c r="I280" s="172"/>
      <c r="J280" s="172">
        <f t="shared" si="131"/>
        <v>2.4689999999999999</v>
      </c>
      <c r="K280" s="172">
        <f t="shared" si="131"/>
        <v>3.0813000000000001</v>
      </c>
      <c r="L280" s="67">
        <f t="shared" si="131"/>
        <v>8.6680397909598037E-4</v>
      </c>
      <c r="M280" s="67">
        <f t="shared" si="131"/>
        <v>0</v>
      </c>
      <c r="N280" s="172">
        <f t="shared" si="131"/>
        <v>6.0676278536718627E-4</v>
      </c>
      <c r="O280" s="53"/>
      <c r="P280" s="172">
        <f t="shared" si="130"/>
        <v>1.3175420482258902E-3</v>
      </c>
    </row>
    <row r="281" spans="1:16" hidden="1" x14ac:dyDescent="0.25">
      <c r="A281" s="86"/>
      <c r="B281" s="155" t="s">
        <v>402</v>
      </c>
      <c r="C281" s="202">
        <f>13.335/50</f>
        <v>0.26669999999999999</v>
      </c>
      <c r="D281" s="78"/>
      <c r="E281" s="78"/>
      <c r="G281" s="172">
        <f t="shared" si="128"/>
        <v>3.0813000000000001</v>
      </c>
      <c r="H281" s="172"/>
      <c r="I281" s="172"/>
      <c r="J281" s="172">
        <f t="shared" si="131"/>
        <v>2.4689999999999999</v>
      </c>
      <c r="K281" s="172">
        <f t="shared" si="131"/>
        <v>3.0813000000000001</v>
      </c>
      <c r="L281" s="67">
        <f t="shared" si="131"/>
        <v>8.6680397909598037E-4</v>
      </c>
      <c r="M281" s="67">
        <f t="shared" si="131"/>
        <v>0</v>
      </c>
      <c r="N281" s="172">
        <f t="shared" si="131"/>
        <v>6.0676278536718627E-4</v>
      </c>
      <c r="O281" s="53"/>
      <c r="P281" s="172">
        <f t="shared" si="130"/>
        <v>1.3175420482258902E-3</v>
      </c>
    </row>
    <row r="282" spans="1:16" hidden="1" x14ac:dyDescent="0.25">
      <c r="A282" s="86"/>
      <c r="B282" s="196" t="s">
        <v>486</v>
      </c>
      <c r="C282" s="202"/>
      <c r="D282" s="78"/>
      <c r="E282" s="78"/>
      <c r="G282" s="172">
        <f t="shared" si="128"/>
        <v>3.0813000000000001</v>
      </c>
      <c r="H282" s="172"/>
      <c r="I282" s="172"/>
      <c r="J282" s="172">
        <f t="shared" si="131"/>
        <v>2.4689999999999999</v>
      </c>
      <c r="K282" s="172">
        <f t="shared" si="131"/>
        <v>3.0813000000000001</v>
      </c>
      <c r="L282" s="67">
        <f t="shared" si="131"/>
        <v>8.6680397909598037E-4</v>
      </c>
      <c r="M282" s="67">
        <f t="shared" si="131"/>
        <v>0</v>
      </c>
      <c r="N282" s="172">
        <f t="shared" si="131"/>
        <v>6.0676278536718627E-4</v>
      </c>
      <c r="O282" s="53"/>
      <c r="P282" s="172">
        <f t="shared" si="130"/>
        <v>1.3175420482258902E-3</v>
      </c>
    </row>
    <row r="283" spans="1:16" hidden="1" x14ac:dyDescent="0.25">
      <c r="A283" s="86"/>
      <c r="B283" s="155" t="s">
        <v>444</v>
      </c>
      <c r="C283" s="202"/>
      <c r="D283" s="78"/>
      <c r="E283" s="78"/>
      <c r="G283" s="172">
        <f t="shared" si="128"/>
        <v>3.0813000000000001</v>
      </c>
      <c r="H283" s="172"/>
      <c r="I283" s="172"/>
      <c r="J283" s="172">
        <f t="shared" si="131"/>
        <v>2.4689999999999999</v>
      </c>
      <c r="K283" s="172">
        <f t="shared" si="131"/>
        <v>3.0813000000000001</v>
      </c>
      <c r="L283" s="67">
        <f t="shared" si="131"/>
        <v>8.6680397909598037E-4</v>
      </c>
      <c r="M283" s="67">
        <f t="shared" si="131"/>
        <v>0</v>
      </c>
      <c r="N283" s="172">
        <f t="shared" si="131"/>
        <v>6.0676278536718627E-4</v>
      </c>
      <c r="O283" s="53"/>
      <c r="P283" s="172">
        <f t="shared" si="130"/>
        <v>1.3175420482258902E-3</v>
      </c>
    </row>
    <row r="284" spans="1:16" hidden="1" x14ac:dyDescent="0.25">
      <c r="A284" s="86"/>
      <c r="B284" s="155" t="s">
        <v>332</v>
      </c>
      <c r="C284" s="128">
        <f>9.72/32</f>
        <v>0.30375000000000002</v>
      </c>
      <c r="D284" s="78"/>
      <c r="E284" s="78"/>
      <c r="G284" s="172">
        <f t="shared" si="128"/>
        <v>3.0813000000000001</v>
      </c>
      <c r="H284" s="172"/>
      <c r="I284" s="172"/>
      <c r="J284" s="172">
        <f t="shared" si="131"/>
        <v>2.4689999999999999</v>
      </c>
      <c r="K284" s="172">
        <f t="shared" si="131"/>
        <v>3.0813000000000001</v>
      </c>
      <c r="L284" s="67">
        <f t="shared" si="131"/>
        <v>8.6680397909598037E-4</v>
      </c>
      <c r="M284" s="67">
        <f t="shared" si="131"/>
        <v>0</v>
      </c>
      <c r="N284" s="172">
        <f t="shared" si="131"/>
        <v>6.0676278536718627E-4</v>
      </c>
      <c r="O284" s="53"/>
      <c r="P284" s="172">
        <f t="shared" si="130"/>
        <v>1.3175420482258902E-3</v>
      </c>
    </row>
    <row r="285" spans="1:16" hidden="1" x14ac:dyDescent="0.25">
      <c r="A285" s="86"/>
      <c r="B285" s="155" t="s">
        <v>338</v>
      </c>
      <c r="C285" s="127">
        <v>0.34899999999999998</v>
      </c>
      <c r="D285" s="78"/>
      <c r="E285" s="78"/>
      <c r="G285" s="172">
        <f t="shared" si="128"/>
        <v>3.0813000000000001</v>
      </c>
      <c r="H285" s="172"/>
      <c r="I285" s="172"/>
      <c r="J285" s="172">
        <f t="shared" si="131"/>
        <v>2.4689999999999999</v>
      </c>
      <c r="K285" s="172">
        <f t="shared" si="131"/>
        <v>3.0813000000000001</v>
      </c>
      <c r="L285" s="67">
        <f t="shared" si="131"/>
        <v>8.6680397909598037E-4</v>
      </c>
      <c r="M285" s="67">
        <f t="shared" si="131"/>
        <v>0</v>
      </c>
      <c r="N285" s="172">
        <f t="shared" si="131"/>
        <v>6.0676278536718627E-4</v>
      </c>
      <c r="O285" s="53"/>
      <c r="P285" s="172">
        <f t="shared" si="130"/>
        <v>1.3175420482258902E-3</v>
      </c>
    </row>
    <row r="286" spans="1:16" hidden="1" x14ac:dyDescent="0.25">
      <c r="A286" s="86"/>
      <c r="B286" s="155" t="s">
        <v>475</v>
      </c>
      <c r="C286" s="127"/>
      <c r="D286" s="78"/>
      <c r="E286" s="78"/>
      <c r="G286" s="172">
        <f t="shared" si="128"/>
        <v>3.0813000000000001</v>
      </c>
      <c r="H286" s="172"/>
      <c r="I286" s="172"/>
      <c r="J286" s="172">
        <f t="shared" si="131"/>
        <v>2.4689999999999999</v>
      </c>
      <c r="K286" s="172">
        <f t="shared" si="131"/>
        <v>3.0813000000000001</v>
      </c>
      <c r="L286" s="67">
        <f t="shared" si="131"/>
        <v>8.6680397909598037E-4</v>
      </c>
      <c r="M286" s="67">
        <f t="shared" si="131"/>
        <v>0</v>
      </c>
      <c r="N286" s="172">
        <f t="shared" si="131"/>
        <v>6.0676278536718627E-4</v>
      </c>
      <c r="O286" s="53"/>
      <c r="P286" s="172">
        <f t="shared" si="130"/>
        <v>1.3175420482258902E-3</v>
      </c>
    </row>
    <row r="287" spans="1:16" hidden="1" x14ac:dyDescent="0.25">
      <c r="A287" s="86"/>
      <c r="B287" s="155" t="s">
        <v>337</v>
      </c>
      <c r="C287" s="127">
        <v>0.35199999999999998</v>
      </c>
      <c r="D287" s="78"/>
      <c r="E287" s="78"/>
      <c r="G287" s="172">
        <f t="shared" si="128"/>
        <v>3.0813000000000001</v>
      </c>
      <c r="H287" s="172"/>
      <c r="I287" s="172"/>
      <c r="J287" s="172">
        <f t="shared" si="131"/>
        <v>2.4689999999999999</v>
      </c>
      <c r="K287" s="172">
        <f t="shared" si="131"/>
        <v>3.0813000000000001</v>
      </c>
      <c r="L287" s="67">
        <f t="shared" si="131"/>
        <v>8.6680397909598037E-4</v>
      </c>
      <c r="M287" s="67">
        <f t="shared" si="131"/>
        <v>0</v>
      </c>
      <c r="N287" s="172">
        <f t="shared" si="131"/>
        <v>6.0676278536718627E-4</v>
      </c>
      <c r="O287" s="53"/>
      <c r="P287" s="172">
        <f t="shared" si="130"/>
        <v>1.3175420482258902E-3</v>
      </c>
    </row>
    <row r="288" spans="1:16" hidden="1" x14ac:dyDescent="0.25">
      <c r="A288" s="86"/>
      <c r="B288" s="155" t="s">
        <v>411</v>
      </c>
      <c r="C288" s="202">
        <f>12.295/50</f>
        <v>0.24590000000000001</v>
      </c>
      <c r="D288" s="78"/>
      <c r="E288" s="78"/>
      <c r="G288" s="172">
        <f t="shared" si="128"/>
        <v>3.0813000000000001</v>
      </c>
      <c r="H288" s="172"/>
      <c r="I288" s="172"/>
      <c r="J288" s="172">
        <f t="shared" si="131"/>
        <v>2.4689999999999999</v>
      </c>
      <c r="K288" s="172">
        <f t="shared" si="131"/>
        <v>3.0813000000000001</v>
      </c>
      <c r="L288" s="67">
        <f t="shared" si="131"/>
        <v>8.6680397909598037E-4</v>
      </c>
      <c r="M288" s="67">
        <f t="shared" si="131"/>
        <v>0</v>
      </c>
      <c r="N288" s="172">
        <f t="shared" si="131"/>
        <v>6.0676278536718627E-4</v>
      </c>
      <c r="O288" s="53"/>
      <c r="P288" s="172">
        <f t="shared" si="130"/>
        <v>1.3175420482258902E-3</v>
      </c>
    </row>
    <row r="289" spans="1:16" hidden="1" x14ac:dyDescent="0.25">
      <c r="A289" s="86"/>
      <c r="B289" s="155" t="s">
        <v>497</v>
      </c>
      <c r="C289" s="127">
        <v>0.39100000000000001</v>
      </c>
      <c r="D289" s="78"/>
      <c r="E289" s="78"/>
      <c r="G289" s="172">
        <f t="shared" si="128"/>
        <v>3.0813000000000001</v>
      </c>
      <c r="H289" s="172"/>
      <c r="I289" s="172"/>
      <c r="J289" s="172">
        <f t="shared" si="131"/>
        <v>2.4689999999999999</v>
      </c>
      <c r="K289" s="172">
        <f t="shared" si="131"/>
        <v>3.0813000000000001</v>
      </c>
      <c r="L289" s="67">
        <f t="shared" si="131"/>
        <v>8.6680397909598037E-4</v>
      </c>
      <c r="M289" s="67">
        <f t="shared" si="131"/>
        <v>0</v>
      </c>
      <c r="N289" s="172">
        <f t="shared" si="131"/>
        <v>6.0676278536718627E-4</v>
      </c>
      <c r="O289" s="53"/>
      <c r="P289" s="172">
        <f t="shared" si="130"/>
        <v>1.3175420482258902E-3</v>
      </c>
    </row>
    <row r="290" spans="1:16" hidden="1" x14ac:dyDescent="0.25">
      <c r="A290" s="86"/>
      <c r="B290" s="155" t="s">
        <v>341</v>
      </c>
      <c r="C290" s="127">
        <v>0.53400000000000003</v>
      </c>
      <c r="D290" s="78"/>
      <c r="E290" s="78"/>
      <c r="G290" s="172">
        <f t="shared" si="128"/>
        <v>3.0813000000000001</v>
      </c>
      <c r="H290" s="172"/>
      <c r="I290" s="172"/>
      <c r="J290" s="172">
        <f t="shared" si="131"/>
        <v>2.4689999999999999</v>
      </c>
      <c r="K290" s="172">
        <f t="shared" si="131"/>
        <v>3.0813000000000001</v>
      </c>
      <c r="L290" s="67">
        <f t="shared" si="131"/>
        <v>8.6680397909598037E-4</v>
      </c>
      <c r="M290" s="67">
        <f t="shared" si="131"/>
        <v>0</v>
      </c>
      <c r="N290" s="172">
        <f t="shared" si="131"/>
        <v>6.0676278536718627E-4</v>
      </c>
      <c r="O290" s="53"/>
      <c r="P290" s="172">
        <f t="shared" si="130"/>
        <v>1.3175420482258902E-3</v>
      </c>
    </row>
    <row r="291" spans="1:16" hidden="1" x14ac:dyDescent="0.25">
      <c r="A291" s="86"/>
      <c r="B291" s="155" t="s">
        <v>304</v>
      </c>
      <c r="C291" s="127">
        <v>1.51</v>
      </c>
      <c r="D291" s="78"/>
      <c r="E291" s="78"/>
      <c r="G291" s="172">
        <f t="shared" si="128"/>
        <v>3.0813000000000001</v>
      </c>
      <c r="H291" s="172"/>
      <c r="I291" s="172"/>
      <c r="J291" s="172">
        <f t="shared" si="131"/>
        <v>2.4689999999999999</v>
      </c>
      <c r="K291" s="172">
        <f t="shared" si="131"/>
        <v>3.0813000000000001</v>
      </c>
      <c r="L291" s="67">
        <f t="shared" si="131"/>
        <v>8.6680397909598037E-4</v>
      </c>
      <c r="M291" s="67">
        <f t="shared" si="131"/>
        <v>0</v>
      </c>
      <c r="N291" s="172">
        <f t="shared" si="131"/>
        <v>6.0676278536718627E-4</v>
      </c>
      <c r="O291" s="53"/>
      <c r="P291" s="172">
        <f t="shared" si="130"/>
        <v>1.3175420482258902E-3</v>
      </c>
    </row>
    <row r="292" spans="1:16" hidden="1" x14ac:dyDescent="0.25">
      <c r="A292" s="86"/>
      <c r="B292" s="155" t="s">
        <v>336</v>
      </c>
      <c r="C292" s="127">
        <v>0.44800000000000001</v>
      </c>
      <c r="D292" s="78"/>
      <c r="E292" s="78"/>
      <c r="G292" s="172">
        <f t="shared" si="128"/>
        <v>3.0813000000000001</v>
      </c>
      <c r="H292" s="172"/>
      <c r="I292" s="172"/>
      <c r="J292" s="172">
        <f t="shared" si="131"/>
        <v>2.4689999999999999</v>
      </c>
      <c r="K292" s="172">
        <f t="shared" si="131"/>
        <v>3.0813000000000001</v>
      </c>
      <c r="L292" s="67">
        <f t="shared" si="131"/>
        <v>8.6680397909598037E-4</v>
      </c>
      <c r="M292" s="67">
        <f t="shared" si="131"/>
        <v>0</v>
      </c>
      <c r="N292" s="172">
        <f t="shared" si="131"/>
        <v>6.0676278536718627E-4</v>
      </c>
      <c r="O292" s="53"/>
      <c r="P292" s="172">
        <f t="shared" si="130"/>
        <v>1.3175420482258902E-3</v>
      </c>
    </row>
    <row r="293" spans="1:16" hidden="1" x14ac:dyDescent="0.25">
      <c r="A293" s="86"/>
      <c r="B293" s="196" t="s">
        <v>369</v>
      </c>
      <c r="C293" s="127">
        <v>0.42899999999999999</v>
      </c>
      <c r="D293" s="78"/>
      <c r="E293" s="78"/>
      <c r="G293" s="172">
        <f t="shared" si="128"/>
        <v>3.0813000000000001</v>
      </c>
      <c r="H293" s="172"/>
      <c r="I293" s="172"/>
      <c r="J293" s="172">
        <f t="shared" si="131"/>
        <v>2.4689999999999999</v>
      </c>
      <c r="K293" s="172">
        <f t="shared" si="131"/>
        <v>3.0813000000000001</v>
      </c>
      <c r="L293" s="67">
        <f t="shared" si="131"/>
        <v>8.6680397909598037E-4</v>
      </c>
      <c r="M293" s="67">
        <f t="shared" si="131"/>
        <v>0</v>
      </c>
      <c r="N293" s="172">
        <f t="shared" si="131"/>
        <v>6.0676278536718627E-4</v>
      </c>
      <c r="O293" s="53"/>
      <c r="P293" s="172">
        <f t="shared" si="130"/>
        <v>1.3175420482258902E-3</v>
      </c>
    </row>
    <row r="294" spans="1:16" hidden="1" x14ac:dyDescent="0.25">
      <c r="A294" s="86"/>
      <c r="B294" s="196" t="s">
        <v>306</v>
      </c>
      <c r="C294" s="127">
        <v>0.59499999999999997</v>
      </c>
      <c r="D294" s="78"/>
      <c r="E294" s="78"/>
      <c r="G294" s="172">
        <f>G293</f>
        <v>3.0813000000000001</v>
      </c>
      <c r="H294" s="172"/>
      <c r="I294" s="172"/>
      <c r="J294" s="172">
        <f t="shared" ref="J294:N309" si="132">J293</f>
        <v>2.4689999999999999</v>
      </c>
      <c r="K294" s="172">
        <f t="shared" si="132"/>
        <v>3.0813000000000001</v>
      </c>
      <c r="L294" s="67">
        <f t="shared" si="132"/>
        <v>8.6680397909598037E-4</v>
      </c>
      <c r="M294" s="67">
        <f t="shared" si="132"/>
        <v>0</v>
      </c>
      <c r="N294" s="172">
        <f t="shared" si="132"/>
        <v>6.0676278536718627E-4</v>
      </c>
      <c r="O294" s="53"/>
      <c r="P294" s="172">
        <f t="shared" si="130"/>
        <v>1.3175420482258902E-3</v>
      </c>
    </row>
    <row r="295" spans="1:16" hidden="1" x14ac:dyDescent="0.25">
      <c r="A295" s="86"/>
      <c r="B295" s="155" t="s">
        <v>313</v>
      </c>
      <c r="C295" s="127">
        <v>1.4930000000000001</v>
      </c>
      <c r="D295" s="78"/>
      <c r="E295" s="78"/>
      <c r="G295" s="172">
        <f>G294</f>
        <v>3.0813000000000001</v>
      </c>
      <c r="H295" s="172"/>
      <c r="I295" s="172"/>
      <c r="J295" s="172">
        <f t="shared" si="132"/>
        <v>2.4689999999999999</v>
      </c>
      <c r="K295" s="172">
        <f t="shared" si="132"/>
        <v>3.0813000000000001</v>
      </c>
      <c r="L295" s="67">
        <f t="shared" si="132"/>
        <v>8.6680397909598037E-4</v>
      </c>
      <c r="M295" s="67">
        <f t="shared" si="132"/>
        <v>0</v>
      </c>
      <c r="N295" s="172">
        <f t="shared" si="132"/>
        <v>6.0676278536718627E-4</v>
      </c>
      <c r="O295" s="53"/>
      <c r="P295" s="172">
        <f t="shared" si="130"/>
        <v>1.3175420482258902E-3</v>
      </c>
    </row>
    <row r="296" spans="1:16" hidden="1" x14ac:dyDescent="0.25">
      <c r="A296" s="86"/>
      <c r="B296" s="155" t="s">
        <v>452</v>
      </c>
      <c r="C296" s="127">
        <f>5.766/4</f>
        <v>1.4415</v>
      </c>
      <c r="D296" s="78"/>
      <c r="E296" s="78"/>
      <c r="G296" s="172">
        <f>G295</f>
        <v>3.0813000000000001</v>
      </c>
      <c r="H296" s="172"/>
      <c r="I296" s="172"/>
      <c r="J296" s="172">
        <f t="shared" si="132"/>
        <v>2.4689999999999999</v>
      </c>
      <c r="K296" s="172">
        <f t="shared" si="132"/>
        <v>3.0813000000000001</v>
      </c>
      <c r="L296" s="67">
        <f t="shared" si="132"/>
        <v>8.6680397909598037E-4</v>
      </c>
      <c r="M296" s="67">
        <f t="shared" si="132"/>
        <v>0</v>
      </c>
      <c r="N296" s="172">
        <f t="shared" si="132"/>
        <v>6.0676278536718627E-4</v>
      </c>
      <c r="O296" s="53"/>
      <c r="P296" s="172">
        <f t="shared" si="130"/>
        <v>1.3175420482258902E-3</v>
      </c>
    </row>
    <row r="297" spans="1:16" hidden="1" x14ac:dyDescent="0.25">
      <c r="A297" s="86"/>
      <c r="B297" s="155" t="s">
        <v>481</v>
      </c>
      <c r="C297" s="127"/>
      <c r="D297" s="78"/>
      <c r="E297" s="78"/>
      <c r="G297" s="172">
        <f t="shared" ref="G297:G360" si="133">G296</f>
        <v>3.0813000000000001</v>
      </c>
      <c r="H297" s="172"/>
      <c r="I297" s="172"/>
      <c r="J297" s="172">
        <f t="shared" si="132"/>
        <v>2.4689999999999999</v>
      </c>
      <c r="K297" s="172">
        <f t="shared" si="132"/>
        <v>3.0813000000000001</v>
      </c>
      <c r="L297" s="67">
        <f t="shared" si="132"/>
        <v>8.6680397909598037E-4</v>
      </c>
      <c r="M297" s="67">
        <f t="shared" si="132"/>
        <v>0</v>
      </c>
      <c r="N297" s="172">
        <f t="shared" si="132"/>
        <v>6.0676278536718627E-4</v>
      </c>
      <c r="O297" s="53"/>
      <c r="P297" s="172">
        <f t="shared" si="130"/>
        <v>1.3175420482258902E-3</v>
      </c>
    </row>
    <row r="298" spans="1:16" hidden="1" x14ac:dyDescent="0.25">
      <c r="A298" s="86"/>
      <c r="B298" s="155" t="s">
        <v>305</v>
      </c>
      <c r="C298" s="127">
        <v>0.40100000000000002</v>
      </c>
      <c r="D298" s="78"/>
      <c r="E298" s="78"/>
      <c r="G298" s="172">
        <f t="shared" si="133"/>
        <v>3.0813000000000001</v>
      </c>
      <c r="H298" s="172"/>
      <c r="I298" s="172"/>
      <c r="J298" s="172">
        <f t="shared" si="132"/>
        <v>2.4689999999999999</v>
      </c>
      <c r="K298" s="172">
        <f t="shared" si="132"/>
        <v>3.0813000000000001</v>
      </c>
      <c r="L298" s="67">
        <f t="shared" si="132"/>
        <v>8.6680397909598037E-4</v>
      </c>
      <c r="M298" s="67">
        <f t="shared" si="132"/>
        <v>0</v>
      </c>
      <c r="N298" s="172">
        <f t="shared" si="132"/>
        <v>6.0676278536718627E-4</v>
      </c>
      <c r="O298" s="53"/>
      <c r="P298" s="172">
        <f t="shared" si="130"/>
        <v>1.3175420482258902E-3</v>
      </c>
    </row>
    <row r="299" spans="1:16" hidden="1" x14ac:dyDescent="0.25">
      <c r="A299" s="86"/>
      <c r="B299" s="155" t="s">
        <v>388</v>
      </c>
      <c r="C299" s="202">
        <f>11.3/30</f>
        <v>0.37666666666666671</v>
      </c>
      <c r="D299" s="78"/>
      <c r="E299" s="78"/>
      <c r="G299" s="172">
        <f t="shared" si="133"/>
        <v>3.0813000000000001</v>
      </c>
      <c r="H299" s="172"/>
      <c r="I299" s="172"/>
      <c r="J299" s="172">
        <f t="shared" si="132"/>
        <v>2.4689999999999999</v>
      </c>
      <c r="K299" s="172">
        <f t="shared" si="132"/>
        <v>3.0813000000000001</v>
      </c>
      <c r="L299" s="67">
        <f t="shared" si="132"/>
        <v>8.6680397909598037E-4</v>
      </c>
      <c r="M299" s="67">
        <f t="shared" si="132"/>
        <v>0</v>
      </c>
      <c r="N299" s="172">
        <f t="shared" si="132"/>
        <v>6.0676278536718627E-4</v>
      </c>
      <c r="O299" s="53"/>
      <c r="P299" s="172">
        <f>P298</f>
        <v>1.3175420482258902E-3</v>
      </c>
    </row>
    <row r="300" spans="1:16" hidden="1" x14ac:dyDescent="0.25">
      <c r="A300" s="86"/>
      <c r="B300" s="196" t="s">
        <v>483</v>
      </c>
      <c r="C300" s="202"/>
      <c r="D300" s="78"/>
      <c r="E300" s="78"/>
      <c r="G300" s="172">
        <f t="shared" si="133"/>
        <v>3.0813000000000001</v>
      </c>
      <c r="H300" s="172"/>
      <c r="I300" s="172"/>
      <c r="J300" s="172">
        <f t="shared" si="132"/>
        <v>2.4689999999999999</v>
      </c>
      <c r="K300" s="172">
        <f t="shared" si="132"/>
        <v>3.0813000000000001</v>
      </c>
      <c r="L300" s="67">
        <f t="shared" si="132"/>
        <v>8.6680397909598037E-4</v>
      </c>
      <c r="M300" s="67">
        <f t="shared" si="132"/>
        <v>0</v>
      </c>
      <c r="N300" s="172">
        <f t="shared" si="132"/>
        <v>6.0676278536718627E-4</v>
      </c>
      <c r="O300" s="53"/>
      <c r="P300" s="172">
        <f t="shared" ref="P300:P301" si="134">P299</f>
        <v>1.3175420482258902E-3</v>
      </c>
    </row>
    <row r="301" spans="1:16" hidden="1" x14ac:dyDescent="0.25">
      <c r="A301" s="86"/>
      <c r="B301" s="155" t="s">
        <v>373</v>
      </c>
      <c r="C301" s="127">
        <v>0.53200000000000003</v>
      </c>
      <c r="D301" s="78"/>
      <c r="E301" s="78"/>
      <c r="G301" s="172">
        <f t="shared" si="133"/>
        <v>3.0813000000000001</v>
      </c>
      <c r="H301" s="172"/>
      <c r="I301" s="172"/>
      <c r="J301" s="172">
        <f t="shared" si="132"/>
        <v>2.4689999999999999</v>
      </c>
      <c r="K301" s="172">
        <f t="shared" si="132"/>
        <v>3.0813000000000001</v>
      </c>
      <c r="L301" s="67">
        <f t="shared" si="132"/>
        <v>8.6680397909598037E-4</v>
      </c>
      <c r="M301" s="67">
        <f t="shared" si="132"/>
        <v>0</v>
      </c>
      <c r="N301" s="172">
        <f t="shared" si="132"/>
        <v>6.0676278536718627E-4</v>
      </c>
      <c r="O301" s="53"/>
      <c r="P301" s="172">
        <f t="shared" si="134"/>
        <v>1.3175420482258902E-3</v>
      </c>
    </row>
    <row r="302" spans="1:16" hidden="1" x14ac:dyDescent="0.25">
      <c r="A302" s="86"/>
      <c r="B302" s="155" t="s">
        <v>306</v>
      </c>
      <c r="C302" s="127">
        <v>0.59499999999999997</v>
      </c>
      <c r="D302" s="78"/>
      <c r="E302" s="78"/>
      <c r="G302" s="172">
        <f t="shared" si="133"/>
        <v>3.0813000000000001</v>
      </c>
      <c r="H302" s="172"/>
      <c r="I302" s="172"/>
      <c r="J302" s="172">
        <f t="shared" si="132"/>
        <v>2.4689999999999999</v>
      </c>
      <c r="K302" s="172">
        <f t="shared" si="132"/>
        <v>3.0813000000000001</v>
      </c>
      <c r="L302" s="67">
        <f t="shared" si="132"/>
        <v>8.6680397909598037E-4</v>
      </c>
      <c r="M302" s="67">
        <f t="shared" si="132"/>
        <v>0</v>
      </c>
      <c r="N302" s="172">
        <f t="shared" si="132"/>
        <v>6.0676278536718627E-4</v>
      </c>
      <c r="O302" s="53"/>
      <c r="P302" s="172">
        <f t="shared" si="130"/>
        <v>1.3175420482258902E-3</v>
      </c>
    </row>
    <row r="303" spans="1:16" hidden="1" x14ac:dyDescent="0.25">
      <c r="A303" s="86"/>
      <c r="B303" s="196" t="s">
        <v>495</v>
      </c>
      <c r="C303" s="127"/>
      <c r="D303" s="78"/>
      <c r="E303" s="78"/>
      <c r="G303" s="172">
        <f t="shared" si="133"/>
        <v>3.0813000000000001</v>
      </c>
      <c r="H303" s="172"/>
      <c r="I303" s="172"/>
      <c r="J303" s="172">
        <f t="shared" si="132"/>
        <v>2.4689999999999999</v>
      </c>
      <c r="K303" s="172">
        <f t="shared" si="132"/>
        <v>3.0813000000000001</v>
      </c>
      <c r="L303" s="67">
        <f t="shared" si="132"/>
        <v>8.6680397909598037E-4</v>
      </c>
      <c r="M303" s="67">
        <f t="shared" si="132"/>
        <v>0</v>
      </c>
      <c r="N303" s="172">
        <f t="shared" si="132"/>
        <v>6.0676278536718627E-4</v>
      </c>
      <c r="O303" s="53"/>
      <c r="P303" s="172">
        <f t="shared" si="130"/>
        <v>1.3175420482258902E-3</v>
      </c>
    </row>
    <row r="304" spans="1:16" hidden="1" x14ac:dyDescent="0.25">
      <c r="A304" s="86"/>
      <c r="B304" s="155" t="s">
        <v>380</v>
      </c>
      <c r="C304" s="127">
        <v>0.74199999999999999</v>
      </c>
      <c r="D304" s="78"/>
      <c r="E304" s="78"/>
      <c r="G304" s="172">
        <f t="shared" si="133"/>
        <v>3.0813000000000001</v>
      </c>
      <c r="H304" s="172"/>
      <c r="I304" s="172"/>
      <c r="J304" s="172">
        <f t="shared" si="132"/>
        <v>2.4689999999999999</v>
      </c>
      <c r="K304" s="172">
        <f t="shared" si="132"/>
        <v>3.0813000000000001</v>
      </c>
      <c r="L304" s="67">
        <f t="shared" si="132"/>
        <v>8.6680397909598037E-4</v>
      </c>
      <c r="M304" s="67">
        <f t="shared" si="132"/>
        <v>0</v>
      </c>
      <c r="N304" s="172">
        <f t="shared" si="132"/>
        <v>6.0676278536718627E-4</v>
      </c>
      <c r="O304" s="53"/>
      <c r="P304" s="172">
        <f t="shared" si="130"/>
        <v>1.3175420482258902E-3</v>
      </c>
    </row>
    <row r="305" spans="1:16" hidden="1" x14ac:dyDescent="0.25">
      <c r="A305" s="86"/>
      <c r="B305" s="155" t="s">
        <v>442</v>
      </c>
      <c r="C305" s="127">
        <v>0.79200000000000004</v>
      </c>
      <c r="D305" s="78"/>
      <c r="E305" s="78"/>
      <c r="G305" s="172">
        <f t="shared" si="133"/>
        <v>3.0813000000000001</v>
      </c>
      <c r="H305" s="172"/>
      <c r="I305" s="172"/>
      <c r="J305" s="172">
        <f t="shared" si="132"/>
        <v>2.4689999999999999</v>
      </c>
      <c r="K305" s="172">
        <f t="shared" si="132"/>
        <v>3.0813000000000001</v>
      </c>
      <c r="L305" s="67">
        <f t="shared" si="132"/>
        <v>8.6680397909598037E-4</v>
      </c>
      <c r="M305" s="67">
        <f t="shared" si="132"/>
        <v>0</v>
      </c>
      <c r="N305" s="172">
        <f t="shared" si="132"/>
        <v>6.0676278536718627E-4</v>
      </c>
      <c r="O305" s="53"/>
      <c r="P305" s="172">
        <f t="shared" si="130"/>
        <v>1.3175420482258902E-3</v>
      </c>
    </row>
    <row r="306" spans="1:16" hidden="1" x14ac:dyDescent="0.25">
      <c r="A306" s="86"/>
      <c r="B306" s="155" t="s">
        <v>468</v>
      </c>
      <c r="C306" s="127"/>
      <c r="D306" s="78"/>
      <c r="E306" s="78"/>
      <c r="G306" s="172">
        <f t="shared" si="133"/>
        <v>3.0813000000000001</v>
      </c>
      <c r="H306" s="172"/>
      <c r="I306" s="172"/>
      <c r="J306" s="172">
        <f t="shared" si="132"/>
        <v>2.4689999999999999</v>
      </c>
      <c r="K306" s="172">
        <f t="shared" si="132"/>
        <v>3.0813000000000001</v>
      </c>
      <c r="L306" s="67">
        <f t="shared" si="132"/>
        <v>8.6680397909598037E-4</v>
      </c>
      <c r="M306" s="67">
        <f t="shared" si="132"/>
        <v>0</v>
      </c>
      <c r="N306" s="172">
        <f t="shared" si="132"/>
        <v>6.0676278536718627E-4</v>
      </c>
      <c r="O306" s="53"/>
      <c r="P306" s="172">
        <f t="shared" si="130"/>
        <v>1.3175420482258902E-3</v>
      </c>
    </row>
    <row r="307" spans="1:16" hidden="1" x14ac:dyDescent="0.25">
      <c r="A307" s="86"/>
      <c r="B307" s="155" t="s">
        <v>465</v>
      </c>
      <c r="C307" s="127"/>
      <c r="D307" s="78"/>
      <c r="E307" s="78"/>
      <c r="G307" s="172">
        <f t="shared" si="133"/>
        <v>3.0813000000000001</v>
      </c>
      <c r="H307" s="172"/>
      <c r="I307" s="172"/>
      <c r="J307" s="172">
        <f t="shared" si="132"/>
        <v>2.4689999999999999</v>
      </c>
      <c r="K307" s="172">
        <f t="shared" si="132"/>
        <v>3.0813000000000001</v>
      </c>
      <c r="L307" s="67">
        <f t="shared" si="132"/>
        <v>8.6680397909598037E-4</v>
      </c>
      <c r="M307" s="67">
        <f t="shared" si="132"/>
        <v>0</v>
      </c>
      <c r="N307" s="172">
        <f t="shared" si="132"/>
        <v>6.0676278536718627E-4</v>
      </c>
      <c r="O307" s="53"/>
      <c r="P307" s="172">
        <f t="shared" si="130"/>
        <v>1.3175420482258902E-3</v>
      </c>
    </row>
    <row r="308" spans="1:16" hidden="1" x14ac:dyDescent="0.25">
      <c r="A308" s="86"/>
      <c r="B308" s="196" t="s">
        <v>484</v>
      </c>
      <c r="C308" s="127"/>
      <c r="D308" s="78"/>
      <c r="E308" s="78"/>
      <c r="G308" s="172">
        <f t="shared" si="133"/>
        <v>3.0813000000000001</v>
      </c>
      <c r="H308" s="172"/>
      <c r="I308" s="172"/>
      <c r="J308" s="172">
        <f t="shared" si="132"/>
        <v>2.4689999999999999</v>
      </c>
      <c r="K308" s="172">
        <f t="shared" si="132"/>
        <v>3.0813000000000001</v>
      </c>
      <c r="L308" s="67">
        <f t="shared" si="132"/>
        <v>8.6680397909598037E-4</v>
      </c>
      <c r="M308" s="67">
        <f t="shared" si="132"/>
        <v>0</v>
      </c>
      <c r="N308" s="172">
        <f t="shared" si="132"/>
        <v>6.0676278536718627E-4</v>
      </c>
      <c r="O308" s="53"/>
      <c r="P308" s="172">
        <f t="shared" si="130"/>
        <v>1.3175420482258902E-3</v>
      </c>
    </row>
    <row r="309" spans="1:16" hidden="1" x14ac:dyDescent="0.25">
      <c r="A309" s="86"/>
      <c r="B309" s="55" t="s">
        <v>450</v>
      </c>
      <c r="C309" s="127"/>
      <c r="D309" s="78"/>
      <c r="E309" s="78"/>
      <c r="G309" s="172">
        <f t="shared" si="133"/>
        <v>3.0813000000000001</v>
      </c>
      <c r="H309" s="172"/>
      <c r="I309" s="172"/>
      <c r="J309" s="172">
        <f t="shared" si="132"/>
        <v>2.4689999999999999</v>
      </c>
      <c r="K309" s="172">
        <f t="shared" si="132"/>
        <v>3.0813000000000001</v>
      </c>
      <c r="L309" s="67">
        <f t="shared" si="132"/>
        <v>8.6680397909598037E-4</v>
      </c>
      <c r="M309" s="67">
        <f t="shared" si="132"/>
        <v>0</v>
      </c>
      <c r="N309" s="172">
        <f t="shared" si="132"/>
        <v>6.0676278536718627E-4</v>
      </c>
      <c r="O309" s="53"/>
      <c r="P309" s="172">
        <f t="shared" si="130"/>
        <v>1.3175420482258902E-3</v>
      </c>
    </row>
    <row r="310" spans="1:16" hidden="1" x14ac:dyDescent="0.25">
      <c r="A310" s="86"/>
      <c r="B310" s="55"/>
      <c r="C310" s="127"/>
      <c r="D310" s="78"/>
      <c r="E310" s="78"/>
      <c r="G310" s="172">
        <f t="shared" si="133"/>
        <v>3.0813000000000001</v>
      </c>
      <c r="H310" s="172"/>
      <c r="I310" s="172"/>
      <c r="J310" s="172">
        <f t="shared" ref="J310:N325" si="135">J309</f>
        <v>2.4689999999999999</v>
      </c>
      <c r="K310" s="172">
        <f t="shared" si="135"/>
        <v>3.0813000000000001</v>
      </c>
      <c r="L310" s="67">
        <f t="shared" si="135"/>
        <v>8.6680397909598037E-4</v>
      </c>
      <c r="M310" s="67">
        <f t="shared" si="135"/>
        <v>0</v>
      </c>
      <c r="N310" s="172">
        <f t="shared" si="135"/>
        <v>6.0676278536718627E-4</v>
      </c>
      <c r="O310" s="53"/>
      <c r="P310" s="172">
        <f t="shared" si="130"/>
        <v>1.3175420482258902E-3</v>
      </c>
    </row>
    <row r="311" spans="1:16" hidden="1" x14ac:dyDescent="0.25">
      <c r="A311" s="86"/>
      <c r="B311" s="32" t="s">
        <v>420</v>
      </c>
      <c r="C311" s="127"/>
      <c r="D311" s="78"/>
      <c r="E311" s="78"/>
      <c r="G311" s="172">
        <f t="shared" si="133"/>
        <v>3.0813000000000001</v>
      </c>
      <c r="H311" s="172"/>
      <c r="I311" s="172"/>
      <c r="J311" s="172">
        <f t="shared" si="135"/>
        <v>2.4689999999999999</v>
      </c>
      <c r="K311" s="172">
        <f t="shared" si="135"/>
        <v>3.0813000000000001</v>
      </c>
      <c r="L311" s="67">
        <f t="shared" si="135"/>
        <v>8.6680397909598037E-4</v>
      </c>
      <c r="M311" s="67">
        <f t="shared" si="135"/>
        <v>0</v>
      </c>
      <c r="N311" s="172">
        <f t="shared" si="135"/>
        <v>6.0676278536718627E-4</v>
      </c>
      <c r="O311" s="53"/>
      <c r="P311" s="172">
        <f t="shared" si="130"/>
        <v>1.3175420482258902E-3</v>
      </c>
    </row>
    <row r="312" spans="1:16" hidden="1" x14ac:dyDescent="0.25">
      <c r="A312" s="86"/>
      <c r="B312" s="55" t="s">
        <v>421</v>
      </c>
      <c r="C312" s="215">
        <v>18</v>
      </c>
      <c r="D312" s="78"/>
      <c r="E312" s="78"/>
      <c r="G312" s="172">
        <f t="shared" si="133"/>
        <v>3.0813000000000001</v>
      </c>
      <c r="H312" s="172"/>
      <c r="I312" s="172"/>
      <c r="J312" s="172">
        <f t="shared" si="135"/>
        <v>2.4689999999999999</v>
      </c>
      <c r="K312" s="172">
        <f t="shared" si="135"/>
        <v>3.0813000000000001</v>
      </c>
      <c r="L312" s="67">
        <f t="shared" si="135"/>
        <v>8.6680397909598037E-4</v>
      </c>
      <c r="M312" s="67">
        <f t="shared" si="135"/>
        <v>0</v>
      </c>
      <c r="N312" s="172">
        <f t="shared" si="135"/>
        <v>6.0676278536718627E-4</v>
      </c>
      <c r="O312" s="53"/>
      <c r="P312" s="172">
        <f t="shared" si="130"/>
        <v>1.3175420482258902E-3</v>
      </c>
    </row>
    <row r="313" spans="1:16" hidden="1" x14ac:dyDescent="0.25">
      <c r="A313" s="86"/>
      <c r="B313" s="55"/>
      <c r="C313" s="127"/>
      <c r="D313" s="78"/>
      <c r="E313" s="78"/>
      <c r="G313" s="172">
        <f t="shared" si="133"/>
        <v>3.0813000000000001</v>
      </c>
      <c r="H313" s="172"/>
      <c r="I313" s="172"/>
      <c r="J313" s="172">
        <f t="shared" si="135"/>
        <v>2.4689999999999999</v>
      </c>
      <c r="K313" s="172">
        <f t="shared" si="135"/>
        <v>3.0813000000000001</v>
      </c>
      <c r="L313" s="67">
        <f t="shared" si="135"/>
        <v>8.6680397909598037E-4</v>
      </c>
      <c r="M313" s="67">
        <f t="shared" si="135"/>
        <v>0</v>
      </c>
      <c r="N313" s="172">
        <f t="shared" si="135"/>
        <v>6.0676278536718627E-4</v>
      </c>
      <c r="O313" s="53"/>
      <c r="P313" s="172">
        <f t="shared" si="130"/>
        <v>1.3175420482258902E-3</v>
      </c>
    </row>
    <row r="314" spans="1:16" hidden="1" x14ac:dyDescent="0.25">
      <c r="A314" s="86"/>
      <c r="B314" s="55"/>
      <c r="C314" s="127"/>
      <c r="D314" s="78"/>
      <c r="E314" s="78"/>
      <c r="G314" s="172">
        <f t="shared" si="133"/>
        <v>3.0813000000000001</v>
      </c>
      <c r="H314" s="172"/>
      <c r="I314" s="172"/>
      <c r="J314" s="172">
        <f t="shared" si="135"/>
        <v>2.4689999999999999</v>
      </c>
      <c r="K314" s="172">
        <f t="shared" si="135"/>
        <v>3.0813000000000001</v>
      </c>
      <c r="L314" s="67">
        <f t="shared" si="135"/>
        <v>8.6680397909598037E-4</v>
      </c>
      <c r="M314" s="67">
        <f t="shared" si="135"/>
        <v>0</v>
      </c>
      <c r="N314" s="172">
        <f t="shared" si="135"/>
        <v>6.0676278536718627E-4</v>
      </c>
      <c r="O314" s="53"/>
      <c r="P314" s="172">
        <f t="shared" si="130"/>
        <v>1.3175420482258902E-3</v>
      </c>
    </row>
    <row r="315" spans="1:16" hidden="1" x14ac:dyDescent="0.25">
      <c r="A315" s="86"/>
      <c r="B315" s="55"/>
      <c r="C315" s="127"/>
      <c r="D315" s="78"/>
      <c r="E315" s="78"/>
      <c r="G315" s="172">
        <f t="shared" si="133"/>
        <v>3.0813000000000001</v>
      </c>
      <c r="H315" s="172"/>
      <c r="I315" s="172"/>
      <c r="J315" s="172">
        <f t="shared" si="135"/>
        <v>2.4689999999999999</v>
      </c>
      <c r="K315" s="172">
        <f t="shared" si="135"/>
        <v>3.0813000000000001</v>
      </c>
      <c r="L315" s="67">
        <f t="shared" si="135"/>
        <v>8.6680397909598037E-4</v>
      </c>
      <c r="M315" s="67">
        <f t="shared" si="135"/>
        <v>0</v>
      </c>
      <c r="N315" s="172">
        <f t="shared" si="135"/>
        <v>6.0676278536718627E-4</v>
      </c>
      <c r="O315" s="53"/>
      <c r="P315" s="172">
        <f t="shared" si="130"/>
        <v>1.3175420482258902E-3</v>
      </c>
    </row>
    <row r="316" spans="1:16" hidden="1" x14ac:dyDescent="0.25">
      <c r="A316" s="86"/>
      <c r="B316" s="55"/>
      <c r="C316" s="127"/>
      <c r="D316" s="78"/>
      <c r="E316" s="78"/>
      <c r="G316" s="172">
        <f t="shared" si="133"/>
        <v>3.0813000000000001</v>
      </c>
      <c r="H316" s="172"/>
      <c r="I316" s="172"/>
      <c r="J316" s="172">
        <f t="shared" si="135"/>
        <v>2.4689999999999999</v>
      </c>
      <c r="K316" s="172">
        <f t="shared" si="135"/>
        <v>3.0813000000000001</v>
      </c>
      <c r="L316" s="67">
        <f t="shared" si="135"/>
        <v>8.6680397909598037E-4</v>
      </c>
      <c r="M316" s="67">
        <f t="shared" si="135"/>
        <v>0</v>
      </c>
      <c r="N316" s="172">
        <f t="shared" si="135"/>
        <v>6.0676278536718627E-4</v>
      </c>
      <c r="O316" s="53"/>
      <c r="P316" s="172">
        <f t="shared" si="130"/>
        <v>1.3175420482258902E-3</v>
      </c>
    </row>
    <row r="317" spans="1:16" hidden="1" x14ac:dyDescent="0.25">
      <c r="A317" s="86"/>
      <c r="B317" s="55"/>
      <c r="C317" s="127"/>
      <c r="D317" s="78"/>
      <c r="E317" s="78"/>
      <c r="G317" s="172">
        <f t="shared" si="133"/>
        <v>3.0813000000000001</v>
      </c>
      <c r="H317" s="172"/>
      <c r="I317" s="172"/>
      <c r="J317" s="172">
        <f t="shared" si="135"/>
        <v>2.4689999999999999</v>
      </c>
      <c r="K317" s="172">
        <f t="shared" si="135"/>
        <v>3.0813000000000001</v>
      </c>
      <c r="L317" s="67">
        <f t="shared" si="135"/>
        <v>8.6680397909598037E-4</v>
      </c>
      <c r="M317" s="67">
        <f t="shared" si="135"/>
        <v>0</v>
      </c>
      <c r="N317" s="172">
        <f t="shared" si="135"/>
        <v>6.0676278536718627E-4</v>
      </c>
      <c r="O317" s="53"/>
      <c r="P317" s="172">
        <f t="shared" si="130"/>
        <v>1.3175420482258902E-3</v>
      </c>
    </row>
    <row r="318" spans="1:16" hidden="1" x14ac:dyDescent="0.25">
      <c r="A318" s="86"/>
      <c r="B318" s="55"/>
      <c r="C318" s="127"/>
      <c r="D318" s="78"/>
      <c r="E318" s="78"/>
      <c r="G318" s="172">
        <f t="shared" si="133"/>
        <v>3.0813000000000001</v>
      </c>
      <c r="H318" s="172"/>
      <c r="I318" s="172"/>
      <c r="J318" s="172">
        <f t="shared" si="135"/>
        <v>2.4689999999999999</v>
      </c>
      <c r="K318" s="172">
        <f t="shared" si="135"/>
        <v>3.0813000000000001</v>
      </c>
      <c r="L318" s="67">
        <f t="shared" si="135"/>
        <v>8.6680397909598037E-4</v>
      </c>
      <c r="M318" s="67">
        <f t="shared" si="135"/>
        <v>0</v>
      </c>
      <c r="N318" s="172">
        <f t="shared" si="135"/>
        <v>6.0676278536718627E-4</v>
      </c>
      <c r="O318" s="53"/>
      <c r="P318" s="172">
        <f t="shared" si="130"/>
        <v>1.3175420482258902E-3</v>
      </c>
    </row>
    <row r="319" spans="1:16" ht="45" hidden="1" x14ac:dyDescent="0.25">
      <c r="A319" s="263"/>
      <c r="B319" s="32" t="s">
        <v>23</v>
      </c>
      <c r="C319" s="105"/>
      <c r="D319" s="79"/>
      <c r="E319" s="105" t="s">
        <v>197</v>
      </c>
      <c r="G319" s="172">
        <f t="shared" si="133"/>
        <v>3.0813000000000001</v>
      </c>
      <c r="H319" s="172"/>
      <c r="I319" s="172"/>
      <c r="J319" s="172">
        <f t="shared" si="135"/>
        <v>2.4689999999999999</v>
      </c>
      <c r="K319" s="172">
        <f t="shared" si="135"/>
        <v>3.0813000000000001</v>
      </c>
      <c r="L319" s="67">
        <f t="shared" si="135"/>
        <v>8.6680397909598037E-4</v>
      </c>
      <c r="M319" s="67">
        <f t="shared" si="135"/>
        <v>0</v>
      </c>
      <c r="N319" s="172">
        <f t="shared" si="135"/>
        <v>6.0676278536718627E-4</v>
      </c>
      <c r="O319" s="53"/>
      <c r="P319" s="172">
        <f t="shared" si="130"/>
        <v>1.3175420482258902E-3</v>
      </c>
    </row>
    <row r="320" spans="1:16" hidden="1" x14ac:dyDescent="0.25">
      <c r="A320" s="2">
        <v>1</v>
      </c>
      <c r="B320" s="55" t="s">
        <v>43</v>
      </c>
      <c r="C320" s="127"/>
      <c r="D320" s="78"/>
      <c r="E320" s="78"/>
      <c r="G320" s="172">
        <f t="shared" si="133"/>
        <v>3.0813000000000001</v>
      </c>
      <c r="H320" s="172"/>
      <c r="I320" s="172"/>
      <c r="J320" s="172">
        <f t="shared" si="135"/>
        <v>2.4689999999999999</v>
      </c>
      <c r="K320" s="172">
        <f t="shared" si="135"/>
        <v>3.0813000000000001</v>
      </c>
      <c r="L320" s="67">
        <f t="shared" si="135"/>
        <v>8.6680397909598037E-4</v>
      </c>
      <c r="M320" s="67">
        <f t="shared" si="135"/>
        <v>0</v>
      </c>
      <c r="N320" s="172">
        <f t="shared" si="135"/>
        <v>6.0676278536718627E-4</v>
      </c>
      <c r="O320" s="53"/>
      <c r="P320" s="172">
        <f t="shared" si="130"/>
        <v>1.3175420482258902E-3</v>
      </c>
    </row>
    <row r="321" spans="1:16" hidden="1" x14ac:dyDescent="0.25">
      <c r="A321" s="2">
        <f>A320+1</f>
        <v>2</v>
      </c>
      <c r="B321" s="55" t="s">
        <v>84</v>
      </c>
      <c r="C321" s="128">
        <v>0.2</v>
      </c>
      <c r="D321" s="78"/>
      <c r="E321" s="78"/>
      <c r="G321" s="172">
        <f t="shared" si="133"/>
        <v>3.0813000000000001</v>
      </c>
      <c r="H321" s="172"/>
      <c r="I321" s="172"/>
      <c r="J321" s="172">
        <f t="shared" si="135"/>
        <v>2.4689999999999999</v>
      </c>
      <c r="K321" s="172">
        <f t="shared" si="135"/>
        <v>3.0813000000000001</v>
      </c>
      <c r="L321" s="67">
        <f t="shared" si="135"/>
        <v>8.6680397909598037E-4</v>
      </c>
      <c r="M321" s="67">
        <f t="shared" si="135"/>
        <v>0</v>
      </c>
      <c r="N321" s="172">
        <f t="shared" si="135"/>
        <v>6.0676278536718627E-4</v>
      </c>
      <c r="O321" s="53"/>
      <c r="P321" s="172">
        <f t="shared" si="130"/>
        <v>1.3175420482258902E-3</v>
      </c>
    </row>
    <row r="322" spans="1:16" hidden="1" x14ac:dyDescent="0.25">
      <c r="A322" s="2">
        <f t="shared" ref="A322:A385" si="136">A321+1</f>
        <v>3</v>
      </c>
      <c r="B322" s="55" t="s">
        <v>47</v>
      </c>
      <c r="C322" s="127">
        <v>0.16600000000000001</v>
      </c>
      <c r="D322" s="78"/>
      <c r="E322" s="78"/>
      <c r="G322" s="172">
        <f t="shared" si="133"/>
        <v>3.0813000000000001</v>
      </c>
      <c r="H322" s="172"/>
      <c r="I322" s="172"/>
      <c r="J322" s="172">
        <f t="shared" si="135"/>
        <v>2.4689999999999999</v>
      </c>
      <c r="K322" s="172">
        <f t="shared" si="135"/>
        <v>3.0813000000000001</v>
      </c>
      <c r="L322" s="67">
        <f t="shared" si="135"/>
        <v>8.6680397909598037E-4</v>
      </c>
      <c r="M322" s="67">
        <f t="shared" si="135"/>
        <v>0</v>
      </c>
      <c r="N322" s="172">
        <f t="shared" si="135"/>
        <v>6.0676278536718627E-4</v>
      </c>
      <c r="O322" s="53"/>
      <c r="P322" s="172">
        <f t="shared" si="130"/>
        <v>1.3175420482258902E-3</v>
      </c>
    </row>
    <row r="323" spans="1:16" hidden="1" x14ac:dyDescent="0.25">
      <c r="A323" s="2">
        <f t="shared" si="136"/>
        <v>4</v>
      </c>
      <c r="B323" s="55" t="s">
        <v>176</v>
      </c>
      <c r="C323" s="127">
        <v>0.16600000000000001</v>
      </c>
      <c r="D323" s="78"/>
      <c r="E323" s="78"/>
      <c r="G323" s="172">
        <f t="shared" si="133"/>
        <v>3.0813000000000001</v>
      </c>
      <c r="H323" s="172"/>
      <c r="I323" s="172"/>
      <c r="J323" s="172">
        <f t="shared" si="135"/>
        <v>2.4689999999999999</v>
      </c>
      <c r="K323" s="172">
        <f t="shared" si="135"/>
        <v>3.0813000000000001</v>
      </c>
      <c r="L323" s="67">
        <f t="shared" si="135"/>
        <v>8.6680397909598037E-4</v>
      </c>
      <c r="M323" s="67">
        <f t="shared" si="135"/>
        <v>0</v>
      </c>
      <c r="N323" s="172">
        <f t="shared" si="135"/>
        <v>6.0676278536718627E-4</v>
      </c>
      <c r="O323" s="53"/>
      <c r="P323" s="172">
        <f t="shared" si="130"/>
        <v>1.3175420482258902E-3</v>
      </c>
    </row>
    <row r="324" spans="1:16" hidden="1" x14ac:dyDescent="0.25">
      <c r="A324" s="2">
        <f t="shared" si="136"/>
        <v>5</v>
      </c>
      <c r="B324" s="55" t="s">
        <v>103</v>
      </c>
      <c r="C324" s="127"/>
      <c r="D324" s="78"/>
      <c r="E324" s="78"/>
      <c r="G324" s="172">
        <f t="shared" si="133"/>
        <v>3.0813000000000001</v>
      </c>
      <c r="H324" s="172"/>
      <c r="I324" s="172"/>
      <c r="J324" s="172">
        <f t="shared" si="135"/>
        <v>2.4689999999999999</v>
      </c>
      <c r="K324" s="172">
        <f t="shared" si="135"/>
        <v>3.0813000000000001</v>
      </c>
      <c r="L324" s="67">
        <f t="shared" si="135"/>
        <v>8.6680397909598037E-4</v>
      </c>
      <c r="M324" s="67">
        <f t="shared" si="135"/>
        <v>0</v>
      </c>
      <c r="N324" s="172">
        <f t="shared" si="135"/>
        <v>6.0676278536718627E-4</v>
      </c>
      <c r="O324" s="53"/>
      <c r="P324" s="172">
        <f t="shared" si="130"/>
        <v>1.3175420482258902E-3</v>
      </c>
    </row>
    <row r="325" spans="1:16" hidden="1" x14ac:dyDescent="0.25">
      <c r="A325" s="2">
        <f t="shared" si="136"/>
        <v>6</v>
      </c>
      <c r="B325" s="55" t="s">
        <v>169</v>
      </c>
      <c r="C325" s="127"/>
      <c r="D325" s="78"/>
      <c r="E325" s="78"/>
      <c r="G325" s="172">
        <f t="shared" si="133"/>
        <v>3.0813000000000001</v>
      </c>
      <c r="H325" s="172"/>
      <c r="I325" s="172"/>
      <c r="J325" s="172">
        <f t="shared" si="135"/>
        <v>2.4689999999999999</v>
      </c>
      <c r="K325" s="172">
        <f t="shared" si="135"/>
        <v>3.0813000000000001</v>
      </c>
      <c r="L325" s="67">
        <f t="shared" si="135"/>
        <v>8.6680397909598037E-4</v>
      </c>
      <c r="M325" s="67">
        <f t="shared" si="135"/>
        <v>0</v>
      </c>
      <c r="N325" s="172">
        <f t="shared" si="135"/>
        <v>6.0676278536718627E-4</v>
      </c>
      <c r="O325" s="53"/>
      <c r="P325" s="172">
        <f t="shared" si="130"/>
        <v>1.3175420482258902E-3</v>
      </c>
    </row>
    <row r="326" spans="1:16" hidden="1" x14ac:dyDescent="0.25">
      <c r="A326" s="2">
        <f t="shared" si="136"/>
        <v>7</v>
      </c>
      <c r="B326" s="55" t="s">
        <v>36</v>
      </c>
      <c r="C326" s="127"/>
      <c r="D326" s="78"/>
      <c r="E326" s="78"/>
      <c r="G326" s="172">
        <f t="shared" si="133"/>
        <v>3.0813000000000001</v>
      </c>
      <c r="H326" s="172"/>
      <c r="I326" s="172"/>
      <c r="J326" s="172">
        <f t="shared" ref="J326:N341" si="137">J325</f>
        <v>2.4689999999999999</v>
      </c>
      <c r="K326" s="172">
        <f t="shared" si="137"/>
        <v>3.0813000000000001</v>
      </c>
      <c r="L326" s="67">
        <f t="shared" si="137"/>
        <v>8.6680397909598037E-4</v>
      </c>
      <c r="M326" s="67">
        <f t="shared" si="137"/>
        <v>0</v>
      </c>
      <c r="N326" s="172">
        <f t="shared" si="137"/>
        <v>6.0676278536718627E-4</v>
      </c>
      <c r="O326" s="53"/>
      <c r="P326" s="172">
        <f t="shared" ref="P326:P389" si="138">P325</f>
        <v>1.3175420482258902E-3</v>
      </c>
    </row>
    <row r="327" spans="1:16" hidden="1" x14ac:dyDescent="0.25">
      <c r="A327" s="2">
        <f t="shared" si="136"/>
        <v>8</v>
      </c>
      <c r="B327" s="55" t="s">
        <v>261</v>
      </c>
      <c r="C327" s="127">
        <v>0.189</v>
      </c>
      <c r="D327" s="78"/>
      <c r="E327" s="78"/>
      <c r="G327" s="172">
        <f t="shared" si="133"/>
        <v>3.0813000000000001</v>
      </c>
      <c r="H327" s="172"/>
      <c r="I327" s="172"/>
      <c r="J327" s="172">
        <f t="shared" si="137"/>
        <v>2.4689999999999999</v>
      </c>
      <c r="K327" s="172">
        <f t="shared" si="137"/>
        <v>3.0813000000000001</v>
      </c>
      <c r="L327" s="67">
        <f t="shared" si="137"/>
        <v>8.6680397909598037E-4</v>
      </c>
      <c r="M327" s="67">
        <f t="shared" si="137"/>
        <v>0</v>
      </c>
      <c r="N327" s="172">
        <f t="shared" si="137"/>
        <v>6.0676278536718627E-4</v>
      </c>
      <c r="O327" s="53"/>
      <c r="P327" s="172">
        <f t="shared" si="138"/>
        <v>1.3175420482258902E-3</v>
      </c>
    </row>
    <row r="328" spans="1:16" hidden="1" x14ac:dyDescent="0.25">
      <c r="A328" s="2">
        <f t="shared" si="136"/>
        <v>9</v>
      </c>
      <c r="B328" s="55" t="s">
        <v>236</v>
      </c>
      <c r="C328" s="127">
        <v>0.23300000000000001</v>
      </c>
      <c r="D328" s="78"/>
      <c r="E328" s="78"/>
      <c r="G328" s="172">
        <f t="shared" si="133"/>
        <v>3.0813000000000001</v>
      </c>
      <c r="H328" s="172"/>
      <c r="I328" s="172"/>
      <c r="J328" s="172">
        <f t="shared" si="137"/>
        <v>2.4689999999999999</v>
      </c>
      <c r="K328" s="172">
        <f t="shared" si="137"/>
        <v>3.0813000000000001</v>
      </c>
      <c r="L328" s="67">
        <f t="shared" si="137"/>
        <v>8.6680397909598037E-4</v>
      </c>
      <c r="M328" s="67">
        <f t="shared" si="137"/>
        <v>0</v>
      </c>
      <c r="N328" s="172">
        <f t="shared" si="137"/>
        <v>6.0676278536718627E-4</v>
      </c>
      <c r="O328" s="53"/>
      <c r="P328" s="172">
        <f t="shared" si="138"/>
        <v>1.3175420482258902E-3</v>
      </c>
    </row>
    <row r="329" spans="1:16" hidden="1" x14ac:dyDescent="0.25">
      <c r="A329" s="2"/>
      <c r="B329" s="196" t="s">
        <v>485</v>
      </c>
      <c r="C329" s="127"/>
      <c r="D329" s="78"/>
      <c r="E329" s="78"/>
      <c r="G329" s="172">
        <f t="shared" si="133"/>
        <v>3.0813000000000001</v>
      </c>
      <c r="H329" s="172"/>
      <c r="I329" s="172"/>
      <c r="J329" s="172">
        <f t="shared" si="137"/>
        <v>2.4689999999999999</v>
      </c>
      <c r="K329" s="172">
        <f t="shared" si="137"/>
        <v>3.0813000000000001</v>
      </c>
      <c r="L329" s="67">
        <f t="shared" si="137"/>
        <v>8.6680397909598037E-4</v>
      </c>
      <c r="M329" s="67">
        <f t="shared" si="137"/>
        <v>0</v>
      </c>
      <c r="N329" s="172">
        <f t="shared" si="137"/>
        <v>6.0676278536718627E-4</v>
      </c>
      <c r="O329" s="53"/>
      <c r="P329" s="172">
        <f t="shared" si="138"/>
        <v>1.3175420482258902E-3</v>
      </c>
    </row>
    <row r="330" spans="1:16" hidden="1" x14ac:dyDescent="0.25">
      <c r="A330" s="2">
        <f>A328+1</f>
        <v>10</v>
      </c>
      <c r="B330" s="55" t="s">
        <v>237</v>
      </c>
      <c r="C330" s="127">
        <v>0.26800000000000002</v>
      </c>
      <c r="D330" s="78"/>
      <c r="E330" s="78"/>
      <c r="G330" s="172">
        <f t="shared" si="133"/>
        <v>3.0813000000000001</v>
      </c>
      <c r="H330" s="172"/>
      <c r="I330" s="172"/>
      <c r="J330" s="172">
        <f t="shared" si="137"/>
        <v>2.4689999999999999</v>
      </c>
      <c r="K330" s="172">
        <f t="shared" si="137"/>
        <v>3.0813000000000001</v>
      </c>
      <c r="L330" s="67">
        <f t="shared" si="137"/>
        <v>8.6680397909598037E-4</v>
      </c>
      <c r="M330" s="67">
        <f t="shared" si="137"/>
        <v>0</v>
      </c>
      <c r="N330" s="172">
        <f t="shared" si="137"/>
        <v>6.0676278536718627E-4</v>
      </c>
      <c r="O330" s="53"/>
      <c r="P330" s="172">
        <f t="shared" si="138"/>
        <v>1.3175420482258902E-3</v>
      </c>
    </row>
    <row r="331" spans="1:16" hidden="1" x14ac:dyDescent="0.25">
      <c r="A331" s="2">
        <f t="shared" si="136"/>
        <v>11</v>
      </c>
      <c r="B331" s="55" t="s">
        <v>92</v>
      </c>
      <c r="C331" s="127"/>
      <c r="D331" s="78"/>
      <c r="E331" s="78"/>
      <c r="G331" s="172">
        <f t="shared" si="133"/>
        <v>3.0813000000000001</v>
      </c>
      <c r="H331" s="172"/>
      <c r="I331" s="172"/>
      <c r="J331" s="172">
        <f t="shared" si="137"/>
        <v>2.4689999999999999</v>
      </c>
      <c r="K331" s="172">
        <f t="shared" si="137"/>
        <v>3.0813000000000001</v>
      </c>
      <c r="L331" s="67">
        <f t="shared" si="137"/>
        <v>8.6680397909598037E-4</v>
      </c>
      <c r="M331" s="67">
        <f t="shared" si="137"/>
        <v>0</v>
      </c>
      <c r="N331" s="172">
        <f t="shared" si="137"/>
        <v>6.0676278536718627E-4</v>
      </c>
      <c r="O331" s="53"/>
      <c r="P331" s="172">
        <f t="shared" si="138"/>
        <v>1.3175420482258902E-3</v>
      </c>
    </row>
    <row r="332" spans="1:16" hidden="1" x14ac:dyDescent="0.25">
      <c r="A332" s="2">
        <f t="shared" si="136"/>
        <v>12</v>
      </c>
      <c r="B332" s="55" t="s">
        <v>93</v>
      </c>
      <c r="C332" s="127"/>
      <c r="D332" s="78"/>
      <c r="E332" s="78"/>
      <c r="G332" s="172">
        <f t="shared" si="133"/>
        <v>3.0813000000000001</v>
      </c>
      <c r="H332" s="172"/>
      <c r="I332" s="172"/>
      <c r="J332" s="172">
        <f t="shared" si="137"/>
        <v>2.4689999999999999</v>
      </c>
      <c r="K332" s="172">
        <f t="shared" si="137"/>
        <v>3.0813000000000001</v>
      </c>
      <c r="L332" s="67">
        <f t="shared" si="137"/>
        <v>8.6680397909598037E-4</v>
      </c>
      <c r="M332" s="67">
        <f t="shared" si="137"/>
        <v>0</v>
      </c>
      <c r="N332" s="172">
        <f t="shared" si="137"/>
        <v>6.0676278536718627E-4</v>
      </c>
      <c r="O332" s="53"/>
      <c r="P332" s="172">
        <f t="shared" si="138"/>
        <v>1.3175420482258902E-3</v>
      </c>
    </row>
    <row r="333" spans="1:16" hidden="1" x14ac:dyDescent="0.25">
      <c r="A333" s="2">
        <f t="shared" si="136"/>
        <v>13</v>
      </c>
      <c r="B333" s="55" t="s">
        <v>177</v>
      </c>
      <c r="C333" s="127">
        <v>0.23599999999999999</v>
      </c>
      <c r="D333" s="78"/>
      <c r="E333" s="78"/>
      <c r="G333" s="172">
        <f t="shared" si="133"/>
        <v>3.0813000000000001</v>
      </c>
      <c r="H333" s="172"/>
      <c r="I333" s="172"/>
      <c r="J333" s="172">
        <f t="shared" si="137"/>
        <v>2.4689999999999999</v>
      </c>
      <c r="K333" s="172">
        <f t="shared" si="137"/>
        <v>3.0813000000000001</v>
      </c>
      <c r="L333" s="67">
        <f t="shared" si="137"/>
        <v>8.6680397909598037E-4</v>
      </c>
      <c r="M333" s="67">
        <f t="shared" si="137"/>
        <v>0</v>
      </c>
      <c r="N333" s="172">
        <f t="shared" si="137"/>
        <v>6.0676278536718627E-4</v>
      </c>
      <c r="O333" s="53"/>
      <c r="P333" s="172">
        <f t="shared" si="138"/>
        <v>1.3175420482258902E-3</v>
      </c>
    </row>
    <row r="334" spans="1:16" hidden="1" x14ac:dyDescent="0.25">
      <c r="A334" s="2">
        <f t="shared" si="136"/>
        <v>14</v>
      </c>
      <c r="B334" s="55" t="s">
        <v>37</v>
      </c>
      <c r="C334" s="127"/>
      <c r="D334" s="78"/>
      <c r="E334" s="78"/>
      <c r="G334" s="172">
        <f t="shared" si="133"/>
        <v>3.0813000000000001</v>
      </c>
      <c r="H334" s="172"/>
      <c r="I334" s="172"/>
      <c r="J334" s="172">
        <f t="shared" si="137"/>
        <v>2.4689999999999999</v>
      </c>
      <c r="K334" s="172">
        <f t="shared" si="137"/>
        <v>3.0813000000000001</v>
      </c>
      <c r="L334" s="67">
        <f t="shared" si="137"/>
        <v>8.6680397909598037E-4</v>
      </c>
      <c r="M334" s="67">
        <f t="shared" si="137"/>
        <v>0</v>
      </c>
      <c r="N334" s="172">
        <f t="shared" si="137"/>
        <v>6.0676278536718627E-4</v>
      </c>
      <c r="O334" s="53"/>
      <c r="P334" s="172">
        <f t="shared" si="138"/>
        <v>1.3175420482258902E-3</v>
      </c>
    </row>
    <row r="335" spans="1:16" hidden="1" x14ac:dyDescent="0.25">
      <c r="A335" s="2">
        <f t="shared" si="136"/>
        <v>15</v>
      </c>
      <c r="B335" s="55" t="s">
        <v>208</v>
      </c>
      <c r="C335" s="127">
        <v>0.214</v>
      </c>
      <c r="D335" s="78">
        <f>10715/50/1000</f>
        <v>0.21430000000000002</v>
      </c>
      <c r="E335" s="104">
        <v>42033</v>
      </c>
      <c r="G335" s="172">
        <f t="shared" si="133"/>
        <v>3.0813000000000001</v>
      </c>
      <c r="H335" s="172"/>
      <c r="I335" s="172"/>
      <c r="J335" s="172">
        <f t="shared" si="137"/>
        <v>2.4689999999999999</v>
      </c>
      <c r="K335" s="172">
        <f t="shared" si="137"/>
        <v>3.0813000000000001</v>
      </c>
      <c r="L335" s="67">
        <f t="shared" si="137"/>
        <v>8.6680397909598037E-4</v>
      </c>
      <c r="M335" s="67">
        <f t="shared" si="137"/>
        <v>0</v>
      </c>
      <c r="N335" s="172">
        <f t="shared" si="137"/>
        <v>6.0676278536718627E-4</v>
      </c>
      <c r="O335" s="53"/>
      <c r="P335" s="172">
        <f t="shared" si="138"/>
        <v>1.3175420482258902E-3</v>
      </c>
    </row>
    <row r="336" spans="1:16" hidden="1" x14ac:dyDescent="0.25">
      <c r="A336" s="2">
        <f t="shared" si="136"/>
        <v>16</v>
      </c>
      <c r="B336" s="55" t="s">
        <v>125</v>
      </c>
      <c r="C336" s="127">
        <v>0.24399999999999999</v>
      </c>
      <c r="D336" s="78">
        <f>12215/50/1000</f>
        <v>0.24430000000000002</v>
      </c>
      <c r="E336" s="104">
        <v>42033</v>
      </c>
      <c r="G336" s="172">
        <f t="shared" si="133"/>
        <v>3.0813000000000001</v>
      </c>
      <c r="H336" s="172"/>
      <c r="I336" s="172"/>
      <c r="J336" s="172">
        <f t="shared" si="137"/>
        <v>2.4689999999999999</v>
      </c>
      <c r="K336" s="172">
        <f t="shared" si="137"/>
        <v>3.0813000000000001</v>
      </c>
      <c r="L336" s="67">
        <f t="shared" si="137"/>
        <v>8.6680397909598037E-4</v>
      </c>
      <c r="M336" s="67">
        <f t="shared" si="137"/>
        <v>0</v>
      </c>
      <c r="N336" s="172">
        <f t="shared" si="137"/>
        <v>6.0676278536718627E-4</v>
      </c>
      <c r="O336" s="53"/>
      <c r="P336" s="172">
        <f t="shared" si="138"/>
        <v>1.3175420482258902E-3</v>
      </c>
    </row>
    <row r="337" spans="1:16" hidden="1" x14ac:dyDescent="0.25">
      <c r="A337" s="2">
        <f t="shared" si="136"/>
        <v>17</v>
      </c>
      <c r="B337" s="55" t="s">
        <v>38</v>
      </c>
      <c r="C337" s="128">
        <v>0.25800000000000001</v>
      </c>
      <c r="D337" s="78"/>
      <c r="E337" s="78"/>
      <c r="G337" s="172">
        <f t="shared" si="133"/>
        <v>3.0813000000000001</v>
      </c>
      <c r="H337" s="172"/>
      <c r="I337" s="172"/>
      <c r="J337" s="172">
        <f t="shared" si="137"/>
        <v>2.4689999999999999</v>
      </c>
      <c r="K337" s="172">
        <f t="shared" si="137"/>
        <v>3.0813000000000001</v>
      </c>
      <c r="L337" s="67">
        <f t="shared" si="137"/>
        <v>8.6680397909598037E-4</v>
      </c>
      <c r="M337" s="67">
        <f t="shared" si="137"/>
        <v>0</v>
      </c>
      <c r="N337" s="172">
        <f t="shared" si="137"/>
        <v>6.0676278536718627E-4</v>
      </c>
      <c r="O337" s="53"/>
      <c r="P337" s="172">
        <f t="shared" si="138"/>
        <v>1.3175420482258902E-3</v>
      </c>
    </row>
    <row r="338" spans="1:16" hidden="1" x14ac:dyDescent="0.25">
      <c r="A338" s="2">
        <f t="shared" si="136"/>
        <v>18</v>
      </c>
      <c r="B338" s="55" t="s">
        <v>245</v>
      </c>
      <c r="C338" s="128">
        <v>0.25800000000000001</v>
      </c>
      <c r="D338" s="78"/>
      <c r="E338" s="78"/>
      <c r="G338" s="172">
        <f t="shared" si="133"/>
        <v>3.0813000000000001</v>
      </c>
      <c r="H338" s="172"/>
      <c r="I338" s="172"/>
      <c r="J338" s="172">
        <f t="shared" si="137"/>
        <v>2.4689999999999999</v>
      </c>
      <c r="K338" s="172">
        <f t="shared" si="137"/>
        <v>3.0813000000000001</v>
      </c>
      <c r="L338" s="67">
        <f t="shared" si="137"/>
        <v>8.6680397909598037E-4</v>
      </c>
      <c r="M338" s="67">
        <f t="shared" si="137"/>
        <v>0</v>
      </c>
      <c r="N338" s="172">
        <f t="shared" si="137"/>
        <v>6.0676278536718627E-4</v>
      </c>
      <c r="O338" s="53"/>
      <c r="P338" s="172">
        <f t="shared" si="138"/>
        <v>1.3175420482258902E-3</v>
      </c>
    </row>
    <row r="339" spans="1:16" hidden="1" x14ac:dyDescent="0.25">
      <c r="A339" s="2">
        <f t="shared" si="136"/>
        <v>19</v>
      </c>
      <c r="B339" s="196" t="s">
        <v>437</v>
      </c>
      <c r="C339" s="128"/>
      <c r="D339" s="78"/>
      <c r="E339" s="78"/>
      <c r="G339" s="172">
        <f t="shared" si="133"/>
        <v>3.0813000000000001</v>
      </c>
      <c r="H339" s="172"/>
      <c r="I339" s="172"/>
      <c r="J339" s="172">
        <f t="shared" si="137"/>
        <v>2.4689999999999999</v>
      </c>
      <c r="K339" s="172">
        <f t="shared" si="137"/>
        <v>3.0813000000000001</v>
      </c>
      <c r="L339" s="67">
        <f t="shared" si="137"/>
        <v>8.6680397909598037E-4</v>
      </c>
      <c r="M339" s="67">
        <f t="shared" si="137"/>
        <v>0</v>
      </c>
      <c r="N339" s="172">
        <f t="shared" si="137"/>
        <v>6.0676278536718627E-4</v>
      </c>
      <c r="O339" s="53"/>
      <c r="P339" s="172">
        <f t="shared" si="138"/>
        <v>1.3175420482258902E-3</v>
      </c>
    </row>
    <row r="340" spans="1:16" hidden="1" x14ac:dyDescent="0.25">
      <c r="A340" s="2">
        <f t="shared" si="136"/>
        <v>20</v>
      </c>
      <c r="B340" s="55" t="s">
        <v>85</v>
      </c>
      <c r="C340" s="127"/>
      <c r="D340" s="78"/>
      <c r="E340" s="78"/>
      <c r="G340" s="172">
        <f t="shared" si="133"/>
        <v>3.0813000000000001</v>
      </c>
      <c r="H340" s="172"/>
      <c r="I340" s="172"/>
      <c r="J340" s="172">
        <f t="shared" si="137"/>
        <v>2.4689999999999999</v>
      </c>
      <c r="K340" s="172">
        <f t="shared" si="137"/>
        <v>3.0813000000000001</v>
      </c>
      <c r="L340" s="67">
        <f t="shared" si="137"/>
        <v>8.6680397909598037E-4</v>
      </c>
      <c r="M340" s="67">
        <f t="shared" si="137"/>
        <v>0</v>
      </c>
      <c r="N340" s="172">
        <f t="shared" si="137"/>
        <v>6.0676278536718627E-4</v>
      </c>
      <c r="O340" s="53"/>
      <c r="P340" s="172">
        <f t="shared" si="138"/>
        <v>1.3175420482258902E-3</v>
      </c>
    </row>
    <row r="341" spans="1:16" hidden="1" x14ac:dyDescent="0.25">
      <c r="A341" s="2">
        <f t="shared" si="136"/>
        <v>21</v>
      </c>
      <c r="B341" s="55" t="s">
        <v>110</v>
      </c>
      <c r="C341" s="127">
        <v>0.24299999999999999</v>
      </c>
      <c r="D341" s="78"/>
      <c r="E341" s="78"/>
      <c r="G341" s="172">
        <f t="shared" si="133"/>
        <v>3.0813000000000001</v>
      </c>
      <c r="H341" s="172"/>
      <c r="I341" s="172"/>
      <c r="J341" s="172">
        <f t="shared" si="137"/>
        <v>2.4689999999999999</v>
      </c>
      <c r="K341" s="172">
        <f t="shared" si="137"/>
        <v>3.0813000000000001</v>
      </c>
      <c r="L341" s="67">
        <f t="shared" si="137"/>
        <v>8.6680397909598037E-4</v>
      </c>
      <c r="M341" s="67">
        <f t="shared" si="137"/>
        <v>0</v>
      </c>
      <c r="N341" s="172">
        <f t="shared" si="137"/>
        <v>6.0676278536718627E-4</v>
      </c>
      <c r="O341" s="53"/>
      <c r="P341" s="172">
        <f t="shared" si="138"/>
        <v>1.3175420482258902E-3</v>
      </c>
    </row>
    <row r="342" spans="1:16" hidden="1" x14ac:dyDescent="0.25">
      <c r="A342" s="2">
        <f t="shared" si="136"/>
        <v>22</v>
      </c>
      <c r="B342" s="55" t="s">
        <v>115</v>
      </c>
      <c r="C342" s="127"/>
      <c r="D342" s="78"/>
      <c r="E342" s="78"/>
      <c r="G342" s="172">
        <f t="shared" si="133"/>
        <v>3.0813000000000001</v>
      </c>
      <c r="H342" s="172"/>
      <c r="I342" s="172"/>
      <c r="J342" s="172">
        <f t="shared" ref="J342:N357" si="139">J341</f>
        <v>2.4689999999999999</v>
      </c>
      <c r="K342" s="172">
        <f t="shared" si="139"/>
        <v>3.0813000000000001</v>
      </c>
      <c r="L342" s="67">
        <f t="shared" si="139"/>
        <v>8.6680397909598037E-4</v>
      </c>
      <c r="M342" s="67">
        <f t="shared" si="139"/>
        <v>0</v>
      </c>
      <c r="N342" s="172">
        <f t="shared" si="139"/>
        <v>6.0676278536718627E-4</v>
      </c>
      <c r="O342" s="53"/>
      <c r="P342" s="172">
        <f t="shared" si="138"/>
        <v>1.3175420482258902E-3</v>
      </c>
    </row>
    <row r="343" spans="1:16" hidden="1" x14ac:dyDescent="0.25">
      <c r="A343" s="2">
        <f t="shared" si="136"/>
        <v>23</v>
      </c>
      <c r="B343" s="55" t="s">
        <v>163</v>
      </c>
      <c r="C343" s="127"/>
      <c r="D343" s="78"/>
      <c r="E343" s="78"/>
      <c r="G343" s="172">
        <f t="shared" si="133"/>
        <v>3.0813000000000001</v>
      </c>
      <c r="H343" s="172"/>
      <c r="I343" s="172"/>
      <c r="J343" s="172">
        <f t="shared" si="139"/>
        <v>2.4689999999999999</v>
      </c>
      <c r="K343" s="172">
        <f t="shared" si="139"/>
        <v>3.0813000000000001</v>
      </c>
      <c r="L343" s="67">
        <f t="shared" si="139"/>
        <v>8.6680397909598037E-4</v>
      </c>
      <c r="M343" s="67">
        <f t="shared" si="139"/>
        <v>0</v>
      </c>
      <c r="N343" s="172">
        <f t="shared" si="139"/>
        <v>6.0676278536718627E-4</v>
      </c>
      <c r="O343" s="53"/>
      <c r="P343" s="172">
        <f t="shared" si="138"/>
        <v>1.3175420482258902E-3</v>
      </c>
    </row>
    <row r="344" spans="1:16" hidden="1" x14ac:dyDescent="0.25">
      <c r="A344" s="2">
        <f t="shared" si="136"/>
        <v>24</v>
      </c>
      <c r="B344" s="55" t="s">
        <v>54</v>
      </c>
      <c r="C344" s="127">
        <v>0.25800000000000001</v>
      </c>
      <c r="D344" s="78"/>
      <c r="E344" s="78"/>
      <c r="G344" s="172">
        <f t="shared" si="133"/>
        <v>3.0813000000000001</v>
      </c>
      <c r="H344" s="172"/>
      <c r="I344" s="172"/>
      <c r="J344" s="172">
        <f t="shared" si="139"/>
        <v>2.4689999999999999</v>
      </c>
      <c r="K344" s="172">
        <f t="shared" si="139"/>
        <v>3.0813000000000001</v>
      </c>
      <c r="L344" s="67">
        <f t="shared" si="139"/>
        <v>8.6680397909598037E-4</v>
      </c>
      <c r="M344" s="67">
        <f t="shared" si="139"/>
        <v>0</v>
      </c>
      <c r="N344" s="172">
        <f t="shared" si="139"/>
        <v>6.0676278536718627E-4</v>
      </c>
      <c r="O344" s="53"/>
      <c r="P344" s="172">
        <f t="shared" si="138"/>
        <v>1.3175420482258902E-3</v>
      </c>
    </row>
    <row r="345" spans="1:16" hidden="1" x14ac:dyDescent="0.25">
      <c r="A345" s="2">
        <f t="shared" si="136"/>
        <v>25</v>
      </c>
      <c r="B345" s="55" t="s">
        <v>256</v>
      </c>
      <c r="C345" s="127">
        <v>0.27300000000000002</v>
      </c>
      <c r="D345" s="78"/>
      <c r="E345" s="78"/>
      <c r="G345" s="172">
        <f t="shared" si="133"/>
        <v>3.0813000000000001</v>
      </c>
      <c r="H345" s="172"/>
      <c r="I345" s="172"/>
      <c r="J345" s="172">
        <f t="shared" si="139"/>
        <v>2.4689999999999999</v>
      </c>
      <c r="K345" s="172">
        <f t="shared" si="139"/>
        <v>3.0813000000000001</v>
      </c>
      <c r="L345" s="67">
        <f t="shared" si="139"/>
        <v>8.6680397909598037E-4</v>
      </c>
      <c r="M345" s="67">
        <f t="shared" si="139"/>
        <v>0</v>
      </c>
      <c r="N345" s="172">
        <f t="shared" si="139"/>
        <v>6.0676278536718627E-4</v>
      </c>
      <c r="O345" s="53"/>
      <c r="P345" s="172">
        <f t="shared" si="138"/>
        <v>1.3175420482258902E-3</v>
      </c>
    </row>
    <row r="346" spans="1:16" hidden="1" x14ac:dyDescent="0.25">
      <c r="A346" s="2">
        <f t="shared" si="136"/>
        <v>26</v>
      </c>
      <c r="B346" s="55" t="s">
        <v>86</v>
      </c>
      <c r="C346" s="127"/>
      <c r="D346" s="78"/>
      <c r="E346" s="78"/>
      <c r="G346" s="172">
        <f t="shared" si="133"/>
        <v>3.0813000000000001</v>
      </c>
      <c r="H346" s="172"/>
      <c r="I346" s="172"/>
      <c r="J346" s="172">
        <f t="shared" si="139"/>
        <v>2.4689999999999999</v>
      </c>
      <c r="K346" s="172">
        <f t="shared" si="139"/>
        <v>3.0813000000000001</v>
      </c>
      <c r="L346" s="67">
        <f t="shared" si="139"/>
        <v>8.6680397909598037E-4</v>
      </c>
      <c r="M346" s="67">
        <f t="shared" si="139"/>
        <v>0</v>
      </c>
      <c r="N346" s="172">
        <f t="shared" si="139"/>
        <v>6.0676278536718627E-4</v>
      </c>
      <c r="O346" s="53"/>
      <c r="P346" s="172">
        <f t="shared" si="138"/>
        <v>1.3175420482258902E-3</v>
      </c>
    </row>
    <row r="347" spans="1:16" hidden="1" x14ac:dyDescent="0.25">
      <c r="A347" s="2">
        <f t="shared" si="136"/>
        <v>27</v>
      </c>
      <c r="B347" s="55" t="s">
        <v>216</v>
      </c>
      <c r="C347" s="127">
        <v>0.27300000000000002</v>
      </c>
      <c r="D347" s="78"/>
      <c r="E347" s="78"/>
      <c r="G347" s="172">
        <f t="shared" si="133"/>
        <v>3.0813000000000001</v>
      </c>
      <c r="H347" s="172"/>
      <c r="I347" s="172"/>
      <c r="J347" s="172">
        <f t="shared" si="139"/>
        <v>2.4689999999999999</v>
      </c>
      <c r="K347" s="172">
        <f t="shared" si="139"/>
        <v>3.0813000000000001</v>
      </c>
      <c r="L347" s="67">
        <f t="shared" si="139"/>
        <v>8.6680397909598037E-4</v>
      </c>
      <c r="M347" s="67">
        <f t="shared" si="139"/>
        <v>0</v>
      </c>
      <c r="N347" s="172">
        <f t="shared" si="139"/>
        <v>6.0676278536718627E-4</v>
      </c>
      <c r="O347" s="53"/>
      <c r="P347" s="172">
        <f t="shared" si="138"/>
        <v>1.3175420482258902E-3</v>
      </c>
    </row>
    <row r="348" spans="1:16" hidden="1" x14ac:dyDescent="0.25">
      <c r="A348" s="2">
        <f t="shared" si="136"/>
        <v>28</v>
      </c>
      <c r="B348" s="155" t="s">
        <v>87</v>
      </c>
      <c r="C348" s="127">
        <v>0.21299999999999999</v>
      </c>
      <c r="D348" s="78"/>
      <c r="E348" s="78"/>
      <c r="G348" s="172">
        <f t="shared" si="133"/>
        <v>3.0813000000000001</v>
      </c>
      <c r="H348" s="172"/>
      <c r="I348" s="172"/>
      <c r="J348" s="172">
        <f t="shared" si="139"/>
        <v>2.4689999999999999</v>
      </c>
      <c r="K348" s="172">
        <f t="shared" si="139"/>
        <v>3.0813000000000001</v>
      </c>
      <c r="L348" s="67">
        <f t="shared" si="139"/>
        <v>8.6680397909598037E-4</v>
      </c>
      <c r="M348" s="67">
        <f t="shared" si="139"/>
        <v>0</v>
      </c>
      <c r="N348" s="172">
        <f t="shared" si="139"/>
        <v>6.0676278536718627E-4</v>
      </c>
      <c r="O348" s="53"/>
      <c r="P348" s="172">
        <f t="shared" si="138"/>
        <v>1.3175420482258902E-3</v>
      </c>
    </row>
    <row r="349" spans="1:16" hidden="1" x14ac:dyDescent="0.25">
      <c r="A349" s="2">
        <f t="shared" si="136"/>
        <v>29</v>
      </c>
      <c r="B349" s="155" t="s">
        <v>39</v>
      </c>
      <c r="C349" s="127"/>
      <c r="D349" s="78"/>
      <c r="E349" s="78"/>
      <c r="G349" s="172">
        <f t="shared" si="133"/>
        <v>3.0813000000000001</v>
      </c>
      <c r="H349" s="172"/>
      <c r="I349" s="172"/>
      <c r="J349" s="172">
        <f t="shared" si="139"/>
        <v>2.4689999999999999</v>
      </c>
      <c r="K349" s="172">
        <f t="shared" si="139"/>
        <v>3.0813000000000001</v>
      </c>
      <c r="L349" s="67">
        <f t="shared" si="139"/>
        <v>8.6680397909598037E-4</v>
      </c>
      <c r="M349" s="67">
        <f t="shared" si="139"/>
        <v>0</v>
      </c>
      <c r="N349" s="172">
        <f t="shared" si="139"/>
        <v>6.0676278536718627E-4</v>
      </c>
      <c r="O349" s="53"/>
      <c r="P349" s="172">
        <f t="shared" si="138"/>
        <v>1.3175420482258902E-3</v>
      </c>
    </row>
    <row r="350" spans="1:16" hidden="1" x14ac:dyDescent="0.25">
      <c r="A350" s="2">
        <f t="shared" si="136"/>
        <v>30</v>
      </c>
      <c r="B350" s="155" t="s">
        <v>40</v>
      </c>
      <c r="C350" s="127">
        <v>0.27300000000000002</v>
      </c>
      <c r="D350" s="78"/>
      <c r="E350" s="78"/>
      <c r="G350" s="172">
        <f t="shared" si="133"/>
        <v>3.0813000000000001</v>
      </c>
      <c r="H350" s="172"/>
      <c r="I350" s="172"/>
      <c r="J350" s="172">
        <f t="shared" si="139"/>
        <v>2.4689999999999999</v>
      </c>
      <c r="K350" s="172">
        <f t="shared" si="139"/>
        <v>3.0813000000000001</v>
      </c>
      <c r="L350" s="67">
        <f t="shared" si="139"/>
        <v>8.6680397909598037E-4</v>
      </c>
      <c r="M350" s="67">
        <f t="shared" si="139"/>
        <v>0</v>
      </c>
      <c r="N350" s="172">
        <f t="shared" si="139"/>
        <v>6.0676278536718627E-4</v>
      </c>
      <c r="O350" s="53"/>
      <c r="P350" s="172">
        <f t="shared" si="138"/>
        <v>1.3175420482258902E-3</v>
      </c>
    </row>
    <row r="351" spans="1:16" hidden="1" x14ac:dyDescent="0.25">
      <c r="A351" s="2">
        <f t="shared" si="136"/>
        <v>31</v>
      </c>
      <c r="B351" s="155" t="s">
        <v>56</v>
      </c>
      <c r="C351" s="127">
        <v>0.27300000000000002</v>
      </c>
      <c r="D351" s="78"/>
      <c r="E351" s="78"/>
      <c r="G351" s="172">
        <f t="shared" si="133"/>
        <v>3.0813000000000001</v>
      </c>
      <c r="H351" s="172"/>
      <c r="I351" s="172"/>
      <c r="J351" s="172">
        <f t="shared" si="139"/>
        <v>2.4689999999999999</v>
      </c>
      <c r="K351" s="172">
        <f t="shared" si="139"/>
        <v>3.0813000000000001</v>
      </c>
      <c r="L351" s="67">
        <f t="shared" si="139"/>
        <v>8.6680397909598037E-4</v>
      </c>
      <c r="M351" s="67">
        <f t="shared" si="139"/>
        <v>0</v>
      </c>
      <c r="N351" s="172">
        <f t="shared" si="139"/>
        <v>6.0676278536718627E-4</v>
      </c>
      <c r="O351" s="53"/>
      <c r="P351" s="172">
        <f t="shared" si="138"/>
        <v>1.3175420482258902E-3</v>
      </c>
    </row>
    <row r="352" spans="1:16" hidden="1" x14ac:dyDescent="0.25">
      <c r="A352" s="2">
        <f t="shared" si="136"/>
        <v>32</v>
      </c>
      <c r="B352" s="55" t="s">
        <v>41</v>
      </c>
      <c r="C352" s="127"/>
      <c r="D352" s="78"/>
      <c r="E352" s="78"/>
      <c r="G352" s="172">
        <f t="shared" si="133"/>
        <v>3.0813000000000001</v>
      </c>
      <c r="H352" s="172"/>
      <c r="I352" s="172"/>
      <c r="J352" s="172">
        <f t="shared" si="139"/>
        <v>2.4689999999999999</v>
      </c>
      <c r="K352" s="172">
        <f t="shared" si="139"/>
        <v>3.0813000000000001</v>
      </c>
      <c r="L352" s="67">
        <f t="shared" si="139"/>
        <v>8.6680397909598037E-4</v>
      </c>
      <c r="M352" s="67">
        <f t="shared" si="139"/>
        <v>0</v>
      </c>
      <c r="N352" s="172">
        <f t="shared" si="139"/>
        <v>6.0676278536718627E-4</v>
      </c>
      <c r="O352" s="53"/>
      <c r="P352" s="172">
        <f t="shared" si="138"/>
        <v>1.3175420482258902E-3</v>
      </c>
    </row>
    <row r="353" spans="1:16" hidden="1" x14ac:dyDescent="0.25">
      <c r="A353" s="2">
        <f t="shared" si="136"/>
        <v>33</v>
      </c>
      <c r="B353" s="55" t="s">
        <v>74</v>
      </c>
      <c r="C353" s="127">
        <v>0.27100000000000002</v>
      </c>
      <c r="D353" s="78"/>
      <c r="E353" s="78"/>
      <c r="G353" s="172">
        <f t="shared" si="133"/>
        <v>3.0813000000000001</v>
      </c>
      <c r="H353" s="172"/>
      <c r="I353" s="172"/>
      <c r="J353" s="172">
        <f t="shared" si="139"/>
        <v>2.4689999999999999</v>
      </c>
      <c r="K353" s="172">
        <f t="shared" si="139"/>
        <v>3.0813000000000001</v>
      </c>
      <c r="L353" s="67">
        <f t="shared" si="139"/>
        <v>8.6680397909598037E-4</v>
      </c>
      <c r="M353" s="67">
        <f t="shared" si="139"/>
        <v>0</v>
      </c>
      <c r="N353" s="172">
        <f t="shared" si="139"/>
        <v>6.0676278536718627E-4</v>
      </c>
      <c r="O353" s="53"/>
      <c r="P353" s="172">
        <f t="shared" si="138"/>
        <v>1.3175420482258902E-3</v>
      </c>
    </row>
    <row r="354" spans="1:16" hidden="1" x14ac:dyDescent="0.25">
      <c r="A354" s="2">
        <f t="shared" si="136"/>
        <v>34</v>
      </c>
      <c r="B354" s="55" t="s">
        <v>146</v>
      </c>
      <c r="C354" s="127"/>
      <c r="D354" s="78"/>
      <c r="E354" s="78"/>
      <c r="G354" s="172">
        <f t="shared" si="133"/>
        <v>3.0813000000000001</v>
      </c>
      <c r="H354" s="172"/>
      <c r="I354" s="172"/>
      <c r="J354" s="172">
        <f t="shared" si="139"/>
        <v>2.4689999999999999</v>
      </c>
      <c r="K354" s="172">
        <f t="shared" si="139"/>
        <v>3.0813000000000001</v>
      </c>
      <c r="L354" s="67">
        <f t="shared" si="139"/>
        <v>8.6680397909598037E-4</v>
      </c>
      <c r="M354" s="67">
        <f t="shared" si="139"/>
        <v>0</v>
      </c>
      <c r="N354" s="172">
        <f t="shared" si="139"/>
        <v>6.0676278536718627E-4</v>
      </c>
      <c r="O354" s="53"/>
      <c r="P354" s="172">
        <f t="shared" si="138"/>
        <v>1.3175420482258902E-3</v>
      </c>
    </row>
    <row r="355" spans="1:16" hidden="1" x14ac:dyDescent="0.25">
      <c r="A355" s="2">
        <f t="shared" si="136"/>
        <v>35</v>
      </c>
      <c r="B355" s="55" t="s">
        <v>116</v>
      </c>
      <c r="C355" s="127"/>
      <c r="D355" s="78"/>
      <c r="E355" s="78"/>
      <c r="G355" s="172">
        <f t="shared" si="133"/>
        <v>3.0813000000000001</v>
      </c>
      <c r="H355" s="172"/>
      <c r="I355" s="172"/>
      <c r="J355" s="172">
        <f t="shared" si="139"/>
        <v>2.4689999999999999</v>
      </c>
      <c r="K355" s="172">
        <f t="shared" si="139"/>
        <v>3.0813000000000001</v>
      </c>
      <c r="L355" s="67">
        <f t="shared" si="139"/>
        <v>8.6680397909598037E-4</v>
      </c>
      <c r="M355" s="67">
        <f t="shared" si="139"/>
        <v>0</v>
      </c>
      <c r="N355" s="172">
        <f t="shared" si="139"/>
        <v>6.0676278536718627E-4</v>
      </c>
      <c r="O355" s="53"/>
      <c r="P355" s="172">
        <f t="shared" si="138"/>
        <v>1.3175420482258902E-3</v>
      </c>
    </row>
    <row r="356" spans="1:16" hidden="1" x14ac:dyDescent="0.25">
      <c r="A356" s="2"/>
      <c r="C356" s="127"/>
      <c r="D356" s="78"/>
      <c r="E356" s="78"/>
      <c r="G356" s="172">
        <f t="shared" si="133"/>
        <v>3.0813000000000001</v>
      </c>
      <c r="H356" s="172"/>
      <c r="I356" s="172"/>
      <c r="J356" s="172">
        <f t="shared" si="139"/>
        <v>2.4689999999999999</v>
      </c>
      <c r="K356" s="172">
        <f t="shared" si="139"/>
        <v>3.0813000000000001</v>
      </c>
      <c r="L356" s="67">
        <f t="shared" si="139"/>
        <v>8.6680397909598037E-4</v>
      </c>
      <c r="M356" s="67">
        <f t="shared" si="139"/>
        <v>0</v>
      </c>
      <c r="N356" s="172">
        <f t="shared" si="139"/>
        <v>6.0676278536718627E-4</v>
      </c>
      <c r="O356" s="53"/>
      <c r="P356" s="172">
        <f t="shared" si="138"/>
        <v>1.3175420482258902E-3</v>
      </c>
    </row>
    <row r="357" spans="1:16" hidden="1" x14ac:dyDescent="0.25">
      <c r="A357" s="2">
        <f>A355+1</f>
        <v>36</v>
      </c>
      <c r="B357" s="55" t="s">
        <v>112</v>
      </c>
      <c r="C357" s="127"/>
      <c r="D357" s="78"/>
      <c r="E357" s="78"/>
      <c r="G357" s="172">
        <f t="shared" si="133"/>
        <v>3.0813000000000001</v>
      </c>
      <c r="H357" s="172"/>
      <c r="I357" s="172"/>
      <c r="J357" s="172">
        <f t="shared" si="139"/>
        <v>2.4689999999999999</v>
      </c>
      <c r="K357" s="172">
        <f t="shared" si="139"/>
        <v>3.0813000000000001</v>
      </c>
      <c r="L357" s="67">
        <f t="shared" si="139"/>
        <v>8.6680397909598037E-4</v>
      </c>
      <c r="M357" s="67">
        <f t="shared" si="139"/>
        <v>0</v>
      </c>
      <c r="N357" s="172">
        <f t="shared" si="139"/>
        <v>6.0676278536718627E-4</v>
      </c>
      <c r="O357" s="53"/>
      <c r="P357" s="172">
        <f t="shared" si="138"/>
        <v>1.3175420482258902E-3</v>
      </c>
    </row>
    <row r="358" spans="1:16" hidden="1" x14ac:dyDescent="0.25">
      <c r="A358" s="2">
        <f t="shared" si="136"/>
        <v>37</v>
      </c>
      <c r="B358" s="55" t="s">
        <v>138</v>
      </c>
      <c r="C358" s="127"/>
      <c r="D358" s="78"/>
      <c r="E358" s="78"/>
      <c r="G358" s="172">
        <f t="shared" si="133"/>
        <v>3.0813000000000001</v>
      </c>
      <c r="H358" s="172"/>
      <c r="I358" s="172"/>
      <c r="J358" s="172">
        <f t="shared" ref="J358:N373" si="140">J357</f>
        <v>2.4689999999999999</v>
      </c>
      <c r="K358" s="172">
        <f t="shared" si="140"/>
        <v>3.0813000000000001</v>
      </c>
      <c r="L358" s="67">
        <f t="shared" si="140"/>
        <v>8.6680397909598037E-4</v>
      </c>
      <c r="M358" s="67">
        <f t="shared" si="140"/>
        <v>0</v>
      </c>
      <c r="N358" s="172">
        <f t="shared" si="140"/>
        <v>6.0676278536718627E-4</v>
      </c>
      <c r="O358" s="53"/>
      <c r="P358" s="172">
        <f t="shared" si="138"/>
        <v>1.3175420482258902E-3</v>
      </c>
    </row>
    <row r="359" spans="1:16" hidden="1" x14ac:dyDescent="0.25">
      <c r="A359" s="2">
        <f t="shared" si="136"/>
        <v>38</v>
      </c>
      <c r="B359" s="55" t="s">
        <v>193</v>
      </c>
      <c r="C359" s="127">
        <v>0.39800000000000002</v>
      </c>
      <c r="D359" s="78">
        <f>11025/32/1000</f>
        <v>0.34453125000000001</v>
      </c>
      <c r="E359" s="104">
        <v>42033</v>
      </c>
      <c r="G359" s="172">
        <f t="shared" si="133"/>
        <v>3.0813000000000001</v>
      </c>
      <c r="H359" s="172"/>
      <c r="I359" s="172"/>
      <c r="J359" s="172">
        <f t="shared" si="140"/>
        <v>2.4689999999999999</v>
      </c>
      <c r="K359" s="172">
        <f t="shared" si="140"/>
        <v>3.0813000000000001</v>
      </c>
      <c r="L359" s="67">
        <f t="shared" si="140"/>
        <v>8.6680397909598037E-4</v>
      </c>
      <c r="M359" s="67">
        <f t="shared" si="140"/>
        <v>0</v>
      </c>
      <c r="N359" s="172">
        <f t="shared" si="140"/>
        <v>6.0676278536718627E-4</v>
      </c>
      <c r="O359" s="53"/>
      <c r="P359" s="172">
        <f t="shared" si="138"/>
        <v>1.3175420482258902E-3</v>
      </c>
    </row>
    <row r="360" spans="1:16" hidden="1" x14ac:dyDescent="0.25">
      <c r="A360" s="2">
        <f t="shared" si="136"/>
        <v>39</v>
      </c>
      <c r="B360" s="55" t="s">
        <v>299</v>
      </c>
      <c r="C360" s="127">
        <v>0.33800000000000002</v>
      </c>
      <c r="D360" s="78"/>
      <c r="E360" s="104"/>
      <c r="G360" s="172">
        <f t="shared" si="133"/>
        <v>3.0813000000000001</v>
      </c>
      <c r="H360" s="172"/>
      <c r="I360" s="172"/>
      <c r="J360" s="172">
        <f t="shared" si="140"/>
        <v>2.4689999999999999</v>
      </c>
      <c r="K360" s="172">
        <f t="shared" si="140"/>
        <v>3.0813000000000001</v>
      </c>
      <c r="L360" s="67">
        <f t="shared" si="140"/>
        <v>8.6680397909598037E-4</v>
      </c>
      <c r="M360" s="67">
        <f t="shared" si="140"/>
        <v>0</v>
      </c>
      <c r="N360" s="172">
        <f t="shared" si="140"/>
        <v>6.0676278536718627E-4</v>
      </c>
      <c r="O360" s="53"/>
      <c r="P360" s="172">
        <f t="shared" si="138"/>
        <v>1.3175420482258902E-3</v>
      </c>
    </row>
    <row r="361" spans="1:16" hidden="1" x14ac:dyDescent="0.25">
      <c r="A361" s="2">
        <f t="shared" si="136"/>
        <v>40</v>
      </c>
      <c r="B361" s="55" t="s">
        <v>214</v>
      </c>
      <c r="C361" s="127">
        <v>0.34899999999999998</v>
      </c>
      <c r="D361" s="78"/>
      <c r="E361" s="104"/>
      <c r="G361" s="172">
        <f t="shared" ref="G361:G424" si="141">G360</f>
        <v>3.0813000000000001</v>
      </c>
      <c r="H361" s="172"/>
      <c r="I361" s="172"/>
      <c r="J361" s="172">
        <f t="shared" si="140"/>
        <v>2.4689999999999999</v>
      </c>
      <c r="K361" s="172">
        <f t="shared" si="140"/>
        <v>3.0813000000000001</v>
      </c>
      <c r="L361" s="67">
        <f t="shared" si="140"/>
        <v>8.6680397909598037E-4</v>
      </c>
      <c r="M361" s="67">
        <f t="shared" si="140"/>
        <v>0</v>
      </c>
      <c r="N361" s="172">
        <f t="shared" si="140"/>
        <v>6.0676278536718627E-4</v>
      </c>
      <c r="O361" s="53"/>
      <c r="P361" s="172">
        <f t="shared" si="138"/>
        <v>1.3175420482258902E-3</v>
      </c>
    </row>
    <row r="362" spans="1:16" hidden="1" x14ac:dyDescent="0.25">
      <c r="A362" s="2">
        <f t="shared" si="136"/>
        <v>41</v>
      </c>
      <c r="B362" s="55" t="s">
        <v>57</v>
      </c>
      <c r="C362" s="127">
        <v>0.33500000000000002</v>
      </c>
      <c r="D362" s="78"/>
      <c r="E362" s="78"/>
      <c r="G362" s="172">
        <f t="shared" si="141"/>
        <v>3.0813000000000001</v>
      </c>
      <c r="H362" s="172"/>
      <c r="I362" s="172"/>
      <c r="J362" s="172">
        <f t="shared" si="140"/>
        <v>2.4689999999999999</v>
      </c>
      <c r="K362" s="172">
        <f t="shared" si="140"/>
        <v>3.0813000000000001</v>
      </c>
      <c r="L362" s="67">
        <f t="shared" si="140"/>
        <v>8.6680397909598037E-4</v>
      </c>
      <c r="M362" s="67">
        <f t="shared" si="140"/>
        <v>0</v>
      </c>
      <c r="N362" s="172">
        <f t="shared" si="140"/>
        <v>6.0676278536718627E-4</v>
      </c>
      <c r="O362" s="53"/>
      <c r="P362" s="172">
        <f t="shared" si="138"/>
        <v>1.3175420482258902E-3</v>
      </c>
    </row>
    <row r="363" spans="1:16" hidden="1" x14ac:dyDescent="0.25">
      <c r="A363" s="2">
        <f t="shared" si="136"/>
        <v>42</v>
      </c>
      <c r="B363" s="155" t="s">
        <v>203</v>
      </c>
      <c r="C363" s="127">
        <v>0.35199999999999998</v>
      </c>
      <c r="D363" s="78"/>
      <c r="E363" s="78"/>
      <c r="G363" s="172">
        <f t="shared" si="141"/>
        <v>3.0813000000000001</v>
      </c>
      <c r="H363" s="172"/>
      <c r="I363" s="172"/>
      <c r="J363" s="172">
        <f t="shared" si="140"/>
        <v>2.4689999999999999</v>
      </c>
      <c r="K363" s="172">
        <f t="shared" si="140"/>
        <v>3.0813000000000001</v>
      </c>
      <c r="L363" s="67">
        <f t="shared" si="140"/>
        <v>8.6680397909598037E-4</v>
      </c>
      <c r="M363" s="67">
        <f t="shared" si="140"/>
        <v>0</v>
      </c>
      <c r="N363" s="172">
        <f t="shared" si="140"/>
        <v>6.0676278536718627E-4</v>
      </c>
      <c r="O363" s="53"/>
      <c r="P363" s="172">
        <f t="shared" si="138"/>
        <v>1.3175420482258902E-3</v>
      </c>
    </row>
    <row r="364" spans="1:16" hidden="1" x14ac:dyDescent="0.25">
      <c r="A364" s="2">
        <f t="shared" si="136"/>
        <v>43</v>
      </c>
      <c r="B364" s="55" t="s">
        <v>175</v>
      </c>
      <c r="C364" s="127">
        <v>0.40500000000000003</v>
      </c>
      <c r="D364" s="78"/>
      <c r="E364" s="78"/>
      <c r="G364" s="172">
        <f t="shared" si="141"/>
        <v>3.0813000000000001</v>
      </c>
      <c r="H364" s="172"/>
      <c r="I364" s="172"/>
      <c r="J364" s="172">
        <f t="shared" si="140"/>
        <v>2.4689999999999999</v>
      </c>
      <c r="K364" s="172">
        <f t="shared" si="140"/>
        <v>3.0813000000000001</v>
      </c>
      <c r="L364" s="67">
        <f t="shared" si="140"/>
        <v>8.6680397909598037E-4</v>
      </c>
      <c r="M364" s="67">
        <f t="shared" si="140"/>
        <v>0</v>
      </c>
      <c r="N364" s="172">
        <f t="shared" si="140"/>
        <v>6.0676278536718627E-4</v>
      </c>
      <c r="O364" s="53"/>
      <c r="P364" s="172">
        <f t="shared" si="138"/>
        <v>1.3175420482258902E-3</v>
      </c>
    </row>
    <row r="365" spans="1:16" hidden="1" x14ac:dyDescent="0.25">
      <c r="A365" s="2">
        <f t="shared" si="136"/>
        <v>44</v>
      </c>
      <c r="B365" s="196" t="s">
        <v>382</v>
      </c>
      <c r="C365" s="127">
        <v>0.42899999999999999</v>
      </c>
      <c r="D365" s="78"/>
      <c r="E365" s="78"/>
      <c r="G365" s="172">
        <f t="shared" si="141"/>
        <v>3.0813000000000001</v>
      </c>
      <c r="H365" s="172"/>
      <c r="I365" s="172"/>
      <c r="J365" s="172">
        <f t="shared" si="140"/>
        <v>2.4689999999999999</v>
      </c>
      <c r="K365" s="172">
        <f t="shared" si="140"/>
        <v>3.0813000000000001</v>
      </c>
      <c r="L365" s="67">
        <f t="shared" si="140"/>
        <v>8.6680397909598037E-4</v>
      </c>
      <c r="M365" s="67">
        <f t="shared" si="140"/>
        <v>0</v>
      </c>
      <c r="N365" s="172">
        <f t="shared" si="140"/>
        <v>6.0676278536718627E-4</v>
      </c>
      <c r="O365" s="53"/>
      <c r="P365" s="172">
        <f t="shared" si="138"/>
        <v>1.3175420482258902E-3</v>
      </c>
    </row>
    <row r="366" spans="1:16" hidden="1" x14ac:dyDescent="0.25">
      <c r="A366" s="2">
        <f t="shared" si="136"/>
        <v>45</v>
      </c>
      <c r="B366" s="55" t="s">
        <v>144</v>
      </c>
      <c r="C366" s="127">
        <v>0.44800000000000001</v>
      </c>
      <c r="D366" s="78"/>
      <c r="E366" s="78"/>
      <c r="G366" s="172">
        <f t="shared" si="141"/>
        <v>3.0813000000000001</v>
      </c>
      <c r="H366" s="172"/>
      <c r="I366" s="172"/>
      <c r="J366" s="172">
        <f t="shared" si="140"/>
        <v>2.4689999999999999</v>
      </c>
      <c r="K366" s="172">
        <f t="shared" si="140"/>
        <v>3.0813000000000001</v>
      </c>
      <c r="L366" s="67">
        <f t="shared" si="140"/>
        <v>8.6680397909598037E-4</v>
      </c>
      <c r="M366" s="67">
        <f t="shared" si="140"/>
        <v>0</v>
      </c>
      <c r="N366" s="172">
        <f t="shared" si="140"/>
        <v>6.0676278536718627E-4</v>
      </c>
      <c r="O366" s="53"/>
      <c r="P366" s="172">
        <f t="shared" si="138"/>
        <v>1.3175420482258902E-3</v>
      </c>
    </row>
    <row r="367" spans="1:16" hidden="1" x14ac:dyDescent="0.25">
      <c r="A367" s="2">
        <f t="shared" si="136"/>
        <v>46</v>
      </c>
      <c r="B367" s="55" t="s">
        <v>94</v>
      </c>
      <c r="C367" s="127"/>
      <c r="D367" s="78"/>
      <c r="E367" s="78"/>
      <c r="G367" s="172">
        <f t="shared" si="141"/>
        <v>3.0813000000000001</v>
      </c>
      <c r="H367" s="172"/>
      <c r="I367" s="172"/>
      <c r="J367" s="172">
        <f t="shared" si="140"/>
        <v>2.4689999999999999</v>
      </c>
      <c r="K367" s="172">
        <f t="shared" si="140"/>
        <v>3.0813000000000001</v>
      </c>
      <c r="L367" s="67">
        <f t="shared" si="140"/>
        <v>8.6680397909598037E-4</v>
      </c>
      <c r="M367" s="67">
        <f t="shared" si="140"/>
        <v>0</v>
      </c>
      <c r="N367" s="172">
        <f t="shared" si="140"/>
        <v>6.0676278536718627E-4</v>
      </c>
      <c r="O367" s="53"/>
      <c r="P367" s="172">
        <f t="shared" si="138"/>
        <v>1.3175420482258902E-3</v>
      </c>
    </row>
    <row r="368" spans="1:16" hidden="1" x14ac:dyDescent="0.25">
      <c r="A368" s="2">
        <f t="shared" si="136"/>
        <v>47</v>
      </c>
      <c r="B368" s="55" t="s">
        <v>205</v>
      </c>
      <c r="C368" s="127">
        <v>0.59499999999999997</v>
      </c>
      <c r="D368" s="452" t="s">
        <v>239</v>
      </c>
      <c r="E368" s="452"/>
      <c r="G368" s="172">
        <f t="shared" si="141"/>
        <v>3.0813000000000001</v>
      </c>
      <c r="H368" s="172"/>
      <c r="I368" s="172"/>
      <c r="J368" s="172">
        <f t="shared" si="140"/>
        <v>2.4689999999999999</v>
      </c>
      <c r="K368" s="172">
        <f t="shared" si="140"/>
        <v>3.0813000000000001</v>
      </c>
      <c r="L368" s="67">
        <f t="shared" si="140"/>
        <v>8.6680397909598037E-4</v>
      </c>
      <c r="M368" s="67">
        <f t="shared" si="140"/>
        <v>0</v>
      </c>
      <c r="N368" s="172">
        <f t="shared" si="140"/>
        <v>6.0676278536718627E-4</v>
      </c>
      <c r="O368" s="53"/>
      <c r="P368" s="172">
        <f t="shared" si="138"/>
        <v>1.3175420482258902E-3</v>
      </c>
    </row>
    <row r="369" spans="1:16" hidden="1" x14ac:dyDescent="0.25">
      <c r="A369" s="2">
        <f t="shared" si="136"/>
        <v>48</v>
      </c>
      <c r="B369" s="55" t="s">
        <v>206</v>
      </c>
      <c r="C369" s="127">
        <v>1.5149999999999999</v>
      </c>
      <c r="D369" s="452" t="s">
        <v>212</v>
      </c>
      <c r="E369" s="452"/>
      <c r="G369" s="172">
        <f t="shared" si="141"/>
        <v>3.0813000000000001</v>
      </c>
      <c r="H369" s="172"/>
      <c r="I369" s="172"/>
      <c r="J369" s="172">
        <f t="shared" si="140"/>
        <v>2.4689999999999999</v>
      </c>
      <c r="K369" s="172">
        <f t="shared" si="140"/>
        <v>3.0813000000000001</v>
      </c>
      <c r="L369" s="67">
        <f t="shared" si="140"/>
        <v>8.6680397909598037E-4</v>
      </c>
      <c r="M369" s="67">
        <f t="shared" si="140"/>
        <v>0</v>
      </c>
      <c r="N369" s="172">
        <f t="shared" si="140"/>
        <v>6.0676278536718627E-4</v>
      </c>
      <c r="O369" s="53"/>
      <c r="P369" s="172">
        <f t="shared" si="138"/>
        <v>1.3175420482258902E-3</v>
      </c>
    </row>
    <row r="370" spans="1:16" hidden="1" x14ac:dyDescent="0.25">
      <c r="A370" s="2">
        <f t="shared" si="136"/>
        <v>49</v>
      </c>
      <c r="B370" s="55" t="s">
        <v>249</v>
      </c>
      <c r="C370" s="127">
        <v>0.40100000000000002</v>
      </c>
      <c r="D370" s="265"/>
      <c r="E370" s="265"/>
      <c r="G370" s="172">
        <f t="shared" si="141"/>
        <v>3.0813000000000001</v>
      </c>
      <c r="H370" s="172"/>
      <c r="I370" s="172"/>
      <c r="J370" s="172">
        <f t="shared" si="140"/>
        <v>2.4689999999999999</v>
      </c>
      <c r="K370" s="172">
        <f t="shared" si="140"/>
        <v>3.0813000000000001</v>
      </c>
      <c r="L370" s="67">
        <f t="shared" si="140"/>
        <v>8.6680397909598037E-4</v>
      </c>
      <c r="M370" s="67">
        <f t="shared" si="140"/>
        <v>0</v>
      </c>
      <c r="N370" s="172">
        <f t="shared" si="140"/>
        <v>6.0676278536718627E-4</v>
      </c>
      <c r="O370" s="53"/>
      <c r="P370" s="172">
        <f t="shared" si="138"/>
        <v>1.3175420482258902E-3</v>
      </c>
    </row>
    <row r="371" spans="1:16" hidden="1" x14ac:dyDescent="0.25">
      <c r="A371" s="2">
        <f t="shared" si="136"/>
        <v>50</v>
      </c>
      <c r="B371" s="55" t="s">
        <v>145</v>
      </c>
      <c r="C371" s="127">
        <v>0.39400000000000002</v>
      </c>
      <c r="D371" s="78"/>
      <c r="E371" s="78"/>
      <c r="G371" s="172">
        <f t="shared" si="141"/>
        <v>3.0813000000000001</v>
      </c>
      <c r="H371" s="172"/>
      <c r="I371" s="172"/>
      <c r="J371" s="172">
        <f t="shared" si="140"/>
        <v>2.4689999999999999</v>
      </c>
      <c r="K371" s="172">
        <f t="shared" si="140"/>
        <v>3.0813000000000001</v>
      </c>
      <c r="L371" s="67">
        <f t="shared" si="140"/>
        <v>8.6680397909598037E-4</v>
      </c>
      <c r="M371" s="67">
        <f t="shared" si="140"/>
        <v>0</v>
      </c>
      <c r="N371" s="172">
        <f t="shared" si="140"/>
        <v>6.0676278536718627E-4</v>
      </c>
      <c r="O371" s="53"/>
      <c r="P371" s="172">
        <f t="shared" si="138"/>
        <v>1.3175420482258902E-3</v>
      </c>
    </row>
    <row r="372" spans="1:16" hidden="1" x14ac:dyDescent="0.25">
      <c r="A372" s="2">
        <f t="shared" si="136"/>
        <v>51</v>
      </c>
      <c r="B372" s="55" t="s">
        <v>42</v>
      </c>
      <c r="C372" s="127">
        <v>0.58299999999999996</v>
      </c>
      <c r="D372" s="78"/>
      <c r="E372" s="78"/>
      <c r="G372" s="172">
        <f t="shared" si="141"/>
        <v>3.0813000000000001</v>
      </c>
      <c r="H372" s="172"/>
      <c r="I372" s="172"/>
      <c r="J372" s="172">
        <f t="shared" si="140"/>
        <v>2.4689999999999999</v>
      </c>
      <c r="K372" s="172">
        <f t="shared" si="140"/>
        <v>3.0813000000000001</v>
      </c>
      <c r="L372" s="67">
        <f t="shared" si="140"/>
        <v>8.6680397909598037E-4</v>
      </c>
      <c r="M372" s="67">
        <f t="shared" si="140"/>
        <v>0</v>
      </c>
      <c r="N372" s="172">
        <f t="shared" si="140"/>
        <v>6.0676278536718627E-4</v>
      </c>
      <c r="O372" s="53"/>
      <c r="P372" s="172">
        <f t="shared" si="138"/>
        <v>1.3175420482258902E-3</v>
      </c>
    </row>
    <row r="373" spans="1:16" hidden="1" x14ac:dyDescent="0.25">
      <c r="A373" s="2">
        <f t="shared" si="136"/>
        <v>52</v>
      </c>
      <c r="B373" s="55" t="s">
        <v>171</v>
      </c>
      <c r="C373" s="127">
        <v>0.56599999999999995</v>
      </c>
      <c r="D373" s="78"/>
      <c r="E373" s="78"/>
      <c r="G373" s="172">
        <f t="shared" si="141"/>
        <v>3.0813000000000001</v>
      </c>
      <c r="H373" s="172"/>
      <c r="I373" s="172"/>
      <c r="J373" s="172">
        <f t="shared" si="140"/>
        <v>2.4689999999999999</v>
      </c>
      <c r="K373" s="172">
        <f t="shared" si="140"/>
        <v>3.0813000000000001</v>
      </c>
      <c r="L373" s="67">
        <f t="shared" si="140"/>
        <v>8.6680397909598037E-4</v>
      </c>
      <c r="M373" s="67">
        <f t="shared" si="140"/>
        <v>0</v>
      </c>
      <c r="N373" s="172">
        <f t="shared" si="140"/>
        <v>6.0676278536718627E-4</v>
      </c>
      <c r="O373" s="53"/>
      <c r="P373" s="172">
        <f t="shared" si="138"/>
        <v>1.3175420482258902E-3</v>
      </c>
    </row>
    <row r="374" spans="1:16" hidden="1" x14ac:dyDescent="0.25">
      <c r="A374" s="2">
        <f t="shared" si="136"/>
        <v>53</v>
      </c>
      <c r="B374" s="55" t="s">
        <v>287</v>
      </c>
      <c r="C374" s="128">
        <v>0.60599999999999998</v>
      </c>
      <c r="D374" s="78"/>
      <c r="E374" s="78"/>
      <c r="G374" s="172">
        <f>G372</f>
        <v>3.0813000000000001</v>
      </c>
      <c r="H374" s="172"/>
      <c r="I374" s="172"/>
      <c r="J374" s="172">
        <f t="shared" ref="J374:M375" si="142">J372</f>
        <v>2.4689999999999999</v>
      </c>
      <c r="K374" s="172">
        <f t="shared" si="142"/>
        <v>3.0813000000000001</v>
      </c>
      <c r="L374" s="67">
        <f t="shared" si="142"/>
        <v>8.6680397909598037E-4</v>
      </c>
      <c r="M374" s="67">
        <f t="shared" si="142"/>
        <v>0</v>
      </c>
      <c r="N374" s="172">
        <f t="shared" ref="J374:N389" si="143">N373</f>
        <v>6.0676278536718627E-4</v>
      </c>
      <c r="O374" s="53"/>
      <c r="P374" s="172">
        <f t="shared" si="138"/>
        <v>1.3175420482258902E-3</v>
      </c>
    </row>
    <row r="375" spans="1:16" hidden="1" x14ac:dyDescent="0.25">
      <c r="A375" s="2">
        <f t="shared" si="136"/>
        <v>54</v>
      </c>
      <c r="B375" s="55" t="s">
        <v>250</v>
      </c>
      <c r="C375" s="128">
        <v>0.82899999999999996</v>
      </c>
      <c r="D375" s="78"/>
      <c r="E375" s="78"/>
      <c r="G375" s="172">
        <f>G373</f>
        <v>3.0813000000000001</v>
      </c>
      <c r="H375" s="172"/>
      <c r="I375" s="172"/>
      <c r="J375" s="172">
        <f t="shared" si="142"/>
        <v>2.4689999999999999</v>
      </c>
      <c r="K375" s="172">
        <f t="shared" si="142"/>
        <v>3.0813000000000001</v>
      </c>
      <c r="L375" s="67">
        <f t="shared" si="142"/>
        <v>8.6680397909598037E-4</v>
      </c>
      <c r="M375" s="67">
        <f t="shared" si="142"/>
        <v>0</v>
      </c>
      <c r="N375" s="172">
        <f t="shared" si="143"/>
        <v>6.0676278536718627E-4</v>
      </c>
      <c r="O375" s="53"/>
      <c r="P375" s="172">
        <f t="shared" si="138"/>
        <v>1.3175420482258902E-3</v>
      </c>
    </row>
    <row r="376" spans="1:16" hidden="1" x14ac:dyDescent="0.25">
      <c r="A376" s="2">
        <f t="shared" si="136"/>
        <v>55</v>
      </c>
      <c r="B376" s="55" t="s">
        <v>137</v>
      </c>
      <c r="C376" s="127">
        <v>0.74199999999999999</v>
      </c>
      <c r="D376" s="78"/>
      <c r="E376" s="78"/>
      <c r="G376" s="172">
        <f t="shared" si="141"/>
        <v>3.0813000000000001</v>
      </c>
      <c r="H376" s="172"/>
      <c r="I376" s="172"/>
      <c r="J376" s="172">
        <f t="shared" si="143"/>
        <v>2.4689999999999999</v>
      </c>
      <c r="K376" s="172">
        <f t="shared" si="143"/>
        <v>3.0813000000000001</v>
      </c>
      <c r="L376" s="67">
        <f t="shared" si="143"/>
        <v>8.6680397909598037E-4</v>
      </c>
      <c r="M376" s="67">
        <f t="shared" si="143"/>
        <v>0</v>
      </c>
      <c r="N376" s="172">
        <f t="shared" si="143"/>
        <v>6.0676278536718627E-4</v>
      </c>
      <c r="O376" s="53"/>
      <c r="P376" s="172">
        <f t="shared" si="138"/>
        <v>1.3175420482258902E-3</v>
      </c>
    </row>
    <row r="377" spans="1:16" hidden="1" x14ac:dyDescent="0.25">
      <c r="A377" s="2">
        <f t="shared" si="136"/>
        <v>56</v>
      </c>
      <c r="B377" s="55" t="s">
        <v>58</v>
      </c>
      <c r="C377" s="127"/>
      <c r="D377" s="78"/>
      <c r="E377" s="78"/>
      <c r="G377" s="172">
        <f t="shared" si="141"/>
        <v>3.0813000000000001</v>
      </c>
      <c r="H377" s="172"/>
      <c r="I377" s="172"/>
      <c r="J377" s="172">
        <f t="shared" si="143"/>
        <v>2.4689999999999999</v>
      </c>
      <c r="K377" s="172">
        <f t="shared" si="143"/>
        <v>3.0813000000000001</v>
      </c>
      <c r="L377" s="67">
        <f t="shared" si="143"/>
        <v>8.6680397909598037E-4</v>
      </c>
      <c r="M377" s="67">
        <f t="shared" si="143"/>
        <v>0</v>
      </c>
      <c r="N377" s="172">
        <f t="shared" si="143"/>
        <v>6.0676278536718627E-4</v>
      </c>
      <c r="O377" s="53"/>
      <c r="P377" s="172">
        <f t="shared" si="138"/>
        <v>1.3175420482258902E-3</v>
      </c>
    </row>
    <row r="378" spans="1:16" hidden="1" x14ac:dyDescent="0.25">
      <c r="A378" s="2">
        <f t="shared" si="136"/>
        <v>57</v>
      </c>
      <c r="B378" s="55" t="s">
        <v>48</v>
      </c>
      <c r="C378" s="127"/>
      <c r="D378" s="78"/>
      <c r="E378" s="78"/>
      <c r="G378" s="172">
        <f t="shared" si="141"/>
        <v>3.0813000000000001</v>
      </c>
      <c r="H378" s="172"/>
      <c r="I378" s="172"/>
      <c r="J378" s="172">
        <f t="shared" si="143"/>
        <v>2.4689999999999999</v>
      </c>
      <c r="K378" s="172">
        <f t="shared" si="143"/>
        <v>3.0813000000000001</v>
      </c>
      <c r="L378" s="67">
        <f t="shared" si="143"/>
        <v>8.6680397909598037E-4</v>
      </c>
      <c r="M378" s="67">
        <f t="shared" si="143"/>
        <v>0</v>
      </c>
      <c r="N378" s="172">
        <f t="shared" si="143"/>
        <v>6.0676278536718627E-4</v>
      </c>
      <c r="O378" s="53"/>
      <c r="P378" s="172">
        <f t="shared" si="138"/>
        <v>1.3175420482258902E-3</v>
      </c>
    </row>
    <row r="379" spans="1:16" hidden="1" x14ac:dyDescent="0.25">
      <c r="A379" s="2">
        <f t="shared" si="136"/>
        <v>58</v>
      </c>
      <c r="B379" s="55" t="s">
        <v>49</v>
      </c>
      <c r="C379" s="127"/>
      <c r="D379" s="78"/>
      <c r="E379" s="78"/>
      <c r="G379" s="172">
        <f t="shared" si="141"/>
        <v>3.0813000000000001</v>
      </c>
      <c r="H379" s="172"/>
      <c r="I379" s="172"/>
      <c r="J379" s="172">
        <f t="shared" si="143"/>
        <v>2.4689999999999999</v>
      </c>
      <c r="K379" s="172">
        <f t="shared" si="143"/>
        <v>3.0813000000000001</v>
      </c>
      <c r="L379" s="67">
        <f t="shared" si="143"/>
        <v>8.6680397909598037E-4</v>
      </c>
      <c r="M379" s="67">
        <f t="shared" si="143"/>
        <v>0</v>
      </c>
      <c r="N379" s="172">
        <f t="shared" si="143"/>
        <v>6.0676278536718627E-4</v>
      </c>
      <c r="O379" s="53"/>
      <c r="P379" s="172">
        <f t="shared" si="138"/>
        <v>1.3175420482258902E-3</v>
      </c>
    </row>
    <row r="380" spans="1:16" hidden="1" x14ac:dyDescent="0.25">
      <c r="A380" s="2"/>
      <c r="B380" s="78"/>
      <c r="C380" s="127"/>
      <c r="D380" s="78"/>
      <c r="E380" s="78"/>
      <c r="G380" s="172">
        <f t="shared" si="141"/>
        <v>3.0813000000000001</v>
      </c>
      <c r="H380" s="172"/>
      <c r="I380" s="172"/>
      <c r="J380" s="172">
        <f t="shared" si="143"/>
        <v>2.4689999999999999</v>
      </c>
      <c r="K380" s="172">
        <f t="shared" si="143"/>
        <v>3.0813000000000001</v>
      </c>
      <c r="L380" s="67">
        <f t="shared" si="143"/>
        <v>8.6680397909598037E-4</v>
      </c>
      <c r="M380" s="67">
        <f t="shared" si="143"/>
        <v>0</v>
      </c>
      <c r="N380" s="172">
        <f t="shared" si="143"/>
        <v>6.0676278536718627E-4</v>
      </c>
      <c r="O380" s="53"/>
      <c r="P380" s="172">
        <f t="shared" si="138"/>
        <v>1.3175420482258902E-3</v>
      </c>
    </row>
    <row r="381" spans="1:16" ht="15.75" hidden="1" x14ac:dyDescent="0.25">
      <c r="A381" s="2">
        <f>A379+1</f>
        <v>59</v>
      </c>
      <c r="B381" s="90" t="s">
        <v>178</v>
      </c>
      <c r="C381" s="127"/>
      <c r="D381" s="78"/>
      <c r="E381" s="78"/>
      <c r="G381" s="172">
        <f t="shared" si="141"/>
        <v>3.0813000000000001</v>
      </c>
      <c r="H381" s="172"/>
      <c r="I381" s="172"/>
      <c r="J381" s="172">
        <f t="shared" si="143"/>
        <v>2.4689999999999999</v>
      </c>
      <c r="K381" s="172">
        <f t="shared" si="143"/>
        <v>3.0813000000000001</v>
      </c>
      <c r="L381" s="67">
        <f t="shared" si="143"/>
        <v>8.6680397909598037E-4</v>
      </c>
      <c r="M381" s="67">
        <f t="shared" si="143"/>
        <v>0</v>
      </c>
      <c r="N381" s="172">
        <f t="shared" si="143"/>
        <v>6.0676278536718627E-4</v>
      </c>
      <c r="O381" s="53"/>
      <c r="P381" s="172">
        <f t="shared" si="138"/>
        <v>1.3175420482258902E-3</v>
      </c>
    </row>
    <row r="382" spans="1:16" hidden="1" x14ac:dyDescent="0.25">
      <c r="A382" s="2">
        <f t="shared" si="136"/>
        <v>60</v>
      </c>
      <c r="B382" s="78" t="s">
        <v>179</v>
      </c>
      <c r="C382" s="127">
        <v>0.03</v>
      </c>
      <c r="D382" s="78"/>
      <c r="E382" s="78"/>
      <c r="G382" s="172">
        <f t="shared" si="141"/>
        <v>3.0813000000000001</v>
      </c>
      <c r="H382" s="172"/>
      <c r="I382" s="172"/>
      <c r="J382" s="172">
        <f t="shared" si="143"/>
        <v>2.4689999999999999</v>
      </c>
      <c r="K382" s="172">
        <f t="shared" si="143"/>
        <v>3.0813000000000001</v>
      </c>
      <c r="L382" s="67">
        <f t="shared" si="143"/>
        <v>8.6680397909598037E-4</v>
      </c>
      <c r="M382" s="67">
        <f t="shared" si="143"/>
        <v>0</v>
      </c>
      <c r="N382" s="172">
        <f t="shared" si="143"/>
        <v>6.0676278536718627E-4</v>
      </c>
      <c r="O382" s="53"/>
      <c r="P382" s="172">
        <f t="shared" si="138"/>
        <v>1.3175420482258902E-3</v>
      </c>
    </row>
    <row r="383" spans="1:16" hidden="1" x14ac:dyDescent="0.25">
      <c r="A383" s="2">
        <f t="shared" si="136"/>
        <v>61</v>
      </c>
      <c r="B383" s="78" t="s">
        <v>180</v>
      </c>
      <c r="C383" s="127"/>
      <c r="D383" s="78"/>
      <c r="E383" s="78"/>
      <c r="G383" s="172">
        <f t="shared" si="141"/>
        <v>3.0813000000000001</v>
      </c>
      <c r="H383" s="172"/>
      <c r="I383" s="172"/>
      <c r="J383" s="172">
        <f t="shared" si="143"/>
        <v>2.4689999999999999</v>
      </c>
      <c r="K383" s="172">
        <f t="shared" si="143"/>
        <v>3.0813000000000001</v>
      </c>
      <c r="L383" s="67">
        <f t="shared" si="143"/>
        <v>8.6680397909598037E-4</v>
      </c>
      <c r="M383" s="67">
        <f t="shared" si="143"/>
        <v>0</v>
      </c>
      <c r="N383" s="172">
        <f t="shared" si="143"/>
        <v>6.0676278536718627E-4</v>
      </c>
      <c r="O383" s="53"/>
      <c r="P383" s="172">
        <f t="shared" si="138"/>
        <v>1.3175420482258902E-3</v>
      </c>
    </row>
    <row r="384" spans="1:16" hidden="1" x14ac:dyDescent="0.25">
      <c r="A384" s="2">
        <f t="shared" si="136"/>
        <v>62</v>
      </c>
      <c r="B384" s="78" t="s">
        <v>181</v>
      </c>
      <c r="C384" s="127"/>
      <c r="D384" s="78"/>
      <c r="E384" s="78"/>
      <c r="G384" s="172">
        <f t="shared" si="141"/>
        <v>3.0813000000000001</v>
      </c>
      <c r="H384" s="172"/>
      <c r="I384" s="172"/>
      <c r="J384" s="172">
        <f t="shared" si="143"/>
        <v>2.4689999999999999</v>
      </c>
      <c r="K384" s="172">
        <f t="shared" si="143"/>
        <v>3.0813000000000001</v>
      </c>
      <c r="L384" s="67">
        <f t="shared" si="143"/>
        <v>8.6680397909598037E-4</v>
      </c>
      <c r="M384" s="67">
        <f t="shared" si="143"/>
        <v>0</v>
      </c>
      <c r="N384" s="172">
        <f t="shared" si="143"/>
        <v>6.0676278536718627E-4</v>
      </c>
      <c r="O384" s="53"/>
      <c r="P384" s="172">
        <f t="shared" si="138"/>
        <v>1.3175420482258902E-3</v>
      </c>
    </row>
    <row r="385" spans="1:16" hidden="1" x14ac:dyDescent="0.25">
      <c r="A385" s="2">
        <f t="shared" si="136"/>
        <v>63</v>
      </c>
      <c r="B385" s="78" t="s">
        <v>217</v>
      </c>
      <c r="C385" s="127">
        <v>6.7000000000000004E-2</v>
      </c>
      <c r="D385" s="78"/>
      <c r="E385" s="78"/>
      <c r="G385" s="172">
        <f t="shared" si="141"/>
        <v>3.0813000000000001</v>
      </c>
      <c r="H385" s="172"/>
      <c r="I385" s="172"/>
      <c r="J385" s="172">
        <f t="shared" si="143"/>
        <v>2.4689999999999999</v>
      </c>
      <c r="K385" s="172">
        <f t="shared" si="143"/>
        <v>3.0813000000000001</v>
      </c>
      <c r="L385" s="67">
        <f t="shared" si="143"/>
        <v>8.6680397909598037E-4</v>
      </c>
      <c r="M385" s="67">
        <f t="shared" si="143"/>
        <v>0</v>
      </c>
      <c r="N385" s="172">
        <f t="shared" si="143"/>
        <v>6.0676278536718627E-4</v>
      </c>
      <c r="O385" s="53"/>
      <c r="P385" s="172">
        <f t="shared" si="138"/>
        <v>1.3175420482258902E-3</v>
      </c>
    </row>
    <row r="386" spans="1:16" hidden="1" x14ac:dyDescent="0.25">
      <c r="A386" s="2"/>
      <c r="B386" s="78"/>
      <c r="C386" s="127"/>
      <c r="D386" s="78"/>
      <c r="E386" s="78"/>
      <c r="G386" s="172">
        <f t="shared" si="141"/>
        <v>3.0813000000000001</v>
      </c>
      <c r="H386" s="172"/>
      <c r="I386" s="172"/>
      <c r="J386" s="172">
        <f t="shared" si="143"/>
        <v>2.4689999999999999</v>
      </c>
      <c r="K386" s="172">
        <f t="shared" si="143"/>
        <v>3.0813000000000001</v>
      </c>
      <c r="L386" s="67">
        <f t="shared" si="143"/>
        <v>8.6680397909598037E-4</v>
      </c>
      <c r="M386" s="67">
        <f t="shared" si="143"/>
        <v>0</v>
      </c>
      <c r="N386" s="172">
        <f t="shared" si="143"/>
        <v>6.0676278536718627E-4</v>
      </c>
      <c r="O386" s="53"/>
      <c r="P386" s="172">
        <f t="shared" si="138"/>
        <v>1.3175420482258902E-3</v>
      </c>
    </row>
    <row r="387" spans="1:16" ht="15.75" hidden="1" x14ac:dyDescent="0.25">
      <c r="A387" s="2"/>
      <c r="B387" s="90" t="s">
        <v>284</v>
      </c>
      <c r="C387" s="127"/>
      <c r="D387" s="78"/>
      <c r="E387" s="78"/>
      <c r="G387" s="172">
        <f t="shared" si="141"/>
        <v>3.0813000000000001</v>
      </c>
      <c r="H387" s="172"/>
      <c r="I387" s="172"/>
      <c r="J387" s="172">
        <f t="shared" si="143"/>
        <v>2.4689999999999999</v>
      </c>
      <c r="K387" s="172">
        <f t="shared" si="143"/>
        <v>3.0813000000000001</v>
      </c>
      <c r="L387" s="67">
        <f t="shared" si="143"/>
        <v>8.6680397909598037E-4</v>
      </c>
      <c r="M387" s="67">
        <f t="shared" si="143"/>
        <v>0</v>
      </c>
      <c r="N387" s="172">
        <f t="shared" si="143"/>
        <v>6.0676278536718627E-4</v>
      </c>
      <c r="O387" s="53"/>
      <c r="P387" s="172">
        <f t="shared" si="138"/>
        <v>1.3175420482258902E-3</v>
      </c>
    </row>
    <row r="388" spans="1:16" hidden="1" x14ac:dyDescent="0.25">
      <c r="A388" s="2"/>
      <c r="B388" s="141" t="s">
        <v>292</v>
      </c>
      <c r="C388" s="127"/>
      <c r="D388" s="78"/>
      <c r="E388" s="78"/>
      <c r="G388" s="172">
        <f t="shared" si="141"/>
        <v>3.0813000000000001</v>
      </c>
      <c r="H388" s="172"/>
      <c r="I388" s="172"/>
      <c r="J388" s="172">
        <f t="shared" si="143"/>
        <v>2.4689999999999999</v>
      </c>
      <c r="K388" s="172">
        <f t="shared" si="143"/>
        <v>3.0813000000000001</v>
      </c>
      <c r="L388" s="67">
        <f t="shared" si="143"/>
        <v>8.6680397909598037E-4</v>
      </c>
      <c r="M388" s="67">
        <f t="shared" si="143"/>
        <v>0</v>
      </c>
      <c r="N388" s="172">
        <f t="shared" si="143"/>
        <v>6.0676278536718627E-4</v>
      </c>
      <c r="O388" s="53"/>
      <c r="P388" s="172">
        <f t="shared" si="138"/>
        <v>1.3175420482258902E-3</v>
      </c>
    </row>
    <row r="389" spans="1:16" hidden="1" x14ac:dyDescent="0.25">
      <c r="A389" s="2"/>
      <c r="B389" s="55" t="s">
        <v>188</v>
      </c>
      <c r="C389" s="127"/>
      <c r="D389" s="78"/>
      <c r="E389" s="78"/>
      <c r="G389" s="172">
        <f t="shared" si="141"/>
        <v>3.0813000000000001</v>
      </c>
      <c r="H389" s="172"/>
      <c r="I389" s="172"/>
      <c r="J389" s="172">
        <f t="shared" si="143"/>
        <v>2.4689999999999999</v>
      </c>
      <c r="K389" s="172">
        <f t="shared" si="143"/>
        <v>3.0813000000000001</v>
      </c>
      <c r="L389" s="67">
        <f t="shared" si="143"/>
        <v>8.6680397909598037E-4</v>
      </c>
      <c r="M389" s="67">
        <f t="shared" si="143"/>
        <v>0</v>
      </c>
      <c r="N389" s="172">
        <f t="shared" si="143"/>
        <v>6.0676278536718627E-4</v>
      </c>
      <c r="O389" s="53"/>
      <c r="P389" s="172">
        <f t="shared" si="138"/>
        <v>1.3175420482258902E-3</v>
      </c>
    </row>
    <row r="390" spans="1:16" hidden="1" x14ac:dyDescent="0.25">
      <c r="A390" s="2"/>
      <c r="B390" s="55" t="s">
        <v>290</v>
      </c>
      <c r="C390" s="127"/>
      <c r="D390" s="78"/>
      <c r="E390" s="78"/>
      <c r="G390" s="172">
        <f t="shared" si="141"/>
        <v>3.0813000000000001</v>
      </c>
      <c r="H390" s="172"/>
      <c r="I390" s="172"/>
      <c r="J390" s="172">
        <f t="shared" ref="J390:N405" si="144">J389</f>
        <v>2.4689999999999999</v>
      </c>
      <c r="K390" s="172">
        <f t="shared" si="144"/>
        <v>3.0813000000000001</v>
      </c>
      <c r="L390" s="67">
        <f t="shared" si="144"/>
        <v>8.6680397909598037E-4</v>
      </c>
      <c r="M390" s="67">
        <f t="shared" si="144"/>
        <v>0</v>
      </c>
      <c r="N390" s="172">
        <f t="shared" si="144"/>
        <v>6.0676278536718627E-4</v>
      </c>
      <c r="O390" s="53"/>
      <c r="P390" s="172">
        <f t="shared" ref="P390:P453" si="145">P389</f>
        <v>1.3175420482258902E-3</v>
      </c>
    </row>
    <row r="391" spans="1:16" hidden="1" x14ac:dyDescent="0.25">
      <c r="A391" s="2"/>
      <c r="B391" s="55" t="s">
        <v>291</v>
      </c>
      <c r="C391" s="127"/>
      <c r="D391" s="78"/>
      <c r="E391" s="78"/>
      <c r="G391" s="172">
        <f t="shared" si="141"/>
        <v>3.0813000000000001</v>
      </c>
      <c r="H391" s="172"/>
      <c r="I391" s="172"/>
      <c r="J391" s="172">
        <f t="shared" si="144"/>
        <v>2.4689999999999999</v>
      </c>
      <c r="K391" s="172">
        <f t="shared" si="144"/>
        <v>3.0813000000000001</v>
      </c>
      <c r="L391" s="67">
        <f t="shared" si="144"/>
        <v>8.6680397909598037E-4</v>
      </c>
      <c r="M391" s="67">
        <f t="shared" si="144"/>
        <v>0</v>
      </c>
      <c r="N391" s="172">
        <f t="shared" si="144"/>
        <v>6.0676278536718627E-4</v>
      </c>
      <c r="O391" s="53"/>
      <c r="P391" s="172">
        <f t="shared" si="145"/>
        <v>1.3175420482258902E-3</v>
      </c>
    </row>
    <row r="392" spans="1:16" hidden="1" x14ac:dyDescent="0.25">
      <c r="A392" s="2"/>
      <c r="B392" s="55" t="s">
        <v>294</v>
      </c>
      <c r="C392" s="127"/>
      <c r="D392" s="78"/>
      <c r="E392" s="78"/>
      <c r="G392" s="172">
        <f t="shared" si="141"/>
        <v>3.0813000000000001</v>
      </c>
      <c r="H392" s="172"/>
      <c r="I392" s="172"/>
      <c r="J392" s="172">
        <f t="shared" si="144"/>
        <v>2.4689999999999999</v>
      </c>
      <c r="K392" s="172">
        <f t="shared" si="144"/>
        <v>3.0813000000000001</v>
      </c>
      <c r="L392" s="67">
        <f t="shared" si="144"/>
        <v>8.6680397909598037E-4</v>
      </c>
      <c r="M392" s="67">
        <f t="shared" si="144"/>
        <v>0</v>
      </c>
      <c r="N392" s="172">
        <f t="shared" si="144"/>
        <v>6.0676278536718627E-4</v>
      </c>
      <c r="O392" s="53"/>
      <c r="P392" s="172">
        <f t="shared" si="145"/>
        <v>1.3175420482258902E-3</v>
      </c>
    </row>
    <row r="393" spans="1:16" hidden="1" x14ac:dyDescent="0.25">
      <c r="A393" s="2"/>
      <c r="B393" s="55" t="s">
        <v>289</v>
      </c>
      <c r="C393" s="127"/>
      <c r="D393" s="78"/>
      <c r="E393" s="78"/>
      <c r="G393" s="172">
        <f t="shared" si="141"/>
        <v>3.0813000000000001</v>
      </c>
      <c r="H393" s="172"/>
      <c r="I393" s="172"/>
      <c r="J393" s="172">
        <f t="shared" si="144"/>
        <v>2.4689999999999999</v>
      </c>
      <c r="K393" s="172">
        <f t="shared" si="144"/>
        <v>3.0813000000000001</v>
      </c>
      <c r="L393" s="67">
        <f t="shared" si="144"/>
        <v>8.6680397909598037E-4</v>
      </c>
      <c r="M393" s="67">
        <f t="shared" si="144"/>
        <v>0</v>
      </c>
      <c r="N393" s="172">
        <f t="shared" si="144"/>
        <v>6.0676278536718627E-4</v>
      </c>
      <c r="O393" s="53"/>
      <c r="P393" s="172">
        <f t="shared" si="145"/>
        <v>1.3175420482258902E-3</v>
      </c>
    </row>
    <row r="394" spans="1:16" hidden="1" x14ac:dyDescent="0.25">
      <c r="A394" s="2"/>
      <c r="B394" s="55" t="s">
        <v>293</v>
      </c>
      <c r="C394" s="127"/>
      <c r="D394" s="78"/>
      <c r="E394" s="78"/>
      <c r="G394" s="172">
        <f t="shared" si="141"/>
        <v>3.0813000000000001</v>
      </c>
      <c r="H394" s="172"/>
      <c r="I394" s="172"/>
      <c r="J394" s="172">
        <f t="shared" si="144"/>
        <v>2.4689999999999999</v>
      </c>
      <c r="K394" s="172">
        <f t="shared" si="144"/>
        <v>3.0813000000000001</v>
      </c>
      <c r="L394" s="67">
        <f t="shared" si="144"/>
        <v>8.6680397909598037E-4</v>
      </c>
      <c r="M394" s="67">
        <f t="shared" si="144"/>
        <v>0</v>
      </c>
      <c r="N394" s="172">
        <f t="shared" si="144"/>
        <v>6.0676278536718627E-4</v>
      </c>
      <c r="O394" s="53"/>
      <c r="P394" s="172">
        <f t="shared" si="145"/>
        <v>1.3175420482258902E-3</v>
      </c>
    </row>
    <row r="395" spans="1:16" hidden="1" x14ac:dyDescent="0.25">
      <c r="A395" s="2"/>
      <c r="B395" s="55" t="s">
        <v>285</v>
      </c>
      <c r="C395" s="127"/>
      <c r="D395" s="78"/>
      <c r="E395" s="78"/>
      <c r="G395" s="172">
        <f t="shared" si="141"/>
        <v>3.0813000000000001</v>
      </c>
      <c r="H395" s="172"/>
      <c r="I395" s="172"/>
      <c r="J395" s="172">
        <f t="shared" si="144"/>
        <v>2.4689999999999999</v>
      </c>
      <c r="K395" s="172">
        <f t="shared" si="144"/>
        <v>3.0813000000000001</v>
      </c>
      <c r="L395" s="67">
        <f t="shared" si="144"/>
        <v>8.6680397909598037E-4</v>
      </c>
      <c r="M395" s="67">
        <f t="shared" si="144"/>
        <v>0</v>
      </c>
      <c r="N395" s="172">
        <f t="shared" si="144"/>
        <v>6.0676278536718627E-4</v>
      </c>
      <c r="O395" s="53"/>
      <c r="P395" s="172">
        <f t="shared" si="145"/>
        <v>1.3175420482258902E-3</v>
      </c>
    </row>
    <row r="396" spans="1:16" hidden="1" x14ac:dyDescent="0.25">
      <c r="A396" s="2"/>
      <c r="B396" s="55" t="s">
        <v>286</v>
      </c>
      <c r="C396" s="127"/>
      <c r="D396" s="78"/>
      <c r="E396" s="78"/>
      <c r="G396" s="172">
        <f t="shared" si="141"/>
        <v>3.0813000000000001</v>
      </c>
      <c r="H396" s="172"/>
      <c r="I396" s="172"/>
      <c r="J396" s="172">
        <f t="shared" si="144"/>
        <v>2.4689999999999999</v>
      </c>
      <c r="K396" s="172">
        <f t="shared" si="144"/>
        <v>3.0813000000000001</v>
      </c>
      <c r="L396" s="67">
        <f t="shared" si="144"/>
        <v>8.6680397909598037E-4</v>
      </c>
      <c r="M396" s="67">
        <f t="shared" si="144"/>
        <v>0</v>
      </c>
      <c r="N396" s="172">
        <f t="shared" si="144"/>
        <v>6.0676278536718627E-4</v>
      </c>
      <c r="O396" s="53"/>
      <c r="P396" s="172">
        <f t="shared" si="145"/>
        <v>1.3175420482258902E-3</v>
      </c>
    </row>
    <row r="397" spans="1:16" hidden="1" x14ac:dyDescent="0.25">
      <c r="A397" s="2"/>
      <c r="B397" s="55" t="s">
        <v>296</v>
      </c>
      <c r="C397" s="127"/>
      <c r="D397" s="78"/>
      <c r="E397" s="78"/>
      <c r="G397" s="172">
        <f t="shared" si="141"/>
        <v>3.0813000000000001</v>
      </c>
      <c r="H397" s="172"/>
      <c r="I397" s="172"/>
      <c r="J397" s="172">
        <f t="shared" si="144"/>
        <v>2.4689999999999999</v>
      </c>
      <c r="K397" s="172">
        <f t="shared" si="144"/>
        <v>3.0813000000000001</v>
      </c>
      <c r="L397" s="67">
        <f t="shared" si="144"/>
        <v>8.6680397909598037E-4</v>
      </c>
      <c r="M397" s="67">
        <f t="shared" si="144"/>
        <v>0</v>
      </c>
      <c r="N397" s="172">
        <f t="shared" si="144"/>
        <v>6.0676278536718627E-4</v>
      </c>
      <c r="O397" s="53"/>
      <c r="P397" s="172">
        <f t="shared" si="145"/>
        <v>1.3175420482258902E-3</v>
      </c>
    </row>
    <row r="398" spans="1:16" hidden="1" x14ac:dyDescent="0.25">
      <c r="A398" s="2"/>
      <c r="B398" s="55" t="s">
        <v>297</v>
      </c>
      <c r="C398" s="127"/>
      <c r="D398" s="78"/>
      <c r="E398" s="78"/>
      <c r="G398" s="172">
        <f t="shared" si="141"/>
        <v>3.0813000000000001</v>
      </c>
      <c r="H398" s="172"/>
      <c r="I398" s="172"/>
      <c r="J398" s="172">
        <f t="shared" si="144"/>
        <v>2.4689999999999999</v>
      </c>
      <c r="K398" s="172">
        <f t="shared" si="144"/>
        <v>3.0813000000000001</v>
      </c>
      <c r="L398" s="67">
        <f t="shared" si="144"/>
        <v>8.6680397909598037E-4</v>
      </c>
      <c r="M398" s="67">
        <f t="shared" si="144"/>
        <v>0</v>
      </c>
      <c r="N398" s="172">
        <f t="shared" si="144"/>
        <v>6.0676278536718627E-4</v>
      </c>
      <c r="O398" s="53"/>
      <c r="P398" s="172">
        <f t="shared" si="145"/>
        <v>1.3175420482258902E-3</v>
      </c>
    </row>
    <row r="399" spans="1:16" hidden="1" x14ac:dyDescent="0.25">
      <c r="A399" s="2"/>
      <c r="B399" s="55" t="s">
        <v>295</v>
      </c>
      <c r="C399" s="127"/>
      <c r="D399" s="78"/>
      <c r="E399" s="78"/>
      <c r="G399" s="172">
        <f t="shared" si="141"/>
        <v>3.0813000000000001</v>
      </c>
      <c r="H399" s="172"/>
      <c r="I399" s="172"/>
      <c r="J399" s="172">
        <f t="shared" si="144"/>
        <v>2.4689999999999999</v>
      </c>
      <c r="K399" s="172">
        <f t="shared" si="144"/>
        <v>3.0813000000000001</v>
      </c>
      <c r="L399" s="67">
        <f t="shared" si="144"/>
        <v>8.6680397909598037E-4</v>
      </c>
      <c r="M399" s="67">
        <f t="shared" si="144"/>
        <v>0</v>
      </c>
      <c r="N399" s="172">
        <f t="shared" si="144"/>
        <v>6.0676278536718627E-4</v>
      </c>
      <c r="O399" s="53"/>
      <c r="P399" s="172">
        <f t="shared" si="145"/>
        <v>1.3175420482258902E-3</v>
      </c>
    </row>
    <row r="400" spans="1:16" hidden="1" x14ac:dyDescent="0.25">
      <c r="A400" s="2"/>
      <c r="B400" s="78"/>
      <c r="C400" s="127"/>
      <c r="D400" s="78"/>
      <c r="E400" s="78"/>
      <c r="G400" s="172">
        <f t="shared" si="141"/>
        <v>3.0813000000000001</v>
      </c>
      <c r="H400" s="172"/>
      <c r="I400" s="172"/>
      <c r="J400" s="172">
        <f t="shared" si="144"/>
        <v>2.4689999999999999</v>
      </c>
      <c r="K400" s="172">
        <f t="shared" si="144"/>
        <v>3.0813000000000001</v>
      </c>
      <c r="L400" s="67">
        <f t="shared" si="144"/>
        <v>8.6680397909598037E-4</v>
      </c>
      <c r="M400" s="67">
        <f t="shared" si="144"/>
        <v>0</v>
      </c>
      <c r="N400" s="172">
        <f t="shared" si="144"/>
        <v>6.0676278536718627E-4</v>
      </c>
      <c r="O400" s="53"/>
      <c r="P400" s="172">
        <f t="shared" si="145"/>
        <v>1.3175420482258902E-3</v>
      </c>
    </row>
    <row r="401" spans="1:16" hidden="1" x14ac:dyDescent="0.25">
      <c r="A401" s="2"/>
      <c r="B401" s="78"/>
      <c r="C401" s="127"/>
      <c r="D401" s="78"/>
      <c r="E401" s="78"/>
      <c r="G401" s="172">
        <f t="shared" si="141"/>
        <v>3.0813000000000001</v>
      </c>
      <c r="H401" s="172"/>
      <c r="I401" s="172"/>
      <c r="J401" s="172">
        <f t="shared" si="144"/>
        <v>2.4689999999999999</v>
      </c>
      <c r="K401" s="172">
        <f t="shared" si="144"/>
        <v>3.0813000000000001</v>
      </c>
      <c r="L401" s="67">
        <f t="shared" si="144"/>
        <v>8.6680397909598037E-4</v>
      </c>
      <c r="M401" s="67">
        <f t="shared" si="144"/>
        <v>0</v>
      </c>
      <c r="N401" s="172">
        <f t="shared" si="144"/>
        <v>6.0676278536718627E-4</v>
      </c>
      <c r="O401" s="53"/>
      <c r="P401" s="172">
        <f t="shared" si="145"/>
        <v>1.3175420482258902E-3</v>
      </c>
    </row>
    <row r="402" spans="1:16" ht="15.75" hidden="1" x14ac:dyDescent="0.25">
      <c r="A402" s="2"/>
      <c r="B402" s="90" t="s">
        <v>156</v>
      </c>
      <c r="C402" s="127"/>
      <c r="D402" s="78"/>
      <c r="E402" s="78"/>
      <c r="G402" s="172">
        <f t="shared" si="141"/>
        <v>3.0813000000000001</v>
      </c>
      <c r="H402" s="172"/>
      <c r="I402" s="172"/>
      <c r="J402" s="172">
        <f t="shared" si="144"/>
        <v>2.4689999999999999</v>
      </c>
      <c r="K402" s="172">
        <f t="shared" si="144"/>
        <v>3.0813000000000001</v>
      </c>
      <c r="L402" s="67">
        <f t="shared" si="144"/>
        <v>8.6680397909598037E-4</v>
      </c>
      <c r="M402" s="67">
        <f t="shared" si="144"/>
        <v>0</v>
      </c>
      <c r="N402" s="172">
        <f t="shared" si="144"/>
        <v>6.0676278536718627E-4</v>
      </c>
      <c r="O402" s="53"/>
      <c r="P402" s="172">
        <f t="shared" si="145"/>
        <v>1.3175420482258902E-3</v>
      </c>
    </row>
    <row r="403" spans="1:16" hidden="1" x14ac:dyDescent="0.25">
      <c r="A403" s="2">
        <f>A402+1</f>
        <v>1</v>
      </c>
      <c r="B403" s="55" t="s">
        <v>266</v>
      </c>
      <c r="C403" s="127"/>
      <c r="D403" s="78"/>
      <c r="E403" s="78"/>
      <c r="G403" s="172">
        <f t="shared" si="141"/>
        <v>3.0813000000000001</v>
      </c>
      <c r="H403" s="172"/>
      <c r="I403" s="172"/>
      <c r="J403" s="172">
        <f t="shared" si="144"/>
        <v>2.4689999999999999</v>
      </c>
      <c r="K403" s="172">
        <f t="shared" si="144"/>
        <v>3.0813000000000001</v>
      </c>
      <c r="L403" s="67">
        <f t="shared" si="144"/>
        <v>8.6680397909598037E-4</v>
      </c>
      <c r="M403" s="67">
        <f t="shared" si="144"/>
        <v>0</v>
      </c>
      <c r="N403" s="172">
        <f t="shared" si="144"/>
        <v>6.0676278536718627E-4</v>
      </c>
      <c r="O403" s="53"/>
      <c r="P403" s="172">
        <f t="shared" si="145"/>
        <v>1.3175420482258902E-3</v>
      </c>
    </row>
    <row r="404" spans="1:16" hidden="1" x14ac:dyDescent="0.25">
      <c r="A404" s="2">
        <f>A403+1</f>
        <v>2</v>
      </c>
      <c r="B404" s="55" t="s">
        <v>267</v>
      </c>
      <c r="C404" s="127"/>
      <c r="D404" s="78"/>
      <c r="E404" s="78"/>
      <c r="G404" s="172">
        <f t="shared" si="141"/>
        <v>3.0813000000000001</v>
      </c>
      <c r="H404" s="172"/>
      <c r="I404" s="172"/>
      <c r="J404" s="172">
        <f t="shared" si="144"/>
        <v>2.4689999999999999</v>
      </c>
      <c r="K404" s="172">
        <f t="shared" si="144"/>
        <v>3.0813000000000001</v>
      </c>
      <c r="L404" s="67">
        <f t="shared" si="144"/>
        <v>8.6680397909598037E-4</v>
      </c>
      <c r="M404" s="67">
        <f t="shared" si="144"/>
        <v>0</v>
      </c>
      <c r="N404" s="172">
        <f t="shared" si="144"/>
        <v>6.0676278536718627E-4</v>
      </c>
      <c r="O404" s="53"/>
      <c r="P404" s="172">
        <f t="shared" si="145"/>
        <v>1.3175420482258902E-3</v>
      </c>
    </row>
    <row r="405" spans="1:16" hidden="1" x14ac:dyDescent="0.25">
      <c r="A405" s="2">
        <f t="shared" ref="A405:A435" si="146">A404+1</f>
        <v>3</v>
      </c>
      <c r="B405" s="55" t="s">
        <v>157</v>
      </c>
      <c r="C405" s="127">
        <v>2.3839999999999999</v>
      </c>
      <c r="D405" s="78"/>
      <c r="E405" s="78"/>
      <c r="G405" s="172">
        <f t="shared" si="141"/>
        <v>3.0813000000000001</v>
      </c>
      <c r="H405" s="172"/>
      <c r="I405" s="172"/>
      <c r="J405" s="172">
        <f t="shared" si="144"/>
        <v>2.4689999999999999</v>
      </c>
      <c r="K405" s="172">
        <f t="shared" si="144"/>
        <v>3.0813000000000001</v>
      </c>
      <c r="L405" s="67">
        <f t="shared" si="144"/>
        <v>8.6680397909598037E-4</v>
      </c>
      <c r="M405" s="67">
        <f t="shared" si="144"/>
        <v>0</v>
      </c>
      <c r="N405" s="172">
        <f t="shared" si="144"/>
        <v>6.0676278536718627E-4</v>
      </c>
      <c r="O405" s="53"/>
      <c r="P405" s="172">
        <f t="shared" si="145"/>
        <v>1.3175420482258902E-3</v>
      </c>
    </row>
    <row r="406" spans="1:16" hidden="1" x14ac:dyDescent="0.25">
      <c r="A406" s="2">
        <f t="shared" si="146"/>
        <v>4</v>
      </c>
      <c r="B406" s="55" t="s">
        <v>272</v>
      </c>
      <c r="C406" s="127"/>
      <c r="D406" s="78"/>
      <c r="E406" s="78"/>
      <c r="G406" s="172">
        <f t="shared" si="141"/>
        <v>3.0813000000000001</v>
      </c>
      <c r="H406" s="172"/>
      <c r="I406" s="172"/>
      <c r="J406" s="172">
        <f t="shared" ref="J406:N421" si="147">J405</f>
        <v>2.4689999999999999</v>
      </c>
      <c r="K406" s="172">
        <f t="shared" si="147"/>
        <v>3.0813000000000001</v>
      </c>
      <c r="L406" s="67">
        <f t="shared" si="147"/>
        <v>8.6680397909598037E-4</v>
      </c>
      <c r="M406" s="67">
        <f t="shared" si="147"/>
        <v>0</v>
      </c>
      <c r="N406" s="172">
        <f t="shared" si="147"/>
        <v>6.0676278536718627E-4</v>
      </c>
      <c r="O406" s="53"/>
      <c r="P406" s="172">
        <f t="shared" si="145"/>
        <v>1.3175420482258902E-3</v>
      </c>
    </row>
    <row r="407" spans="1:16" hidden="1" x14ac:dyDescent="0.25">
      <c r="A407" s="2">
        <f t="shared" si="146"/>
        <v>5</v>
      </c>
      <c r="B407" s="55" t="s">
        <v>268</v>
      </c>
      <c r="C407" s="127"/>
      <c r="D407" s="78"/>
      <c r="E407" s="78"/>
      <c r="G407" s="172">
        <f t="shared" si="141"/>
        <v>3.0813000000000001</v>
      </c>
      <c r="H407" s="172"/>
      <c r="I407" s="172"/>
      <c r="J407" s="172">
        <f t="shared" si="147"/>
        <v>2.4689999999999999</v>
      </c>
      <c r="K407" s="172">
        <f t="shared" si="147"/>
        <v>3.0813000000000001</v>
      </c>
      <c r="L407" s="67">
        <f t="shared" si="147"/>
        <v>8.6680397909598037E-4</v>
      </c>
      <c r="M407" s="67">
        <f t="shared" si="147"/>
        <v>0</v>
      </c>
      <c r="N407" s="172">
        <f t="shared" si="147"/>
        <v>6.0676278536718627E-4</v>
      </c>
      <c r="O407" s="53"/>
      <c r="P407" s="172">
        <f t="shared" si="145"/>
        <v>1.3175420482258902E-3</v>
      </c>
    </row>
    <row r="408" spans="1:16" hidden="1" x14ac:dyDescent="0.25">
      <c r="A408" s="2">
        <f t="shared" si="146"/>
        <v>6</v>
      </c>
      <c r="B408" s="55" t="s">
        <v>265</v>
      </c>
      <c r="C408" s="127"/>
      <c r="D408" s="78"/>
      <c r="E408" s="78"/>
      <c r="G408" s="172">
        <f t="shared" si="141"/>
        <v>3.0813000000000001</v>
      </c>
      <c r="H408" s="172"/>
      <c r="I408" s="172"/>
      <c r="J408" s="172">
        <f t="shared" si="147"/>
        <v>2.4689999999999999</v>
      </c>
      <c r="K408" s="172">
        <f t="shared" si="147"/>
        <v>3.0813000000000001</v>
      </c>
      <c r="L408" s="67">
        <f t="shared" si="147"/>
        <v>8.6680397909598037E-4</v>
      </c>
      <c r="M408" s="67">
        <f t="shared" si="147"/>
        <v>0</v>
      </c>
      <c r="N408" s="172">
        <f t="shared" si="147"/>
        <v>6.0676278536718627E-4</v>
      </c>
      <c r="O408" s="53"/>
      <c r="P408" s="172">
        <f t="shared" si="145"/>
        <v>1.3175420482258902E-3</v>
      </c>
    </row>
    <row r="409" spans="1:16" hidden="1" x14ac:dyDescent="0.25">
      <c r="A409" s="2">
        <f t="shared" si="146"/>
        <v>7</v>
      </c>
      <c r="B409" s="55" t="s">
        <v>187</v>
      </c>
      <c r="C409" s="127"/>
      <c r="D409" s="78"/>
      <c r="E409" s="78"/>
      <c r="G409" s="172">
        <f t="shared" si="141"/>
        <v>3.0813000000000001</v>
      </c>
      <c r="H409" s="172"/>
      <c r="I409" s="172"/>
      <c r="J409" s="172">
        <f t="shared" si="147"/>
        <v>2.4689999999999999</v>
      </c>
      <c r="K409" s="172">
        <f t="shared" si="147"/>
        <v>3.0813000000000001</v>
      </c>
      <c r="L409" s="67">
        <f t="shared" si="147"/>
        <v>8.6680397909598037E-4</v>
      </c>
      <c r="M409" s="67">
        <f t="shared" si="147"/>
        <v>0</v>
      </c>
      <c r="N409" s="172">
        <f t="shared" si="147"/>
        <v>6.0676278536718627E-4</v>
      </c>
      <c r="O409" s="53"/>
      <c r="P409" s="172">
        <f t="shared" si="145"/>
        <v>1.3175420482258902E-3</v>
      </c>
    </row>
    <row r="410" spans="1:16" hidden="1" x14ac:dyDescent="0.25">
      <c r="A410" s="2">
        <f t="shared" si="146"/>
        <v>8</v>
      </c>
      <c r="B410" s="55" t="s">
        <v>262</v>
      </c>
      <c r="C410" s="127"/>
      <c r="D410" s="78"/>
      <c r="E410" s="78"/>
      <c r="G410" s="172">
        <f t="shared" si="141"/>
        <v>3.0813000000000001</v>
      </c>
      <c r="H410" s="172"/>
      <c r="I410" s="172"/>
      <c r="J410" s="172">
        <f t="shared" si="147"/>
        <v>2.4689999999999999</v>
      </c>
      <c r="K410" s="172">
        <f t="shared" si="147"/>
        <v>3.0813000000000001</v>
      </c>
      <c r="L410" s="67">
        <f t="shared" si="147"/>
        <v>8.6680397909598037E-4</v>
      </c>
      <c r="M410" s="67">
        <f t="shared" si="147"/>
        <v>0</v>
      </c>
      <c r="N410" s="172">
        <f t="shared" si="147"/>
        <v>6.0676278536718627E-4</v>
      </c>
      <c r="O410" s="53"/>
      <c r="P410" s="172">
        <f t="shared" si="145"/>
        <v>1.3175420482258902E-3</v>
      </c>
    </row>
    <row r="411" spans="1:16" hidden="1" x14ac:dyDescent="0.25">
      <c r="A411" s="2">
        <f t="shared" si="146"/>
        <v>9</v>
      </c>
      <c r="B411" s="55" t="s">
        <v>263</v>
      </c>
      <c r="C411" s="127"/>
      <c r="D411" s="78"/>
      <c r="E411" s="78"/>
      <c r="G411" s="172">
        <f t="shared" si="141"/>
        <v>3.0813000000000001</v>
      </c>
      <c r="H411" s="172"/>
      <c r="I411" s="172"/>
      <c r="J411" s="172">
        <f t="shared" si="147"/>
        <v>2.4689999999999999</v>
      </c>
      <c r="K411" s="172">
        <f t="shared" si="147"/>
        <v>3.0813000000000001</v>
      </c>
      <c r="L411" s="67">
        <f t="shared" si="147"/>
        <v>8.6680397909598037E-4</v>
      </c>
      <c r="M411" s="67">
        <f t="shared" si="147"/>
        <v>0</v>
      </c>
      <c r="N411" s="172">
        <f t="shared" si="147"/>
        <v>6.0676278536718627E-4</v>
      </c>
      <c r="O411" s="53"/>
      <c r="P411" s="172">
        <f t="shared" si="145"/>
        <v>1.3175420482258902E-3</v>
      </c>
    </row>
    <row r="412" spans="1:16" hidden="1" x14ac:dyDescent="0.25">
      <c r="A412" s="2">
        <f t="shared" si="146"/>
        <v>10</v>
      </c>
      <c r="B412" s="55" t="s">
        <v>188</v>
      </c>
      <c r="C412" s="127"/>
      <c r="D412" s="78"/>
      <c r="E412" s="78"/>
      <c r="G412" s="172">
        <f t="shared" si="141"/>
        <v>3.0813000000000001</v>
      </c>
      <c r="H412" s="172"/>
      <c r="I412" s="172"/>
      <c r="J412" s="172">
        <f t="shared" si="147"/>
        <v>2.4689999999999999</v>
      </c>
      <c r="K412" s="172">
        <f t="shared" si="147"/>
        <v>3.0813000000000001</v>
      </c>
      <c r="L412" s="67">
        <f t="shared" si="147"/>
        <v>8.6680397909598037E-4</v>
      </c>
      <c r="M412" s="67">
        <f t="shared" si="147"/>
        <v>0</v>
      </c>
      <c r="N412" s="172">
        <f t="shared" si="147"/>
        <v>6.0676278536718627E-4</v>
      </c>
      <c r="O412" s="53"/>
      <c r="P412" s="172">
        <f t="shared" si="145"/>
        <v>1.3175420482258902E-3</v>
      </c>
    </row>
    <row r="413" spans="1:16" hidden="1" x14ac:dyDescent="0.25">
      <c r="A413" s="2">
        <f t="shared" si="146"/>
        <v>11</v>
      </c>
      <c r="B413" s="55" t="s">
        <v>189</v>
      </c>
      <c r="C413" s="127"/>
      <c r="D413" s="78"/>
      <c r="E413" s="78"/>
      <c r="G413" s="172">
        <f t="shared" si="141"/>
        <v>3.0813000000000001</v>
      </c>
      <c r="H413" s="172"/>
      <c r="I413" s="172"/>
      <c r="J413" s="172">
        <f t="shared" si="147"/>
        <v>2.4689999999999999</v>
      </c>
      <c r="K413" s="172">
        <f t="shared" si="147"/>
        <v>3.0813000000000001</v>
      </c>
      <c r="L413" s="67">
        <f t="shared" si="147"/>
        <v>8.6680397909598037E-4</v>
      </c>
      <c r="M413" s="67">
        <f t="shared" si="147"/>
        <v>0</v>
      </c>
      <c r="N413" s="172">
        <f t="shared" si="147"/>
        <v>6.0676278536718627E-4</v>
      </c>
      <c r="O413" s="53"/>
      <c r="P413" s="172">
        <f t="shared" si="145"/>
        <v>1.3175420482258902E-3</v>
      </c>
    </row>
    <row r="414" spans="1:16" hidden="1" x14ac:dyDescent="0.25">
      <c r="A414" s="2">
        <f t="shared" si="146"/>
        <v>12</v>
      </c>
      <c r="B414" s="55" t="s">
        <v>190</v>
      </c>
      <c r="C414" s="127"/>
      <c r="D414" s="78"/>
      <c r="E414" s="78"/>
      <c r="G414" s="172">
        <f t="shared" si="141"/>
        <v>3.0813000000000001</v>
      </c>
      <c r="H414" s="172"/>
      <c r="I414" s="172"/>
      <c r="J414" s="172">
        <f t="shared" si="147"/>
        <v>2.4689999999999999</v>
      </c>
      <c r="K414" s="172">
        <f t="shared" si="147"/>
        <v>3.0813000000000001</v>
      </c>
      <c r="L414" s="67">
        <f t="shared" si="147"/>
        <v>8.6680397909598037E-4</v>
      </c>
      <c r="M414" s="67">
        <f t="shared" si="147"/>
        <v>0</v>
      </c>
      <c r="N414" s="172">
        <f t="shared" si="147"/>
        <v>6.0676278536718627E-4</v>
      </c>
      <c r="O414" s="53"/>
      <c r="P414" s="172">
        <f t="shared" si="145"/>
        <v>1.3175420482258902E-3</v>
      </c>
    </row>
    <row r="415" spans="1:16" hidden="1" x14ac:dyDescent="0.25">
      <c r="A415" s="2">
        <f t="shared" si="146"/>
        <v>13</v>
      </c>
      <c r="B415" s="55" t="s">
        <v>275</v>
      </c>
      <c r="C415" s="127"/>
      <c r="D415" s="78"/>
      <c r="E415" s="78"/>
      <c r="G415" s="172">
        <f t="shared" si="141"/>
        <v>3.0813000000000001</v>
      </c>
      <c r="H415" s="172"/>
      <c r="I415" s="172"/>
      <c r="J415" s="172">
        <f t="shared" si="147"/>
        <v>2.4689999999999999</v>
      </c>
      <c r="K415" s="172">
        <f t="shared" si="147"/>
        <v>3.0813000000000001</v>
      </c>
      <c r="L415" s="67">
        <f t="shared" si="147"/>
        <v>8.6680397909598037E-4</v>
      </c>
      <c r="M415" s="67">
        <f t="shared" si="147"/>
        <v>0</v>
      </c>
      <c r="N415" s="172">
        <f t="shared" si="147"/>
        <v>6.0676278536718627E-4</v>
      </c>
      <c r="O415" s="53"/>
      <c r="P415" s="172">
        <f t="shared" si="145"/>
        <v>1.3175420482258902E-3</v>
      </c>
    </row>
    <row r="416" spans="1:16" hidden="1" x14ac:dyDescent="0.25">
      <c r="A416" s="2">
        <f t="shared" si="146"/>
        <v>14</v>
      </c>
      <c r="B416" s="55" t="s">
        <v>191</v>
      </c>
      <c r="C416" s="127"/>
      <c r="D416" s="78"/>
      <c r="E416" s="78"/>
      <c r="G416" s="172">
        <f t="shared" si="141"/>
        <v>3.0813000000000001</v>
      </c>
      <c r="H416" s="172"/>
      <c r="I416" s="172"/>
      <c r="J416" s="172">
        <f t="shared" si="147"/>
        <v>2.4689999999999999</v>
      </c>
      <c r="K416" s="172">
        <f t="shared" si="147"/>
        <v>3.0813000000000001</v>
      </c>
      <c r="L416" s="67">
        <f t="shared" si="147"/>
        <v>8.6680397909598037E-4</v>
      </c>
      <c r="M416" s="67">
        <f t="shared" si="147"/>
        <v>0</v>
      </c>
      <c r="N416" s="172">
        <f t="shared" si="147"/>
        <v>6.0676278536718627E-4</v>
      </c>
      <c r="O416" s="53"/>
      <c r="P416" s="172">
        <f t="shared" si="145"/>
        <v>1.3175420482258902E-3</v>
      </c>
    </row>
    <row r="417" spans="1:16" hidden="1" x14ac:dyDescent="0.25">
      <c r="A417" s="2">
        <f t="shared" si="146"/>
        <v>15</v>
      </c>
      <c r="B417" s="55" t="s">
        <v>163</v>
      </c>
      <c r="C417" s="127">
        <v>0.26700000000000002</v>
      </c>
      <c r="D417" s="78"/>
      <c r="E417" s="78"/>
      <c r="G417" s="172">
        <f t="shared" si="141"/>
        <v>3.0813000000000001</v>
      </c>
      <c r="H417" s="172"/>
      <c r="I417" s="172"/>
      <c r="J417" s="172">
        <f t="shared" si="147"/>
        <v>2.4689999999999999</v>
      </c>
      <c r="K417" s="172">
        <f t="shared" si="147"/>
        <v>3.0813000000000001</v>
      </c>
      <c r="L417" s="67">
        <f t="shared" si="147"/>
        <v>8.6680397909598037E-4</v>
      </c>
      <c r="M417" s="67">
        <f t="shared" si="147"/>
        <v>0</v>
      </c>
      <c r="N417" s="172">
        <f t="shared" si="147"/>
        <v>6.0676278536718627E-4</v>
      </c>
      <c r="O417" s="53"/>
      <c r="P417" s="172">
        <f t="shared" si="145"/>
        <v>1.3175420482258902E-3</v>
      </c>
    </row>
    <row r="418" spans="1:16" hidden="1" x14ac:dyDescent="0.25">
      <c r="A418" s="2">
        <f t="shared" si="146"/>
        <v>16</v>
      </c>
      <c r="B418" s="55" t="s">
        <v>278</v>
      </c>
      <c r="C418" s="127"/>
      <c r="D418" s="78"/>
      <c r="E418" s="78"/>
      <c r="G418" s="172">
        <f t="shared" si="141"/>
        <v>3.0813000000000001</v>
      </c>
      <c r="H418" s="172"/>
      <c r="I418" s="172"/>
      <c r="J418" s="172">
        <f t="shared" si="147"/>
        <v>2.4689999999999999</v>
      </c>
      <c r="K418" s="172">
        <f t="shared" si="147"/>
        <v>3.0813000000000001</v>
      </c>
      <c r="L418" s="67">
        <f t="shared" si="147"/>
        <v>8.6680397909598037E-4</v>
      </c>
      <c r="M418" s="67">
        <f t="shared" si="147"/>
        <v>0</v>
      </c>
      <c r="N418" s="172">
        <f t="shared" si="147"/>
        <v>6.0676278536718627E-4</v>
      </c>
      <c r="O418" s="53"/>
      <c r="P418" s="172">
        <f t="shared" si="145"/>
        <v>1.3175420482258902E-3</v>
      </c>
    </row>
    <row r="419" spans="1:16" hidden="1" x14ac:dyDescent="0.25">
      <c r="A419" s="2">
        <f t="shared" si="146"/>
        <v>17</v>
      </c>
      <c r="B419" s="55" t="s">
        <v>269</v>
      </c>
      <c r="C419" s="127"/>
      <c r="D419" s="78"/>
      <c r="E419" s="78"/>
      <c r="G419" s="172">
        <f t="shared" si="141"/>
        <v>3.0813000000000001</v>
      </c>
      <c r="H419" s="172"/>
      <c r="I419" s="172"/>
      <c r="J419" s="172">
        <f t="shared" si="147"/>
        <v>2.4689999999999999</v>
      </c>
      <c r="K419" s="172">
        <f t="shared" si="147"/>
        <v>3.0813000000000001</v>
      </c>
      <c r="L419" s="67">
        <f t="shared" si="147"/>
        <v>8.6680397909598037E-4</v>
      </c>
      <c r="M419" s="67">
        <f t="shared" si="147"/>
        <v>0</v>
      </c>
      <c r="N419" s="172">
        <f t="shared" si="147"/>
        <v>6.0676278536718627E-4</v>
      </c>
      <c r="O419" s="53"/>
      <c r="P419" s="172">
        <f t="shared" si="145"/>
        <v>1.3175420482258902E-3</v>
      </c>
    </row>
    <row r="420" spans="1:16" hidden="1" x14ac:dyDescent="0.25">
      <c r="A420" s="2">
        <f t="shared" si="146"/>
        <v>18</v>
      </c>
      <c r="B420" s="55" t="s">
        <v>276</v>
      </c>
      <c r="C420" s="127"/>
      <c r="D420" s="78"/>
      <c r="E420" s="78"/>
      <c r="G420" s="172">
        <f t="shared" si="141"/>
        <v>3.0813000000000001</v>
      </c>
      <c r="H420" s="172"/>
      <c r="I420" s="172"/>
      <c r="J420" s="172">
        <f t="shared" si="147"/>
        <v>2.4689999999999999</v>
      </c>
      <c r="K420" s="172">
        <f t="shared" si="147"/>
        <v>3.0813000000000001</v>
      </c>
      <c r="L420" s="67">
        <f t="shared" si="147"/>
        <v>8.6680397909598037E-4</v>
      </c>
      <c r="M420" s="67">
        <f t="shared" si="147"/>
        <v>0</v>
      </c>
      <c r="N420" s="172">
        <f t="shared" si="147"/>
        <v>6.0676278536718627E-4</v>
      </c>
      <c r="O420" s="53"/>
      <c r="P420" s="172">
        <f t="shared" si="145"/>
        <v>1.3175420482258902E-3</v>
      </c>
    </row>
    <row r="421" spans="1:16" hidden="1" x14ac:dyDescent="0.25">
      <c r="A421" s="2">
        <f t="shared" si="146"/>
        <v>19</v>
      </c>
      <c r="B421" s="55" t="s">
        <v>270</v>
      </c>
      <c r="C421" s="127"/>
      <c r="D421" s="78"/>
      <c r="E421" s="78"/>
      <c r="G421" s="172">
        <f t="shared" si="141"/>
        <v>3.0813000000000001</v>
      </c>
      <c r="H421" s="172"/>
      <c r="I421" s="172"/>
      <c r="J421" s="172">
        <f t="shared" si="147"/>
        <v>2.4689999999999999</v>
      </c>
      <c r="K421" s="172">
        <f t="shared" si="147"/>
        <v>3.0813000000000001</v>
      </c>
      <c r="L421" s="67">
        <f t="shared" si="147"/>
        <v>8.6680397909598037E-4</v>
      </c>
      <c r="M421" s="67">
        <f t="shared" si="147"/>
        <v>0</v>
      </c>
      <c r="N421" s="172">
        <f t="shared" si="147"/>
        <v>6.0676278536718627E-4</v>
      </c>
      <c r="O421" s="53"/>
      <c r="P421" s="172">
        <f t="shared" si="145"/>
        <v>1.3175420482258902E-3</v>
      </c>
    </row>
    <row r="422" spans="1:16" hidden="1" x14ac:dyDescent="0.25">
      <c r="A422" s="2">
        <f t="shared" si="146"/>
        <v>20</v>
      </c>
      <c r="B422" s="55" t="s">
        <v>158</v>
      </c>
      <c r="C422" s="127">
        <v>0.1555</v>
      </c>
      <c r="D422" s="78"/>
      <c r="E422" s="78"/>
      <c r="G422" s="172">
        <f t="shared" si="141"/>
        <v>3.0813000000000001</v>
      </c>
      <c r="H422" s="172"/>
      <c r="I422" s="172"/>
      <c r="J422" s="172">
        <f t="shared" ref="J422:N437" si="148">J421</f>
        <v>2.4689999999999999</v>
      </c>
      <c r="K422" s="172">
        <f t="shared" si="148"/>
        <v>3.0813000000000001</v>
      </c>
      <c r="L422" s="67">
        <f t="shared" si="148"/>
        <v>8.6680397909598037E-4</v>
      </c>
      <c r="M422" s="67">
        <f t="shared" si="148"/>
        <v>0</v>
      </c>
      <c r="N422" s="172">
        <f t="shared" si="148"/>
        <v>6.0676278536718627E-4</v>
      </c>
      <c r="O422" s="53"/>
      <c r="P422" s="172">
        <f t="shared" si="145"/>
        <v>1.3175420482258902E-3</v>
      </c>
    </row>
    <row r="423" spans="1:16" hidden="1" x14ac:dyDescent="0.25">
      <c r="A423" s="2">
        <f t="shared" si="146"/>
        <v>21</v>
      </c>
      <c r="B423" s="55" t="s">
        <v>277</v>
      </c>
      <c r="C423" s="127"/>
      <c r="D423" s="78"/>
      <c r="E423" s="78"/>
      <c r="G423" s="172">
        <f t="shared" si="141"/>
        <v>3.0813000000000001</v>
      </c>
      <c r="H423" s="172"/>
      <c r="I423" s="172"/>
      <c r="J423" s="172">
        <f t="shared" si="148"/>
        <v>2.4689999999999999</v>
      </c>
      <c r="K423" s="172">
        <f t="shared" si="148"/>
        <v>3.0813000000000001</v>
      </c>
      <c r="L423" s="67">
        <f t="shared" si="148"/>
        <v>8.6680397909598037E-4</v>
      </c>
      <c r="M423" s="67">
        <f t="shared" si="148"/>
        <v>0</v>
      </c>
      <c r="N423" s="172">
        <f t="shared" si="148"/>
        <v>6.0676278536718627E-4</v>
      </c>
      <c r="O423" s="53"/>
      <c r="P423" s="172">
        <f t="shared" si="145"/>
        <v>1.3175420482258902E-3</v>
      </c>
    </row>
    <row r="424" spans="1:16" hidden="1" x14ac:dyDescent="0.25">
      <c r="A424" s="2">
        <f t="shared" si="146"/>
        <v>22</v>
      </c>
      <c r="B424" s="55" t="s">
        <v>271</v>
      </c>
      <c r="C424" s="127"/>
      <c r="D424" s="78"/>
      <c r="E424" s="78"/>
      <c r="G424" s="172">
        <f t="shared" si="141"/>
        <v>3.0813000000000001</v>
      </c>
      <c r="H424" s="172"/>
      <c r="I424" s="172"/>
      <c r="J424" s="172">
        <f t="shared" si="148"/>
        <v>2.4689999999999999</v>
      </c>
      <c r="K424" s="172">
        <f t="shared" si="148"/>
        <v>3.0813000000000001</v>
      </c>
      <c r="L424" s="67">
        <f t="shared" si="148"/>
        <v>8.6680397909598037E-4</v>
      </c>
      <c r="M424" s="67">
        <f t="shared" si="148"/>
        <v>0</v>
      </c>
      <c r="N424" s="172">
        <f t="shared" si="148"/>
        <v>6.0676278536718627E-4</v>
      </c>
      <c r="O424" s="53"/>
      <c r="P424" s="172">
        <f t="shared" si="145"/>
        <v>1.3175420482258902E-3</v>
      </c>
    </row>
    <row r="425" spans="1:16" hidden="1" x14ac:dyDescent="0.25">
      <c r="A425" s="2">
        <f t="shared" si="146"/>
        <v>23</v>
      </c>
      <c r="B425" s="55" t="s">
        <v>146</v>
      </c>
      <c r="C425" s="127"/>
      <c r="D425" s="78"/>
      <c r="E425" s="78"/>
      <c r="G425" s="172">
        <f t="shared" ref="G425:G488" si="149">G424</f>
        <v>3.0813000000000001</v>
      </c>
      <c r="H425" s="172"/>
      <c r="I425" s="172"/>
      <c r="J425" s="172">
        <f t="shared" si="148"/>
        <v>2.4689999999999999</v>
      </c>
      <c r="K425" s="172">
        <f t="shared" si="148"/>
        <v>3.0813000000000001</v>
      </c>
      <c r="L425" s="67">
        <f t="shared" si="148"/>
        <v>8.6680397909598037E-4</v>
      </c>
      <c r="M425" s="67">
        <f t="shared" si="148"/>
        <v>0</v>
      </c>
      <c r="N425" s="172">
        <f t="shared" si="148"/>
        <v>6.0676278536718627E-4</v>
      </c>
      <c r="O425" s="53"/>
      <c r="P425" s="172">
        <f t="shared" si="145"/>
        <v>1.3175420482258902E-3</v>
      </c>
    </row>
    <row r="426" spans="1:16" hidden="1" x14ac:dyDescent="0.25">
      <c r="A426" s="2">
        <f t="shared" si="146"/>
        <v>24</v>
      </c>
      <c r="B426" s="55" t="s">
        <v>264</v>
      </c>
      <c r="C426" s="127"/>
      <c r="D426" s="78"/>
      <c r="E426" s="78"/>
      <c r="G426" s="172">
        <f t="shared" si="149"/>
        <v>3.0813000000000001</v>
      </c>
      <c r="H426" s="172"/>
      <c r="I426" s="172"/>
      <c r="J426" s="172">
        <f t="shared" si="148"/>
        <v>2.4689999999999999</v>
      </c>
      <c r="K426" s="172">
        <f t="shared" si="148"/>
        <v>3.0813000000000001</v>
      </c>
      <c r="L426" s="67">
        <f t="shared" si="148"/>
        <v>8.6680397909598037E-4</v>
      </c>
      <c r="M426" s="67">
        <f t="shared" si="148"/>
        <v>0</v>
      </c>
      <c r="N426" s="172">
        <f t="shared" si="148"/>
        <v>6.0676278536718627E-4</v>
      </c>
      <c r="O426" s="53"/>
      <c r="P426" s="172">
        <f t="shared" si="145"/>
        <v>1.3175420482258902E-3</v>
      </c>
    </row>
    <row r="427" spans="1:16" hidden="1" x14ac:dyDescent="0.25">
      <c r="A427" s="2">
        <f t="shared" si="146"/>
        <v>25</v>
      </c>
      <c r="B427" s="55" t="s">
        <v>273</v>
      </c>
      <c r="C427" s="127"/>
      <c r="D427" s="78"/>
      <c r="E427" s="78"/>
      <c r="G427" s="172">
        <f t="shared" si="149"/>
        <v>3.0813000000000001</v>
      </c>
      <c r="H427" s="172"/>
      <c r="I427" s="172"/>
      <c r="J427" s="172">
        <f t="shared" si="148"/>
        <v>2.4689999999999999</v>
      </c>
      <c r="K427" s="172">
        <f t="shared" si="148"/>
        <v>3.0813000000000001</v>
      </c>
      <c r="L427" s="67">
        <f t="shared" si="148"/>
        <v>8.6680397909598037E-4</v>
      </c>
      <c r="M427" s="67">
        <f t="shared" si="148"/>
        <v>0</v>
      </c>
      <c r="N427" s="172">
        <f t="shared" si="148"/>
        <v>6.0676278536718627E-4</v>
      </c>
      <c r="O427" s="53"/>
      <c r="P427" s="172">
        <f t="shared" si="145"/>
        <v>1.3175420482258902E-3</v>
      </c>
    </row>
    <row r="428" spans="1:16" hidden="1" x14ac:dyDescent="0.25">
      <c r="A428" s="2">
        <f t="shared" si="146"/>
        <v>26</v>
      </c>
      <c r="B428" s="55" t="s">
        <v>274</v>
      </c>
      <c r="C428" s="127"/>
      <c r="D428" s="78"/>
      <c r="E428" s="78"/>
      <c r="G428" s="172">
        <f t="shared" si="149"/>
        <v>3.0813000000000001</v>
      </c>
      <c r="H428" s="172"/>
      <c r="I428" s="172"/>
      <c r="J428" s="172">
        <f t="shared" si="148"/>
        <v>2.4689999999999999</v>
      </c>
      <c r="K428" s="172">
        <f t="shared" si="148"/>
        <v>3.0813000000000001</v>
      </c>
      <c r="L428" s="67">
        <f t="shared" si="148"/>
        <v>8.6680397909598037E-4</v>
      </c>
      <c r="M428" s="67">
        <f t="shared" si="148"/>
        <v>0</v>
      </c>
      <c r="N428" s="172">
        <f t="shared" si="148"/>
        <v>6.0676278536718627E-4</v>
      </c>
      <c r="O428" s="53"/>
      <c r="P428" s="172">
        <f t="shared" si="145"/>
        <v>1.3175420482258902E-3</v>
      </c>
    </row>
    <row r="429" spans="1:16" hidden="1" x14ac:dyDescent="0.25">
      <c r="A429" s="2">
        <f t="shared" si="146"/>
        <v>27</v>
      </c>
      <c r="B429" s="55" t="s">
        <v>159</v>
      </c>
      <c r="C429" s="127">
        <v>0.318</v>
      </c>
      <c r="D429" s="78"/>
      <c r="E429" s="78"/>
      <c r="G429" s="172">
        <f t="shared" si="149"/>
        <v>3.0813000000000001</v>
      </c>
      <c r="H429" s="172"/>
      <c r="I429" s="172"/>
      <c r="J429" s="172">
        <f t="shared" si="148"/>
        <v>2.4689999999999999</v>
      </c>
      <c r="K429" s="172">
        <f t="shared" si="148"/>
        <v>3.0813000000000001</v>
      </c>
      <c r="L429" s="67">
        <f t="shared" si="148"/>
        <v>8.6680397909598037E-4</v>
      </c>
      <c r="M429" s="67">
        <f t="shared" si="148"/>
        <v>0</v>
      </c>
      <c r="N429" s="172">
        <f t="shared" si="148"/>
        <v>6.0676278536718627E-4</v>
      </c>
      <c r="O429" s="53"/>
      <c r="P429" s="172">
        <f t="shared" si="145"/>
        <v>1.3175420482258902E-3</v>
      </c>
    </row>
    <row r="430" spans="1:16" hidden="1" x14ac:dyDescent="0.25">
      <c r="A430" s="2">
        <f t="shared" si="146"/>
        <v>28</v>
      </c>
      <c r="B430" s="55" t="s">
        <v>166</v>
      </c>
      <c r="C430" s="127"/>
      <c r="D430" s="78"/>
      <c r="E430" s="78"/>
      <c r="G430" s="172">
        <f t="shared" si="149"/>
        <v>3.0813000000000001</v>
      </c>
      <c r="H430" s="172"/>
      <c r="I430" s="172"/>
      <c r="J430" s="172">
        <f t="shared" si="148"/>
        <v>2.4689999999999999</v>
      </c>
      <c r="K430" s="172">
        <f t="shared" si="148"/>
        <v>3.0813000000000001</v>
      </c>
      <c r="L430" s="67">
        <f t="shared" si="148"/>
        <v>8.6680397909598037E-4</v>
      </c>
      <c r="M430" s="67">
        <f t="shared" si="148"/>
        <v>0</v>
      </c>
      <c r="N430" s="172">
        <f t="shared" si="148"/>
        <v>6.0676278536718627E-4</v>
      </c>
      <c r="O430" s="53"/>
      <c r="P430" s="172">
        <f t="shared" si="145"/>
        <v>1.3175420482258902E-3</v>
      </c>
    </row>
    <row r="431" spans="1:16" hidden="1" x14ac:dyDescent="0.25">
      <c r="A431" s="2">
        <f t="shared" si="146"/>
        <v>29</v>
      </c>
      <c r="B431" s="55" t="s">
        <v>164</v>
      </c>
      <c r="C431" s="127"/>
      <c r="D431" s="78"/>
      <c r="E431" s="78"/>
      <c r="G431" s="172">
        <f t="shared" si="149"/>
        <v>3.0813000000000001</v>
      </c>
      <c r="H431" s="172"/>
      <c r="I431" s="172"/>
      <c r="J431" s="172">
        <f t="shared" si="148"/>
        <v>2.4689999999999999</v>
      </c>
      <c r="K431" s="172">
        <f t="shared" si="148"/>
        <v>3.0813000000000001</v>
      </c>
      <c r="L431" s="67">
        <f t="shared" si="148"/>
        <v>8.6680397909598037E-4</v>
      </c>
      <c r="M431" s="67">
        <f t="shared" si="148"/>
        <v>0</v>
      </c>
      <c r="N431" s="172">
        <f t="shared" si="148"/>
        <v>6.0676278536718627E-4</v>
      </c>
      <c r="O431" s="53"/>
      <c r="P431" s="172">
        <f t="shared" si="145"/>
        <v>1.3175420482258902E-3</v>
      </c>
    </row>
    <row r="432" spans="1:16" hidden="1" x14ac:dyDescent="0.25">
      <c r="A432" s="2">
        <f t="shared" si="146"/>
        <v>30</v>
      </c>
      <c r="B432" s="55" t="s">
        <v>165</v>
      </c>
      <c r="C432" s="127"/>
      <c r="D432" s="78"/>
      <c r="E432" s="78"/>
      <c r="G432" s="172">
        <f t="shared" si="149"/>
        <v>3.0813000000000001</v>
      </c>
      <c r="H432" s="172"/>
      <c r="I432" s="172"/>
      <c r="J432" s="172">
        <f t="shared" si="148"/>
        <v>2.4689999999999999</v>
      </c>
      <c r="K432" s="172">
        <f t="shared" si="148"/>
        <v>3.0813000000000001</v>
      </c>
      <c r="L432" s="67">
        <f t="shared" si="148"/>
        <v>8.6680397909598037E-4</v>
      </c>
      <c r="M432" s="67">
        <f t="shared" si="148"/>
        <v>0</v>
      </c>
      <c r="N432" s="172">
        <f t="shared" si="148"/>
        <v>6.0676278536718627E-4</v>
      </c>
      <c r="O432" s="53"/>
      <c r="P432" s="172">
        <f t="shared" si="145"/>
        <v>1.3175420482258902E-3</v>
      </c>
    </row>
    <row r="433" spans="1:16" hidden="1" x14ac:dyDescent="0.25">
      <c r="A433" s="2">
        <f t="shared" si="146"/>
        <v>31</v>
      </c>
      <c r="B433" s="55"/>
      <c r="C433" s="127"/>
      <c r="D433" s="78"/>
      <c r="E433" s="78"/>
      <c r="G433" s="172">
        <f t="shared" si="149"/>
        <v>3.0813000000000001</v>
      </c>
      <c r="H433" s="172"/>
      <c r="I433" s="172"/>
      <c r="J433" s="172">
        <f t="shared" si="148"/>
        <v>2.4689999999999999</v>
      </c>
      <c r="K433" s="172">
        <f t="shared" si="148"/>
        <v>3.0813000000000001</v>
      </c>
      <c r="L433" s="67">
        <f t="shared" si="148"/>
        <v>8.6680397909598037E-4</v>
      </c>
      <c r="M433" s="67">
        <f t="shared" si="148"/>
        <v>0</v>
      </c>
      <c r="N433" s="172">
        <f t="shared" si="148"/>
        <v>6.0676278536718627E-4</v>
      </c>
      <c r="O433" s="53"/>
      <c r="P433" s="172">
        <f t="shared" si="145"/>
        <v>1.3175420482258902E-3</v>
      </c>
    </row>
    <row r="434" spans="1:16" hidden="1" x14ac:dyDescent="0.25">
      <c r="A434" s="2">
        <f t="shared" si="146"/>
        <v>32</v>
      </c>
      <c r="B434" s="55"/>
      <c r="C434" s="127"/>
      <c r="D434" s="78"/>
      <c r="E434" s="78"/>
      <c r="G434" s="172">
        <f t="shared" si="149"/>
        <v>3.0813000000000001</v>
      </c>
      <c r="H434" s="172"/>
      <c r="I434" s="172"/>
      <c r="J434" s="172">
        <f t="shared" si="148"/>
        <v>2.4689999999999999</v>
      </c>
      <c r="K434" s="172">
        <f t="shared" si="148"/>
        <v>3.0813000000000001</v>
      </c>
      <c r="L434" s="67">
        <f t="shared" si="148"/>
        <v>8.6680397909598037E-4</v>
      </c>
      <c r="M434" s="67">
        <f t="shared" si="148"/>
        <v>0</v>
      </c>
      <c r="N434" s="172">
        <f t="shared" si="148"/>
        <v>6.0676278536718627E-4</v>
      </c>
      <c r="O434" s="53"/>
      <c r="P434" s="172">
        <f t="shared" si="145"/>
        <v>1.3175420482258902E-3</v>
      </c>
    </row>
    <row r="435" spans="1:16" hidden="1" x14ac:dyDescent="0.25">
      <c r="A435" s="2">
        <f t="shared" si="146"/>
        <v>33</v>
      </c>
      <c r="B435" s="55"/>
      <c r="C435" s="127"/>
      <c r="D435" s="78"/>
      <c r="E435" s="78"/>
      <c r="G435" s="172">
        <f t="shared" si="149"/>
        <v>3.0813000000000001</v>
      </c>
      <c r="H435" s="172"/>
      <c r="I435" s="172"/>
      <c r="J435" s="172">
        <f t="shared" si="148"/>
        <v>2.4689999999999999</v>
      </c>
      <c r="K435" s="172">
        <f t="shared" si="148"/>
        <v>3.0813000000000001</v>
      </c>
      <c r="L435" s="67">
        <f t="shared" si="148"/>
        <v>8.6680397909598037E-4</v>
      </c>
      <c r="M435" s="67">
        <f t="shared" si="148"/>
        <v>0</v>
      </c>
      <c r="N435" s="172">
        <f t="shared" si="148"/>
        <v>6.0676278536718627E-4</v>
      </c>
      <c r="O435" s="53"/>
      <c r="P435" s="172">
        <f t="shared" si="145"/>
        <v>1.3175420482258902E-3</v>
      </c>
    </row>
    <row r="436" spans="1:16" hidden="1" x14ac:dyDescent="0.25">
      <c r="G436" s="172">
        <f t="shared" si="149"/>
        <v>3.0813000000000001</v>
      </c>
      <c r="H436" s="172"/>
      <c r="I436" s="172"/>
      <c r="J436" s="172">
        <f t="shared" si="148"/>
        <v>2.4689999999999999</v>
      </c>
      <c r="K436" s="172">
        <f t="shared" si="148"/>
        <v>3.0813000000000001</v>
      </c>
      <c r="L436" s="67">
        <f t="shared" si="148"/>
        <v>8.6680397909598037E-4</v>
      </c>
      <c r="M436" s="67">
        <f t="shared" si="148"/>
        <v>0</v>
      </c>
      <c r="N436" s="172">
        <f t="shared" si="148"/>
        <v>6.0676278536718627E-4</v>
      </c>
      <c r="O436" s="53"/>
      <c r="P436" s="172">
        <f t="shared" si="145"/>
        <v>1.3175420482258902E-3</v>
      </c>
    </row>
    <row r="437" spans="1:16" hidden="1" x14ac:dyDescent="0.25">
      <c r="A437" s="29"/>
      <c r="B437" s="32" t="s">
        <v>24</v>
      </c>
      <c r="C437" s="105"/>
      <c r="D437" s="79"/>
      <c r="E437" s="79"/>
      <c r="G437" s="172">
        <f t="shared" si="149"/>
        <v>3.0813000000000001</v>
      </c>
      <c r="H437" s="172"/>
      <c r="I437" s="172"/>
      <c r="J437" s="172">
        <f t="shared" si="148"/>
        <v>2.4689999999999999</v>
      </c>
      <c r="K437" s="172">
        <f t="shared" si="148"/>
        <v>3.0813000000000001</v>
      </c>
      <c r="L437" s="67">
        <f t="shared" si="148"/>
        <v>8.6680397909598037E-4</v>
      </c>
      <c r="M437" s="67">
        <f t="shared" si="148"/>
        <v>0</v>
      </c>
      <c r="N437" s="172">
        <f t="shared" si="148"/>
        <v>6.0676278536718627E-4</v>
      </c>
      <c r="O437" s="53"/>
      <c r="P437" s="172">
        <f t="shared" si="145"/>
        <v>1.3175420482258902E-3</v>
      </c>
    </row>
    <row r="438" spans="1:16" hidden="1" x14ac:dyDescent="0.25">
      <c r="A438" s="2"/>
      <c r="B438" s="196" t="s">
        <v>487</v>
      </c>
      <c r="D438" s="78"/>
      <c r="E438" s="78"/>
      <c r="G438" s="172">
        <f t="shared" si="149"/>
        <v>3.0813000000000001</v>
      </c>
      <c r="H438" s="172"/>
      <c r="I438" s="172"/>
      <c r="J438" s="172">
        <f t="shared" ref="J438:N453" si="150">J437</f>
        <v>2.4689999999999999</v>
      </c>
      <c r="K438" s="172">
        <f t="shared" si="150"/>
        <v>3.0813000000000001</v>
      </c>
      <c r="L438" s="67">
        <f t="shared" si="150"/>
        <v>8.6680397909598037E-4</v>
      </c>
      <c r="M438" s="67">
        <f t="shared" si="150"/>
        <v>0</v>
      </c>
      <c r="N438" s="172">
        <f t="shared" si="150"/>
        <v>6.0676278536718627E-4</v>
      </c>
      <c r="O438" s="53"/>
      <c r="P438" s="172">
        <f t="shared" si="145"/>
        <v>1.3175420482258902E-3</v>
      </c>
    </row>
    <row r="439" spans="1:16" hidden="1" x14ac:dyDescent="0.25">
      <c r="A439" s="2"/>
      <c r="B439" s="55" t="s">
        <v>413</v>
      </c>
      <c r="D439" s="78"/>
      <c r="E439" s="78"/>
      <c r="G439" s="172">
        <f t="shared" si="149"/>
        <v>3.0813000000000001</v>
      </c>
      <c r="H439" s="172"/>
      <c r="I439" s="172"/>
      <c r="J439" s="172">
        <f t="shared" si="150"/>
        <v>2.4689999999999999</v>
      </c>
      <c r="K439" s="172">
        <f t="shared" si="150"/>
        <v>3.0813000000000001</v>
      </c>
      <c r="L439" s="67">
        <f t="shared" si="150"/>
        <v>8.6680397909598037E-4</v>
      </c>
      <c r="M439" s="67">
        <f t="shared" si="150"/>
        <v>0</v>
      </c>
      <c r="N439" s="172">
        <f t="shared" si="150"/>
        <v>6.0676278536718627E-4</v>
      </c>
      <c r="O439" s="53"/>
      <c r="P439" s="172">
        <f t="shared" si="145"/>
        <v>1.3175420482258902E-3</v>
      </c>
    </row>
    <row r="440" spans="1:16" hidden="1" x14ac:dyDescent="0.25">
      <c r="A440" s="2"/>
      <c r="B440" s="55" t="s">
        <v>414</v>
      </c>
      <c r="D440" s="78"/>
      <c r="E440" s="78"/>
      <c r="G440" s="172">
        <f t="shared" si="149"/>
        <v>3.0813000000000001</v>
      </c>
      <c r="H440" s="172"/>
      <c r="I440" s="172"/>
      <c r="J440" s="172">
        <f t="shared" si="150"/>
        <v>2.4689999999999999</v>
      </c>
      <c r="K440" s="172">
        <f t="shared" si="150"/>
        <v>3.0813000000000001</v>
      </c>
      <c r="L440" s="67">
        <f t="shared" si="150"/>
        <v>8.6680397909598037E-4</v>
      </c>
      <c r="M440" s="67">
        <f t="shared" si="150"/>
        <v>0</v>
      </c>
      <c r="N440" s="172">
        <f t="shared" si="150"/>
        <v>6.0676278536718627E-4</v>
      </c>
      <c r="O440" s="53"/>
      <c r="P440" s="172">
        <f t="shared" si="145"/>
        <v>1.3175420482258902E-3</v>
      </c>
    </row>
    <row r="441" spans="1:16" hidden="1" x14ac:dyDescent="0.25">
      <c r="A441" s="2"/>
      <c r="B441" s="55" t="s">
        <v>448</v>
      </c>
      <c r="D441" s="78"/>
      <c r="E441" s="78"/>
      <c r="G441" s="172">
        <f t="shared" si="149"/>
        <v>3.0813000000000001</v>
      </c>
      <c r="H441" s="172"/>
      <c r="I441" s="172"/>
      <c r="J441" s="172">
        <f t="shared" si="150"/>
        <v>2.4689999999999999</v>
      </c>
      <c r="K441" s="172">
        <f t="shared" si="150"/>
        <v>3.0813000000000001</v>
      </c>
      <c r="L441" s="67">
        <f t="shared" si="150"/>
        <v>8.6680397909598037E-4</v>
      </c>
      <c r="M441" s="67">
        <f t="shared" si="150"/>
        <v>0</v>
      </c>
      <c r="N441" s="172">
        <f t="shared" si="150"/>
        <v>6.0676278536718627E-4</v>
      </c>
      <c r="O441" s="53"/>
      <c r="P441" s="172">
        <f t="shared" si="145"/>
        <v>1.3175420482258902E-3</v>
      </c>
    </row>
    <row r="442" spans="1:16" hidden="1" x14ac:dyDescent="0.25">
      <c r="A442" s="2"/>
      <c r="B442" s="55" t="s">
        <v>449</v>
      </c>
      <c r="D442" s="78"/>
      <c r="E442" s="78"/>
      <c r="G442" s="172">
        <f t="shared" si="149"/>
        <v>3.0813000000000001</v>
      </c>
      <c r="H442" s="172"/>
      <c r="I442" s="172"/>
      <c r="J442" s="172">
        <f t="shared" si="150"/>
        <v>2.4689999999999999</v>
      </c>
      <c r="K442" s="172">
        <f t="shared" si="150"/>
        <v>3.0813000000000001</v>
      </c>
      <c r="L442" s="67">
        <f t="shared" si="150"/>
        <v>8.6680397909598037E-4</v>
      </c>
      <c r="M442" s="67">
        <f t="shared" si="150"/>
        <v>0</v>
      </c>
      <c r="N442" s="172">
        <f t="shared" si="150"/>
        <v>6.0676278536718627E-4</v>
      </c>
      <c r="O442" s="53"/>
      <c r="P442" s="172">
        <f t="shared" si="145"/>
        <v>1.3175420482258902E-3</v>
      </c>
    </row>
    <row r="443" spans="1:16" hidden="1" x14ac:dyDescent="0.25">
      <c r="A443" s="2"/>
      <c r="B443" s="92"/>
      <c r="C443" s="127"/>
      <c r="D443" s="78"/>
      <c r="E443" s="78"/>
      <c r="G443" s="172">
        <f t="shared" si="149"/>
        <v>3.0813000000000001</v>
      </c>
      <c r="H443" s="172"/>
      <c r="I443" s="172"/>
      <c r="J443" s="172">
        <f t="shared" si="150"/>
        <v>2.4689999999999999</v>
      </c>
      <c r="K443" s="172">
        <f t="shared" si="150"/>
        <v>3.0813000000000001</v>
      </c>
      <c r="L443" s="67">
        <f t="shared" si="150"/>
        <v>8.6680397909598037E-4</v>
      </c>
      <c r="M443" s="67">
        <f t="shared" si="150"/>
        <v>0</v>
      </c>
      <c r="N443" s="172">
        <f t="shared" si="150"/>
        <v>6.0676278536718627E-4</v>
      </c>
      <c r="O443" s="53"/>
      <c r="P443" s="172">
        <f t="shared" si="145"/>
        <v>1.3175420482258902E-3</v>
      </c>
    </row>
    <row r="444" spans="1:16" ht="18.75" hidden="1" x14ac:dyDescent="0.3">
      <c r="A444" s="91"/>
      <c r="B444" s="93" t="s">
        <v>194</v>
      </c>
      <c r="C444" s="127"/>
      <c r="D444" s="78"/>
      <c r="E444" s="78"/>
      <c r="G444" s="172">
        <f t="shared" si="149"/>
        <v>3.0813000000000001</v>
      </c>
      <c r="H444" s="172"/>
      <c r="I444" s="172"/>
      <c r="J444" s="172">
        <f t="shared" si="150"/>
        <v>2.4689999999999999</v>
      </c>
      <c r="K444" s="172">
        <f t="shared" si="150"/>
        <v>3.0813000000000001</v>
      </c>
      <c r="L444" s="67">
        <f t="shared" si="150"/>
        <v>8.6680397909598037E-4</v>
      </c>
      <c r="M444" s="67">
        <f t="shared" si="150"/>
        <v>0</v>
      </c>
      <c r="N444" s="172">
        <f t="shared" si="150"/>
        <v>6.0676278536718627E-4</v>
      </c>
      <c r="O444" s="53"/>
      <c r="P444" s="172">
        <f t="shared" si="145"/>
        <v>1.3175420482258902E-3</v>
      </c>
    </row>
    <row r="445" spans="1:16" hidden="1" x14ac:dyDescent="0.25">
      <c r="A445" s="91">
        <f>A443+1</f>
        <v>1</v>
      </c>
      <c r="B445" s="94" t="s">
        <v>44</v>
      </c>
      <c r="C445" s="127"/>
      <c r="D445" s="78"/>
      <c r="E445" s="78"/>
      <c r="G445" s="172">
        <f t="shared" si="149"/>
        <v>3.0813000000000001</v>
      </c>
      <c r="H445" s="172"/>
      <c r="I445" s="172"/>
      <c r="J445" s="172">
        <f t="shared" si="150"/>
        <v>2.4689999999999999</v>
      </c>
      <c r="K445" s="172">
        <f t="shared" si="150"/>
        <v>3.0813000000000001</v>
      </c>
      <c r="L445" s="67">
        <f t="shared" si="150"/>
        <v>8.6680397909598037E-4</v>
      </c>
      <c r="M445" s="67">
        <f t="shared" si="150"/>
        <v>0</v>
      </c>
      <c r="N445" s="172">
        <f t="shared" si="150"/>
        <v>6.0676278536718627E-4</v>
      </c>
      <c r="O445" s="53"/>
      <c r="P445" s="172">
        <f t="shared" si="145"/>
        <v>1.3175420482258902E-3</v>
      </c>
    </row>
    <row r="446" spans="1:16" hidden="1" x14ac:dyDescent="0.25">
      <c r="A446" s="91">
        <f t="shared" ref="A446:A454" si="151">A445+1</f>
        <v>2</v>
      </c>
      <c r="B446" s="94" t="s">
        <v>63</v>
      </c>
      <c r="C446" s="127"/>
      <c r="D446" s="78"/>
      <c r="E446" s="78"/>
      <c r="G446" s="172">
        <f t="shared" si="149"/>
        <v>3.0813000000000001</v>
      </c>
      <c r="H446" s="172"/>
      <c r="I446" s="172"/>
      <c r="J446" s="172">
        <f t="shared" si="150"/>
        <v>2.4689999999999999</v>
      </c>
      <c r="K446" s="172">
        <f t="shared" si="150"/>
        <v>3.0813000000000001</v>
      </c>
      <c r="L446" s="67">
        <f t="shared" si="150"/>
        <v>8.6680397909598037E-4</v>
      </c>
      <c r="M446" s="67">
        <f t="shared" si="150"/>
        <v>0</v>
      </c>
      <c r="N446" s="172">
        <f t="shared" si="150"/>
        <v>6.0676278536718627E-4</v>
      </c>
      <c r="O446" s="53"/>
      <c r="P446" s="172">
        <f t="shared" si="145"/>
        <v>1.3175420482258902E-3</v>
      </c>
    </row>
    <row r="447" spans="1:16" hidden="1" x14ac:dyDescent="0.25">
      <c r="A447" s="91">
        <f t="shared" si="151"/>
        <v>3</v>
      </c>
      <c r="B447" s="94" t="s">
        <v>100</v>
      </c>
      <c r="C447" s="127"/>
      <c r="D447" s="78"/>
      <c r="E447" s="78"/>
      <c r="G447" s="172">
        <f t="shared" si="149"/>
        <v>3.0813000000000001</v>
      </c>
      <c r="H447" s="172"/>
      <c r="I447" s="172"/>
      <c r="J447" s="172">
        <f t="shared" si="150"/>
        <v>2.4689999999999999</v>
      </c>
      <c r="K447" s="172">
        <f t="shared" si="150"/>
        <v>3.0813000000000001</v>
      </c>
      <c r="L447" s="67">
        <f t="shared" si="150"/>
        <v>8.6680397909598037E-4</v>
      </c>
      <c r="M447" s="67">
        <f t="shared" si="150"/>
        <v>0</v>
      </c>
      <c r="N447" s="172">
        <f t="shared" si="150"/>
        <v>6.0676278536718627E-4</v>
      </c>
      <c r="O447" s="53"/>
      <c r="P447" s="172">
        <f t="shared" si="145"/>
        <v>1.3175420482258902E-3</v>
      </c>
    </row>
    <row r="448" spans="1:16" hidden="1" x14ac:dyDescent="0.25">
      <c r="A448" s="91">
        <f t="shared" si="151"/>
        <v>4</v>
      </c>
      <c r="B448" s="94" t="s">
        <v>240</v>
      </c>
      <c r="C448" s="128">
        <f>12.83/50</f>
        <v>0.25659999999999999</v>
      </c>
      <c r="D448" s="78" t="s">
        <v>241</v>
      </c>
      <c r="E448" s="78"/>
      <c r="G448" s="172">
        <f t="shared" si="149"/>
        <v>3.0813000000000001</v>
      </c>
      <c r="H448" s="172"/>
      <c r="I448" s="172"/>
      <c r="J448" s="172">
        <f t="shared" si="150"/>
        <v>2.4689999999999999</v>
      </c>
      <c r="K448" s="172">
        <f t="shared" si="150"/>
        <v>3.0813000000000001</v>
      </c>
      <c r="L448" s="67">
        <f t="shared" si="150"/>
        <v>8.6680397909598037E-4</v>
      </c>
      <c r="M448" s="67">
        <f t="shared" si="150"/>
        <v>0</v>
      </c>
      <c r="N448" s="172">
        <f t="shared" si="150"/>
        <v>6.0676278536718627E-4</v>
      </c>
      <c r="O448" s="53"/>
      <c r="P448" s="172">
        <f t="shared" si="145"/>
        <v>1.3175420482258902E-3</v>
      </c>
    </row>
    <row r="449" spans="1:16" hidden="1" x14ac:dyDescent="0.25">
      <c r="A449" s="91"/>
      <c r="B449" s="258" t="s">
        <v>498</v>
      </c>
      <c r="C449" s="128"/>
      <c r="D449" s="78"/>
      <c r="E449" s="78"/>
      <c r="G449" s="172">
        <f t="shared" si="149"/>
        <v>3.0813000000000001</v>
      </c>
      <c r="H449" s="172"/>
      <c r="I449" s="172"/>
      <c r="J449" s="172">
        <f t="shared" si="150"/>
        <v>2.4689999999999999</v>
      </c>
      <c r="K449" s="172">
        <f t="shared" si="150"/>
        <v>3.0813000000000001</v>
      </c>
      <c r="L449" s="67">
        <f t="shared" si="150"/>
        <v>8.6680397909598037E-4</v>
      </c>
      <c r="M449" s="67">
        <f t="shared" si="150"/>
        <v>0</v>
      </c>
      <c r="N449" s="172">
        <f t="shared" si="150"/>
        <v>6.0676278536718627E-4</v>
      </c>
      <c r="O449" s="53"/>
      <c r="P449" s="172">
        <f t="shared" si="145"/>
        <v>1.3175420482258902E-3</v>
      </c>
    </row>
    <row r="450" spans="1:16" hidden="1" x14ac:dyDescent="0.25">
      <c r="A450" s="91"/>
      <c r="B450" s="258" t="s">
        <v>500</v>
      </c>
      <c r="C450" s="128"/>
      <c r="D450" s="78"/>
      <c r="E450" s="78"/>
      <c r="G450" s="172">
        <f t="shared" si="149"/>
        <v>3.0813000000000001</v>
      </c>
      <c r="H450" s="172"/>
      <c r="I450" s="172"/>
      <c r="J450" s="172">
        <f t="shared" si="150"/>
        <v>2.4689999999999999</v>
      </c>
      <c r="K450" s="172">
        <f t="shared" si="150"/>
        <v>3.0813000000000001</v>
      </c>
      <c r="L450" s="67">
        <f t="shared" si="150"/>
        <v>8.6680397909598037E-4</v>
      </c>
      <c r="M450" s="67">
        <f t="shared" si="150"/>
        <v>0</v>
      </c>
      <c r="N450" s="172">
        <f t="shared" si="150"/>
        <v>6.0676278536718627E-4</v>
      </c>
      <c r="O450" s="53"/>
      <c r="P450" s="172">
        <f t="shared" si="145"/>
        <v>1.3175420482258902E-3</v>
      </c>
    </row>
    <row r="451" spans="1:16" hidden="1" x14ac:dyDescent="0.25">
      <c r="A451" s="91">
        <f>A448+1</f>
        <v>5</v>
      </c>
      <c r="B451" s="94" t="s">
        <v>51</v>
      </c>
      <c r="C451" s="127"/>
      <c r="D451" s="78"/>
      <c r="E451" s="78"/>
      <c r="G451" s="172">
        <f t="shared" si="149"/>
        <v>3.0813000000000001</v>
      </c>
      <c r="H451" s="172"/>
      <c r="I451" s="172"/>
      <c r="J451" s="172">
        <f t="shared" si="150"/>
        <v>2.4689999999999999</v>
      </c>
      <c r="K451" s="172">
        <f t="shared" si="150"/>
        <v>3.0813000000000001</v>
      </c>
      <c r="L451" s="67">
        <f t="shared" si="150"/>
        <v>8.6680397909598037E-4</v>
      </c>
      <c r="M451" s="67">
        <f t="shared" si="150"/>
        <v>0</v>
      </c>
      <c r="N451" s="172">
        <f t="shared" si="150"/>
        <v>6.0676278536718627E-4</v>
      </c>
      <c r="O451" s="53"/>
      <c r="P451" s="172">
        <f t="shared" si="145"/>
        <v>1.3175420482258902E-3</v>
      </c>
    </row>
    <row r="452" spans="1:16" hidden="1" x14ac:dyDescent="0.25">
      <c r="A452" s="91">
        <f t="shared" si="151"/>
        <v>6</v>
      </c>
      <c r="B452" s="94" t="s">
        <v>315</v>
      </c>
      <c r="C452" s="127">
        <v>0.34699999999999998</v>
      </c>
      <c r="D452" s="78"/>
      <c r="E452" s="78"/>
      <c r="G452" s="172">
        <f t="shared" si="149"/>
        <v>3.0813000000000001</v>
      </c>
      <c r="H452" s="172"/>
      <c r="I452" s="172"/>
      <c r="J452" s="172">
        <f t="shared" si="150"/>
        <v>2.4689999999999999</v>
      </c>
      <c r="K452" s="172">
        <f t="shared" si="150"/>
        <v>3.0813000000000001</v>
      </c>
      <c r="L452" s="67">
        <f t="shared" si="150"/>
        <v>8.6680397909598037E-4</v>
      </c>
      <c r="M452" s="67">
        <f t="shared" si="150"/>
        <v>0</v>
      </c>
      <c r="N452" s="172">
        <f t="shared" si="150"/>
        <v>6.0676278536718627E-4</v>
      </c>
      <c r="O452" s="53"/>
      <c r="P452" s="172">
        <f t="shared" si="145"/>
        <v>1.3175420482258902E-3</v>
      </c>
    </row>
    <row r="453" spans="1:16" hidden="1" x14ac:dyDescent="0.25">
      <c r="A453" s="91">
        <f t="shared" si="151"/>
        <v>7</v>
      </c>
      <c r="B453" s="94" t="s">
        <v>195</v>
      </c>
      <c r="C453" s="127"/>
      <c r="D453" s="78"/>
      <c r="E453" s="78"/>
      <c r="G453" s="172">
        <f t="shared" si="149"/>
        <v>3.0813000000000001</v>
      </c>
      <c r="H453" s="172"/>
      <c r="I453" s="172"/>
      <c r="J453" s="172">
        <f t="shared" si="150"/>
        <v>2.4689999999999999</v>
      </c>
      <c r="K453" s="172">
        <f t="shared" si="150"/>
        <v>3.0813000000000001</v>
      </c>
      <c r="L453" s="67">
        <f t="shared" si="150"/>
        <v>8.6680397909598037E-4</v>
      </c>
      <c r="M453" s="67">
        <f t="shared" si="150"/>
        <v>0</v>
      </c>
      <c r="N453" s="172">
        <f t="shared" si="150"/>
        <v>6.0676278536718627E-4</v>
      </c>
      <c r="O453" s="53"/>
      <c r="P453" s="172">
        <f t="shared" si="145"/>
        <v>1.3175420482258902E-3</v>
      </c>
    </row>
    <row r="454" spans="1:16" ht="15.75" hidden="1" thickBot="1" x14ac:dyDescent="0.3">
      <c r="A454" s="91">
        <f t="shared" si="151"/>
        <v>8</v>
      </c>
      <c r="B454" s="106" t="s">
        <v>196</v>
      </c>
      <c r="C454" s="127"/>
      <c r="D454" s="78"/>
      <c r="E454" s="78"/>
      <c r="G454" s="172">
        <f t="shared" si="149"/>
        <v>3.0813000000000001</v>
      </c>
      <c r="H454" s="172"/>
      <c r="I454" s="172"/>
      <c r="J454" s="172">
        <f t="shared" ref="J454:N469" si="152">J453</f>
        <v>2.4689999999999999</v>
      </c>
      <c r="K454" s="172">
        <f t="shared" si="152"/>
        <v>3.0813000000000001</v>
      </c>
      <c r="L454" s="67">
        <f t="shared" si="152"/>
        <v>8.6680397909598037E-4</v>
      </c>
      <c r="M454" s="67">
        <f t="shared" si="152"/>
        <v>0</v>
      </c>
      <c r="N454" s="172">
        <f t="shared" si="152"/>
        <v>6.0676278536718627E-4</v>
      </c>
      <c r="O454" s="53"/>
      <c r="P454" s="172">
        <f t="shared" ref="P454:P517" si="153">P453</f>
        <v>1.3175420482258902E-3</v>
      </c>
    </row>
    <row r="455" spans="1:16" hidden="1" x14ac:dyDescent="0.25">
      <c r="A455" s="2"/>
      <c r="B455" s="87"/>
      <c r="C455" s="127"/>
      <c r="D455" s="78"/>
      <c r="E455" s="78"/>
      <c r="G455" s="172">
        <f t="shared" si="149"/>
        <v>3.0813000000000001</v>
      </c>
      <c r="H455" s="172"/>
      <c r="I455" s="172"/>
      <c r="J455" s="172">
        <f t="shared" si="152"/>
        <v>2.4689999999999999</v>
      </c>
      <c r="K455" s="172">
        <f t="shared" si="152"/>
        <v>3.0813000000000001</v>
      </c>
      <c r="L455" s="67">
        <f t="shared" si="152"/>
        <v>8.6680397909598037E-4</v>
      </c>
      <c r="M455" s="67">
        <f t="shared" si="152"/>
        <v>0</v>
      </c>
      <c r="N455" s="172">
        <f t="shared" si="152"/>
        <v>6.0676278536718627E-4</v>
      </c>
      <c r="O455" s="53"/>
      <c r="P455" s="172">
        <f t="shared" si="153"/>
        <v>1.3175420482258902E-3</v>
      </c>
    </row>
    <row r="456" spans="1:16" ht="18.75" hidden="1" x14ac:dyDescent="0.3">
      <c r="A456" s="2"/>
      <c r="B456" s="93" t="s">
        <v>218</v>
      </c>
      <c r="C456" s="127"/>
      <c r="D456" s="78"/>
      <c r="E456" s="78"/>
      <c r="G456" s="172">
        <f t="shared" si="149"/>
        <v>3.0813000000000001</v>
      </c>
      <c r="H456" s="172"/>
      <c r="I456" s="172"/>
      <c r="J456" s="172">
        <f t="shared" si="152"/>
        <v>2.4689999999999999</v>
      </c>
      <c r="K456" s="172">
        <f t="shared" si="152"/>
        <v>3.0813000000000001</v>
      </c>
      <c r="L456" s="67">
        <f t="shared" si="152"/>
        <v>8.6680397909598037E-4</v>
      </c>
      <c r="M456" s="67">
        <f t="shared" si="152"/>
        <v>0</v>
      </c>
      <c r="N456" s="172">
        <f t="shared" si="152"/>
        <v>6.0676278536718627E-4</v>
      </c>
      <c r="O456" s="53"/>
      <c r="P456" s="172">
        <f t="shared" si="153"/>
        <v>1.3175420482258902E-3</v>
      </c>
    </row>
    <row r="457" spans="1:16" hidden="1" x14ac:dyDescent="0.25">
      <c r="A457" s="2"/>
      <c r="B457" s="94" t="s">
        <v>318</v>
      </c>
      <c r="C457" s="127">
        <v>0.245</v>
      </c>
      <c r="D457" s="78"/>
      <c r="E457" s="78"/>
      <c r="G457" s="172">
        <f t="shared" si="149"/>
        <v>3.0813000000000001</v>
      </c>
      <c r="H457" s="172"/>
      <c r="I457" s="172"/>
      <c r="J457" s="172">
        <f t="shared" si="152"/>
        <v>2.4689999999999999</v>
      </c>
      <c r="K457" s="172">
        <f t="shared" si="152"/>
        <v>3.0813000000000001</v>
      </c>
      <c r="L457" s="67">
        <f t="shared" si="152"/>
        <v>8.6680397909598037E-4</v>
      </c>
      <c r="M457" s="67">
        <f t="shared" si="152"/>
        <v>0</v>
      </c>
      <c r="N457" s="172">
        <f t="shared" si="152"/>
        <v>6.0676278536718627E-4</v>
      </c>
      <c r="O457" s="53"/>
      <c r="P457" s="172">
        <f t="shared" si="153"/>
        <v>1.3175420482258902E-3</v>
      </c>
    </row>
    <row r="458" spans="1:16" hidden="1" x14ac:dyDescent="0.25">
      <c r="A458" s="2"/>
      <c r="B458" s="94" t="s">
        <v>314</v>
      </c>
      <c r="C458" s="127">
        <v>0.252</v>
      </c>
      <c r="D458" s="78"/>
      <c r="E458" s="78"/>
      <c r="G458" s="172">
        <f t="shared" si="149"/>
        <v>3.0813000000000001</v>
      </c>
      <c r="H458" s="172"/>
      <c r="I458" s="172"/>
      <c r="J458" s="172">
        <f t="shared" si="152"/>
        <v>2.4689999999999999</v>
      </c>
      <c r="K458" s="172">
        <f t="shared" si="152"/>
        <v>3.0813000000000001</v>
      </c>
      <c r="L458" s="67">
        <f t="shared" si="152"/>
        <v>8.6680397909598037E-4</v>
      </c>
      <c r="M458" s="67">
        <f t="shared" si="152"/>
        <v>0</v>
      </c>
      <c r="N458" s="172">
        <f t="shared" si="152"/>
        <v>6.0676278536718627E-4</v>
      </c>
      <c r="O458" s="53"/>
      <c r="P458" s="172">
        <f t="shared" si="153"/>
        <v>1.3175420482258902E-3</v>
      </c>
    </row>
    <row r="459" spans="1:16" hidden="1" x14ac:dyDescent="0.25">
      <c r="A459" s="2"/>
      <c r="B459" s="258" t="s">
        <v>469</v>
      </c>
      <c r="C459" s="127">
        <v>0.72399999999999998</v>
      </c>
      <c r="D459" s="78"/>
      <c r="E459" s="78"/>
      <c r="G459" s="172">
        <f t="shared" si="149"/>
        <v>3.0813000000000001</v>
      </c>
      <c r="H459" s="172"/>
      <c r="I459" s="172"/>
      <c r="J459" s="172">
        <f t="shared" si="152"/>
        <v>2.4689999999999999</v>
      </c>
      <c r="K459" s="172">
        <f t="shared" si="152"/>
        <v>3.0813000000000001</v>
      </c>
      <c r="L459" s="67">
        <f t="shared" si="152"/>
        <v>8.6680397909598037E-4</v>
      </c>
      <c r="M459" s="67">
        <f t="shared" si="152"/>
        <v>0</v>
      </c>
      <c r="N459" s="172">
        <f t="shared" si="152"/>
        <v>6.0676278536718627E-4</v>
      </c>
      <c r="O459" s="53"/>
      <c r="P459" s="172">
        <f t="shared" si="153"/>
        <v>1.3175420482258902E-3</v>
      </c>
    </row>
    <row r="460" spans="1:16" hidden="1" x14ac:dyDescent="0.25">
      <c r="A460" s="2"/>
      <c r="B460" s="94"/>
      <c r="C460" s="127"/>
      <c r="D460" s="78"/>
      <c r="E460" s="78"/>
      <c r="G460" s="172">
        <f t="shared" si="149"/>
        <v>3.0813000000000001</v>
      </c>
      <c r="H460" s="172"/>
      <c r="I460" s="172"/>
      <c r="J460" s="172">
        <f t="shared" si="152"/>
        <v>2.4689999999999999</v>
      </c>
      <c r="K460" s="172">
        <f t="shared" si="152"/>
        <v>3.0813000000000001</v>
      </c>
      <c r="L460" s="67">
        <f t="shared" si="152"/>
        <v>8.6680397909598037E-4</v>
      </c>
      <c r="M460" s="67">
        <f t="shared" si="152"/>
        <v>0</v>
      </c>
      <c r="N460" s="172">
        <f t="shared" si="152"/>
        <v>6.0676278536718627E-4</v>
      </c>
      <c r="O460" s="53"/>
      <c r="P460" s="172">
        <f t="shared" si="153"/>
        <v>1.3175420482258902E-3</v>
      </c>
    </row>
    <row r="461" spans="1:16" ht="15.75" hidden="1" thickBot="1" x14ac:dyDescent="0.3">
      <c r="A461" s="2"/>
      <c r="B461" s="106"/>
      <c r="C461" s="127"/>
      <c r="D461" s="78"/>
      <c r="E461" s="78"/>
      <c r="G461" s="172">
        <f t="shared" si="149"/>
        <v>3.0813000000000001</v>
      </c>
      <c r="H461" s="172"/>
      <c r="I461" s="172"/>
      <c r="J461" s="172">
        <f t="shared" si="152"/>
        <v>2.4689999999999999</v>
      </c>
      <c r="K461" s="172">
        <f t="shared" si="152"/>
        <v>3.0813000000000001</v>
      </c>
      <c r="L461" s="67">
        <f t="shared" si="152"/>
        <v>8.6680397909598037E-4</v>
      </c>
      <c r="M461" s="67">
        <f t="shared" si="152"/>
        <v>0</v>
      </c>
      <c r="N461" s="172">
        <f t="shared" si="152"/>
        <v>6.0676278536718627E-4</v>
      </c>
      <c r="O461" s="53"/>
      <c r="P461" s="172">
        <f t="shared" si="153"/>
        <v>1.3175420482258902E-3</v>
      </c>
    </row>
    <row r="462" spans="1:16" hidden="1" x14ac:dyDescent="0.25">
      <c r="C462" s="127"/>
      <c r="D462" s="78"/>
      <c r="E462" s="78"/>
      <c r="G462" s="172">
        <f t="shared" si="149"/>
        <v>3.0813000000000001</v>
      </c>
      <c r="H462" s="172"/>
      <c r="I462" s="172"/>
      <c r="J462" s="172">
        <f t="shared" si="152"/>
        <v>2.4689999999999999</v>
      </c>
      <c r="K462" s="172">
        <f t="shared" si="152"/>
        <v>3.0813000000000001</v>
      </c>
      <c r="L462" s="67">
        <f t="shared" si="152"/>
        <v>8.6680397909598037E-4</v>
      </c>
      <c r="M462" s="67">
        <f t="shared" si="152"/>
        <v>0</v>
      </c>
      <c r="N462" s="172">
        <f t="shared" si="152"/>
        <v>6.0676278536718627E-4</v>
      </c>
      <c r="O462" s="53"/>
      <c r="P462" s="172">
        <f t="shared" si="153"/>
        <v>1.3175420482258902E-3</v>
      </c>
    </row>
    <row r="463" spans="1:16" hidden="1" x14ac:dyDescent="0.25">
      <c r="C463" s="127"/>
      <c r="D463" s="78"/>
      <c r="E463" s="78"/>
      <c r="G463" s="172">
        <f t="shared" si="149"/>
        <v>3.0813000000000001</v>
      </c>
      <c r="H463" s="172"/>
      <c r="I463" s="172"/>
      <c r="J463" s="172">
        <f t="shared" si="152"/>
        <v>2.4689999999999999</v>
      </c>
      <c r="K463" s="172">
        <f t="shared" si="152"/>
        <v>3.0813000000000001</v>
      </c>
      <c r="L463" s="67">
        <f t="shared" si="152"/>
        <v>8.6680397909598037E-4</v>
      </c>
      <c r="M463" s="67">
        <f t="shared" si="152"/>
        <v>0</v>
      </c>
      <c r="N463" s="172">
        <f t="shared" si="152"/>
        <v>6.0676278536718627E-4</v>
      </c>
      <c r="O463" s="53"/>
      <c r="P463" s="172">
        <f t="shared" si="153"/>
        <v>1.3175420482258902E-3</v>
      </c>
    </row>
    <row r="464" spans="1:16" ht="18.75" hidden="1" x14ac:dyDescent="0.3">
      <c r="A464" s="2"/>
      <c r="B464" s="93" t="s">
        <v>298</v>
      </c>
      <c r="C464" s="127"/>
      <c r="D464" s="78"/>
      <c r="E464" s="78"/>
      <c r="G464" s="172">
        <f t="shared" si="149"/>
        <v>3.0813000000000001</v>
      </c>
      <c r="H464" s="172"/>
      <c r="I464" s="172"/>
      <c r="J464" s="172">
        <f t="shared" si="152"/>
        <v>2.4689999999999999</v>
      </c>
      <c r="K464" s="172">
        <f t="shared" si="152"/>
        <v>3.0813000000000001</v>
      </c>
      <c r="L464" s="67">
        <f t="shared" si="152"/>
        <v>8.6680397909598037E-4</v>
      </c>
      <c r="M464" s="67">
        <f t="shared" si="152"/>
        <v>0</v>
      </c>
      <c r="N464" s="172">
        <f t="shared" si="152"/>
        <v>6.0676278536718627E-4</v>
      </c>
      <c r="O464" s="53"/>
      <c r="P464" s="172">
        <f t="shared" si="153"/>
        <v>1.3175420482258902E-3</v>
      </c>
    </row>
    <row r="465" spans="1:16" hidden="1" x14ac:dyDescent="0.25">
      <c r="A465" s="2"/>
      <c r="B465" s="94" t="s">
        <v>319</v>
      </c>
      <c r="C465" s="127">
        <v>2.0259999999999998</v>
      </c>
      <c r="D465" s="78"/>
      <c r="E465" s="78"/>
      <c r="G465" s="172">
        <f t="shared" si="149"/>
        <v>3.0813000000000001</v>
      </c>
      <c r="H465" s="172"/>
      <c r="I465" s="172"/>
      <c r="J465" s="172">
        <f t="shared" si="152"/>
        <v>2.4689999999999999</v>
      </c>
      <c r="K465" s="172">
        <f t="shared" si="152"/>
        <v>3.0813000000000001</v>
      </c>
      <c r="L465" s="67">
        <f t="shared" si="152"/>
        <v>8.6680397909598037E-4</v>
      </c>
      <c r="M465" s="67">
        <f t="shared" si="152"/>
        <v>0</v>
      </c>
      <c r="N465" s="172">
        <f t="shared" si="152"/>
        <v>6.0676278536718627E-4</v>
      </c>
      <c r="O465" s="53"/>
      <c r="P465" s="172">
        <f t="shared" si="153"/>
        <v>1.3175420482258902E-3</v>
      </c>
    </row>
    <row r="466" spans="1:16" hidden="1" x14ac:dyDescent="0.25">
      <c r="A466" s="2"/>
      <c r="B466" s="94"/>
      <c r="C466" s="127"/>
      <c r="D466" s="78"/>
      <c r="E466" s="78"/>
      <c r="G466" s="172">
        <f t="shared" si="149"/>
        <v>3.0813000000000001</v>
      </c>
      <c r="H466" s="172"/>
      <c r="I466" s="172"/>
      <c r="J466" s="172">
        <f t="shared" si="152"/>
        <v>2.4689999999999999</v>
      </c>
      <c r="K466" s="172">
        <f t="shared" si="152"/>
        <v>3.0813000000000001</v>
      </c>
      <c r="L466" s="67">
        <f t="shared" si="152"/>
        <v>8.6680397909598037E-4</v>
      </c>
      <c r="M466" s="67">
        <f t="shared" si="152"/>
        <v>0</v>
      </c>
      <c r="N466" s="172">
        <f t="shared" si="152"/>
        <v>6.0676278536718627E-4</v>
      </c>
      <c r="O466" s="53"/>
      <c r="P466" s="172">
        <f t="shared" si="153"/>
        <v>1.3175420482258902E-3</v>
      </c>
    </row>
    <row r="467" spans="1:16" ht="15.75" hidden="1" thickBot="1" x14ac:dyDescent="0.3">
      <c r="A467" s="2"/>
      <c r="B467" s="106"/>
      <c r="C467" s="127"/>
      <c r="D467" s="78"/>
      <c r="E467" s="78"/>
      <c r="G467" s="172">
        <f t="shared" si="149"/>
        <v>3.0813000000000001</v>
      </c>
      <c r="H467" s="172"/>
      <c r="I467" s="172"/>
      <c r="J467" s="172">
        <f t="shared" si="152"/>
        <v>2.4689999999999999</v>
      </c>
      <c r="K467" s="172">
        <f t="shared" si="152"/>
        <v>3.0813000000000001</v>
      </c>
      <c r="L467" s="67">
        <f t="shared" si="152"/>
        <v>8.6680397909598037E-4</v>
      </c>
      <c r="M467" s="67">
        <f t="shared" si="152"/>
        <v>0</v>
      </c>
      <c r="N467" s="172">
        <f t="shared" si="152"/>
        <v>6.0676278536718627E-4</v>
      </c>
      <c r="O467" s="53"/>
      <c r="P467" s="172">
        <f t="shared" si="153"/>
        <v>1.3175420482258902E-3</v>
      </c>
    </row>
    <row r="468" spans="1:16" hidden="1" x14ac:dyDescent="0.25">
      <c r="A468" s="2">
        <f>A452+1</f>
        <v>7</v>
      </c>
      <c r="B468" s="55" t="s">
        <v>50</v>
      </c>
      <c r="C468" s="127"/>
      <c r="D468" s="78"/>
      <c r="E468" s="78"/>
      <c r="G468" s="172">
        <f t="shared" si="149"/>
        <v>3.0813000000000001</v>
      </c>
      <c r="H468" s="172"/>
      <c r="I468" s="172"/>
      <c r="J468" s="172">
        <f t="shared" si="152"/>
        <v>2.4689999999999999</v>
      </c>
      <c r="K468" s="172">
        <f t="shared" si="152"/>
        <v>3.0813000000000001</v>
      </c>
      <c r="L468" s="67">
        <f t="shared" si="152"/>
        <v>8.6680397909598037E-4</v>
      </c>
      <c r="M468" s="67">
        <f t="shared" si="152"/>
        <v>0</v>
      </c>
      <c r="N468" s="172">
        <f t="shared" si="152"/>
        <v>6.0676278536718627E-4</v>
      </c>
      <c r="O468" s="53"/>
      <c r="P468" s="172">
        <f t="shared" si="153"/>
        <v>1.3175420482258902E-3</v>
      </c>
    </row>
    <row r="469" spans="1:16" hidden="1" x14ac:dyDescent="0.25">
      <c r="A469" s="2">
        <f>A468+1</f>
        <v>8</v>
      </c>
      <c r="B469" s="55" t="s">
        <v>117</v>
      </c>
      <c r="C469" s="127"/>
      <c r="D469" s="78"/>
      <c r="E469" s="78"/>
      <c r="G469" s="172">
        <f t="shared" si="149"/>
        <v>3.0813000000000001</v>
      </c>
      <c r="H469" s="172"/>
      <c r="I469" s="172"/>
      <c r="J469" s="172">
        <f t="shared" si="152"/>
        <v>2.4689999999999999</v>
      </c>
      <c r="K469" s="172">
        <f t="shared" si="152"/>
        <v>3.0813000000000001</v>
      </c>
      <c r="L469" s="67">
        <f t="shared" si="152"/>
        <v>8.6680397909598037E-4</v>
      </c>
      <c r="M469" s="67">
        <f t="shared" si="152"/>
        <v>0</v>
      </c>
      <c r="N469" s="172">
        <f t="shared" si="152"/>
        <v>6.0676278536718627E-4</v>
      </c>
      <c r="O469" s="53"/>
      <c r="P469" s="172">
        <f t="shared" si="153"/>
        <v>1.3175420482258902E-3</v>
      </c>
    </row>
    <row r="470" spans="1:16" hidden="1" x14ac:dyDescent="0.25">
      <c r="A470" s="2">
        <f>A469+1</f>
        <v>9</v>
      </c>
      <c r="B470" s="196" t="s">
        <v>317</v>
      </c>
      <c r="C470" s="127">
        <v>0.27500000000000002</v>
      </c>
      <c r="D470" s="78"/>
      <c r="E470" s="78"/>
      <c r="G470" s="172">
        <f t="shared" si="149"/>
        <v>3.0813000000000001</v>
      </c>
      <c r="H470" s="172"/>
      <c r="I470" s="172"/>
      <c r="J470" s="172">
        <f t="shared" ref="J470:N485" si="154">J469</f>
        <v>2.4689999999999999</v>
      </c>
      <c r="K470" s="172">
        <f t="shared" si="154"/>
        <v>3.0813000000000001</v>
      </c>
      <c r="L470" s="67">
        <f t="shared" si="154"/>
        <v>8.6680397909598037E-4</v>
      </c>
      <c r="M470" s="67">
        <f t="shared" si="154"/>
        <v>0</v>
      </c>
      <c r="N470" s="172">
        <f t="shared" si="154"/>
        <v>6.0676278536718627E-4</v>
      </c>
      <c r="O470" s="53"/>
      <c r="P470" s="172">
        <f t="shared" si="153"/>
        <v>1.3175420482258902E-3</v>
      </c>
    </row>
    <row r="471" spans="1:16" hidden="1" x14ac:dyDescent="0.25">
      <c r="A471" s="2"/>
      <c r="B471" s="55" t="s">
        <v>385</v>
      </c>
      <c r="C471" s="127"/>
      <c r="D471" s="78"/>
      <c r="E471" s="78"/>
      <c r="G471" s="172">
        <f t="shared" si="149"/>
        <v>3.0813000000000001</v>
      </c>
      <c r="H471" s="172"/>
      <c r="I471" s="172"/>
      <c r="J471" s="172">
        <f t="shared" si="154"/>
        <v>2.4689999999999999</v>
      </c>
      <c r="K471" s="172">
        <f t="shared" si="154"/>
        <v>3.0813000000000001</v>
      </c>
      <c r="L471" s="67">
        <f t="shared" si="154"/>
        <v>8.6680397909598037E-4</v>
      </c>
      <c r="M471" s="67">
        <f t="shared" si="154"/>
        <v>0</v>
      </c>
      <c r="N471" s="172">
        <f t="shared" si="154"/>
        <v>6.0676278536718627E-4</v>
      </c>
      <c r="O471" s="53"/>
      <c r="P471" s="172">
        <f t="shared" si="153"/>
        <v>1.3175420482258902E-3</v>
      </c>
    </row>
    <row r="472" spans="1:16" hidden="1" x14ac:dyDescent="0.25">
      <c r="A472" s="2"/>
      <c r="B472" s="55" t="s">
        <v>463</v>
      </c>
      <c r="C472" s="127"/>
      <c r="D472" s="78"/>
      <c r="E472" s="78"/>
      <c r="G472" s="172">
        <f t="shared" si="149"/>
        <v>3.0813000000000001</v>
      </c>
      <c r="H472" s="172"/>
      <c r="I472" s="172"/>
      <c r="J472" s="172">
        <f t="shared" si="154"/>
        <v>2.4689999999999999</v>
      </c>
      <c r="K472" s="172">
        <f t="shared" si="154"/>
        <v>3.0813000000000001</v>
      </c>
      <c r="L472" s="67">
        <f t="shared" si="154"/>
        <v>8.6680397909598037E-4</v>
      </c>
      <c r="M472" s="67">
        <f t="shared" si="154"/>
        <v>0</v>
      </c>
      <c r="N472" s="172">
        <f t="shared" si="154"/>
        <v>6.0676278536718627E-4</v>
      </c>
      <c r="O472" s="53"/>
      <c r="P472" s="172">
        <f t="shared" si="153"/>
        <v>1.3175420482258902E-3</v>
      </c>
    </row>
    <row r="473" spans="1:16" hidden="1" x14ac:dyDescent="0.25">
      <c r="A473" s="2"/>
      <c r="B473" s="55"/>
      <c r="C473" s="127"/>
      <c r="D473" s="78"/>
      <c r="E473" s="78"/>
      <c r="G473" s="172">
        <f t="shared" si="149"/>
        <v>3.0813000000000001</v>
      </c>
      <c r="H473" s="172"/>
      <c r="I473" s="172"/>
      <c r="J473" s="172">
        <f t="shared" si="154"/>
        <v>2.4689999999999999</v>
      </c>
      <c r="K473" s="172">
        <f t="shared" si="154"/>
        <v>3.0813000000000001</v>
      </c>
      <c r="L473" s="67">
        <f t="shared" si="154"/>
        <v>8.6680397909598037E-4</v>
      </c>
      <c r="M473" s="67">
        <f t="shared" si="154"/>
        <v>0</v>
      </c>
      <c r="N473" s="172">
        <f t="shared" si="154"/>
        <v>6.0676278536718627E-4</v>
      </c>
      <c r="O473" s="53"/>
      <c r="P473" s="172">
        <f t="shared" si="153"/>
        <v>1.3175420482258902E-3</v>
      </c>
    </row>
    <row r="474" spans="1:16" ht="18.75" hidden="1" x14ac:dyDescent="0.3">
      <c r="A474" s="91"/>
      <c r="B474" s="93" t="s">
        <v>247</v>
      </c>
      <c r="C474" s="127"/>
      <c r="D474" s="78"/>
      <c r="E474" s="78"/>
      <c r="G474" s="172">
        <f t="shared" si="149"/>
        <v>3.0813000000000001</v>
      </c>
      <c r="H474" s="172"/>
      <c r="I474" s="172"/>
      <c r="J474" s="172">
        <f t="shared" si="154"/>
        <v>2.4689999999999999</v>
      </c>
      <c r="K474" s="172">
        <f t="shared" si="154"/>
        <v>3.0813000000000001</v>
      </c>
      <c r="L474" s="67">
        <f t="shared" si="154"/>
        <v>8.6680397909598037E-4</v>
      </c>
      <c r="M474" s="67">
        <f t="shared" si="154"/>
        <v>0</v>
      </c>
      <c r="N474" s="172">
        <f t="shared" si="154"/>
        <v>6.0676278536718627E-4</v>
      </c>
      <c r="O474" s="53"/>
      <c r="P474" s="172">
        <f t="shared" si="153"/>
        <v>1.3175420482258902E-3</v>
      </c>
    </row>
    <row r="475" spans="1:16" hidden="1" x14ac:dyDescent="0.25">
      <c r="A475" s="91">
        <v>1</v>
      </c>
      <c r="B475" s="94" t="s">
        <v>219</v>
      </c>
      <c r="C475" s="127">
        <v>0.222</v>
      </c>
      <c r="D475" s="78"/>
      <c r="E475" s="78"/>
      <c r="G475" s="172">
        <f t="shared" si="149"/>
        <v>3.0813000000000001</v>
      </c>
      <c r="H475" s="172"/>
      <c r="I475" s="172"/>
      <c r="J475" s="172">
        <f t="shared" si="154"/>
        <v>2.4689999999999999</v>
      </c>
      <c r="K475" s="172">
        <f t="shared" si="154"/>
        <v>3.0813000000000001</v>
      </c>
      <c r="L475" s="67">
        <f t="shared" si="154"/>
        <v>8.6680397909598037E-4</v>
      </c>
      <c r="M475" s="67">
        <f t="shared" si="154"/>
        <v>0</v>
      </c>
      <c r="N475" s="172">
        <f t="shared" si="154"/>
        <v>6.0676278536718627E-4</v>
      </c>
      <c r="O475" s="53"/>
      <c r="P475" s="172">
        <f t="shared" si="153"/>
        <v>1.3175420482258902E-3</v>
      </c>
    </row>
    <row r="476" spans="1:16" hidden="1" x14ac:dyDescent="0.25">
      <c r="A476" s="91"/>
      <c r="B476" s="258" t="s">
        <v>502</v>
      </c>
      <c r="C476" s="127"/>
      <c r="D476" s="78"/>
      <c r="E476" s="78"/>
      <c r="G476" s="172">
        <f t="shared" si="149"/>
        <v>3.0813000000000001</v>
      </c>
      <c r="H476" s="172"/>
      <c r="I476" s="172"/>
      <c r="J476" s="172">
        <f t="shared" si="154"/>
        <v>2.4689999999999999</v>
      </c>
      <c r="K476" s="172">
        <f t="shared" si="154"/>
        <v>3.0813000000000001</v>
      </c>
      <c r="L476" s="67">
        <f t="shared" si="154"/>
        <v>8.6680397909598037E-4</v>
      </c>
      <c r="M476" s="67">
        <f t="shared" si="154"/>
        <v>0</v>
      </c>
      <c r="N476" s="172">
        <f t="shared" si="154"/>
        <v>6.0676278536718627E-4</v>
      </c>
      <c r="O476" s="53"/>
      <c r="P476" s="172">
        <f t="shared" si="153"/>
        <v>1.3175420482258902E-3</v>
      </c>
    </row>
    <row r="477" spans="1:16" hidden="1" x14ac:dyDescent="0.25">
      <c r="A477" s="91">
        <f>A475+1</f>
        <v>2</v>
      </c>
      <c r="B477" s="94" t="s">
        <v>246</v>
      </c>
      <c r="C477" s="127"/>
      <c r="D477" s="78"/>
      <c r="E477" s="78"/>
      <c r="G477" s="172">
        <f t="shared" si="149"/>
        <v>3.0813000000000001</v>
      </c>
      <c r="H477" s="172"/>
      <c r="I477" s="172"/>
      <c r="J477" s="172">
        <f t="shared" si="154"/>
        <v>2.4689999999999999</v>
      </c>
      <c r="K477" s="172">
        <f t="shared" si="154"/>
        <v>3.0813000000000001</v>
      </c>
      <c r="L477" s="67">
        <f t="shared" si="154"/>
        <v>8.6680397909598037E-4</v>
      </c>
      <c r="M477" s="67">
        <f t="shared" si="154"/>
        <v>0</v>
      </c>
      <c r="N477" s="172">
        <f t="shared" si="154"/>
        <v>6.0676278536718627E-4</v>
      </c>
      <c r="O477" s="53"/>
      <c r="P477" s="172">
        <f t="shared" si="153"/>
        <v>1.3175420482258902E-3</v>
      </c>
    </row>
    <row r="478" spans="1:16" hidden="1" x14ac:dyDescent="0.25">
      <c r="A478" s="91"/>
      <c r="B478" s="258" t="s">
        <v>503</v>
      </c>
      <c r="C478" s="127"/>
      <c r="D478" s="78"/>
      <c r="E478" s="78"/>
      <c r="G478" s="172">
        <f t="shared" ref="G478:G479" si="155">G476</f>
        <v>3.0813000000000001</v>
      </c>
      <c r="H478" s="172"/>
      <c r="I478" s="172"/>
      <c r="J478" s="172">
        <f t="shared" ref="J478:N479" si="156">J476</f>
        <v>2.4689999999999999</v>
      </c>
      <c r="K478" s="172">
        <f t="shared" si="156"/>
        <v>3.0813000000000001</v>
      </c>
      <c r="L478" s="67">
        <f t="shared" si="156"/>
        <v>8.6680397909598037E-4</v>
      </c>
      <c r="M478" s="67">
        <f t="shared" si="156"/>
        <v>0</v>
      </c>
      <c r="N478" s="172">
        <f t="shared" si="156"/>
        <v>6.0676278536718627E-4</v>
      </c>
      <c r="O478" s="53"/>
      <c r="P478" s="172">
        <f t="shared" ref="P478:P479" si="157">P476</f>
        <v>1.3175420482258902E-3</v>
      </c>
    </row>
    <row r="479" spans="1:16" hidden="1" x14ac:dyDescent="0.25">
      <c r="A479" s="91">
        <f>A477+1</f>
        <v>3</v>
      </c>
      <c r="B479" s="94" t="s">
        <v>139</v>
      </c>
      <c r="C479" s="127">
        <v>0.46600000000000003</v>
      </c>
      <c r="D479" s="78"/>
      <c r="E479" s="78"/>
      <c r="G479" s="172">
        <f t="shared" si="155"/>
        <v>3.0813000000000001</v>
      </c>
      <c r="H479" s="172"/>
      <c r="I479" s="172"/>
      <c r="J479" s="172">
        <f t="shared" si="156"/>
        <v>2.4689999999999999</v>
      </c>
      <c r="K479" s="172">
        <f t="shared" si="156"/>
        <v>3.0813000000000001</v>
      </c>
      <c r="L479" s="67">
        <f t="shared" si="156"/>
        <v>8.6680397909598037E-4</v>
      </c>
      <c r="M479" s="67">
        <f t="shared" si="156"/>
        <v>0</v>
      </c>
      <c r="N479" s="172">
        <f t="shared" si="156"/>
        <v>6.0676278536718627E-4</v>
      </c>
      <c r="O479" s="53"/>
      <c r="P479" s="172">
        <f t="shared" si="157"/>
        <v>1.3175420482258902E-3</v>
      </c>
    </row>
    <row r="480" spans="1:16" hidden="1" x14ac:dyDescent="0.25">
      <c r="A480" s="91">
        <f t="shared" ref="A480:A488" si="158">A479+1</f>
        <v>4</v>
      </c>
      <c r="B480" s="94" t="s">
        <v>140</v>
      </c>
      <c r="C480" s="127">
        <v>0.46600000000000003</v>
      </c>
      <c r="D480" s="78"/>
      <c r="E480" s="78"/>
      <c r="G480" s="172">
        <f t="shared" si="149"/>
        <v>3.0813000000000001</v>
      </c>
      <c r="H480" s="172"/>
      <c r="I480" s="172"/>
      <c r="J480" s="172">
        <f t="shared" si="154"/>
        <v>2.4689999999999999</v>
      </c>
      <c r="K480" s="172">
        <f t="shared" si="154"/>
        <v>3.0813000000000001</v>
      </c>
      <c r="L480" s="67">
        <f t="shared" si="154"/>
        <v>8.6680397909598037E-4</v>
      </c>
      <c r="M480" s="67">
        <f t="shared" si="154"/>
        <v>0</v>
      </c>
      <c r="N480" s="172">
        <f t="shared" si="154"/>
        <v>6.0676278536718627E-4</v>
      </c>
      <c r="O480" s="53"/>
      <c r="P480" s="172">
        <f t="shared" si="153"/>
        <v>1.3175420482258902E-3</v>
      </c>
    </row>
    <row r="481" spans="1:16" hidden="1" x14ac:dyDescent="0.25">
      <c r="A481" s="91">
        <f t="shared" si="158"/>
        <v>5</v>
      </c>
      <c r="B481" s="94" t="s">
        <v>141</v>
      </c>
      <c r="C481" s="127">
        <v>0.46600000000000003</v>
      </c>
      <c r="D481" s="78"/>
      <c r="E481" s="78"/>
      <c r="G481" s="172">
        <f t="shared" si="149"/>
        <v>3.0813000000000001</v>
      </c>
      <c r="H481" s="172"/>
      <c r="I481" s="172"/>
      <c r="J481" s="172">
        <f t="shared" si="154"/>
        <v>2.4689999999999999</v>
      </c>
      <c r="K481" s="172">
        <f t="shared" si="154"/>
        <v>3.0813000000000001</v>
      </c>
      <c r="L481" s="67">
        <f t="shared" si="154"/>
        <v>8.6680397909598037E-4</v>
      </c>
      <c r="M481" s="67">
        <f t="shared" si="154"/>
        <v>0</v>
      </c>
      <c r="N481" s="172">
        <f t="shared" si="154"/>
        <v>6.0676278536718627E-4</v>
      </c>
      <c r="O481" s="53"/>
      <c r="P481" s="172">
        <f t="shared" si="153"/>
        <v>1.3175420482258902E-3</v>
      </c>
    </row>
    <row r="482" spans="1:16" hidden="1" x14ac:dyDescent="0.25">
      <c r="A482" s="91">
        <f t="shared" si="158"/>
        <v>6</v>
      </c>
      <c r="B482" s="94" t="s">
        <v>142</v>
      </c>
      <c r="C482" s="127">
        <v>0.46600000000000003</v>
      </c>
      <c r="D482" s="78"/>
      <c r="E482" s="78"/>
      <c r="G482" s="172">
        <f t="shared" si="149"/>
        <v>3.0813000000000001</v>
      </c>
      <c r="H482" s="172"/>
      <c r="I482" s="172"/>
      <c r="J482" s="172">
        <f t="shared" si="154"/>
        <v>2.4689999999999999</v>
      </c>
      <c r="K482" s="172">
        <f t="shared" si="154"/>
        <v>3.0813000000000001</v>
      </c>
      <c r="L482" s="67">
        <f t="shared" si="154"/>
        <v>8.6680397909598037E-4</v>
      </c>
      <c r="M482" s="67">
        <f t="shared" si="154"/>
        <v>0</v>
      </c>
      <c r="N482" s="172">
        <f t="shared" si="154"/>
        <v>6.0676278536718627E-4</v>
      </c>
      <c r="O482" s="53"/>
      <c r="P482" s="172">
        <f t="shared" si="153"/>
        <v>1.3175420482258902E-3</v>
      </c>
    </row>
    <row r="483" spans="1:16" hidden="1" x14ac:dyDescent="0.25">
      <c r="A483" s="91">
        <f t="shared" si="158"/>
        <v>7</v>
      </c>
      <c r="B483" s="134" t="s">
        <v>143</v>
      </c>
      <c r="C483" s="127">
        <v>0.46600000000000003</v>
      </c>
      <c r="D483" s="78"/>
      <c r="E483" s="78"/>
      <c r="G483" s="172">
        <f t="shared" si="149"/>
        <v>3.0813000000000001</v>
      </c>
      <c r="H483" s="172"/>
      <c r="I483" s="172"/>
      <c r="J483" s="172">
        <f t="shared" si="154"/>
        <v>2.4689999999999999</v>
      </c>
      <c r="K483" s="172">
        <f t="shared" si="154"/>
        <v>3.0813000000000001</v>
      </c>
      <c r="L483" s="67">
        <f t="shared" si="154"/>
        <v>8.6680397909598037E-4</v>
      </c>
      <c r="M483" s="67">
        <f t="shared" si="154"/>
        <v>0</v>
      </c>
      <c r="N483" s="172">
        <f t="shared" si="154"/>
        <v>6.0676278536718627E-4</v>
      </c>
      <c r="O483" s="53"/>
      <c r="P483" s="172">
        <f t="shared" si="153"/>
        <v>1.3175420482258902E-3</v>
      </c>
    </row>
    <row r="484" spans="1:16" hidden="1" x14ac:dyDescent="0.25">
      <c r="A484" s="91">
        <f t="shared" si="158"/>
        <v>8</v>
      </c>
      <c r="B484" s="134" t="s">
        <v>155</v>
      </c>
      <c r="C484" s="127">
        <v>0.46600000000000003</v>
      </c>
      <c r="D484" s="78"/>
      <c r="E484" s="78"/>
      <c r="G484" s="172">
        <f t="shared" si="149"/>
        <v>3.0813000000000001</v>
      </c>
      <c r="H484" s="172"/>
      <c r="I484" s="172"/>
      <c r="J484" s="172">
        <f t="shared" si="154"/>
        <v>2.4689999999999999</v>
      </c>
      <c r="K484" s="172">
        <f t="shared" si="154"/>
        <v>3.0813000000000001</v>
      </c>
      <c r="L484" s="67">
        <f t="shared" si="154"/>
        <v>8.6680397909598037E-4</v>
      </c>
      <c r="M484" s="67">
        <f t="shared" si="154"/>
        <v>0</v>
      </c>
      <c r="N484" s="172">
        <f t="shared" si="154"/>
        <v>6.0676278536718627E-4</v>
      </c>
      <c r="O484" s="53"/>
      <c r="P484" s="172">
        <f t="shared" si="153"/>
        <v>1.3175420482258902E-3</v>
      </c>
    </row>
    <row r="485" spans="1:16" ht="30.75" hidden="1" thickBot="1" x14ac:dyDescent="0.3">
      <c r="A485" s="91">
        <f t="shared" si="158"/>
        <v>9</v>
      </c>
      <c r="B485" s="135" t="s">
        <v>170</v>
      </c>
      <c r="C485" s="127">
        <v>0.46600000000000003</v>
      </c>
      <c r="D485" s="78"/>
      <c r="E485" s="78"/>
      <c r="G485" s="172">
        <f t="shared" si="149"/>
        <v>3.0813000000000001</v>
      </c>
      <c r="H485" s="172"/>
      <c r="I485" s="172"/>
      <c r="J485" s="172">
        <f t="shared" si="154"/>
        <v>2.4689999999999999</v>
      </c>
      <c r="K485" s="172">
        <f t="shared" si="154"/>
        <v>3.0813000000000001</v>
      </c>
      <c r="L485" s="67">
        <f t="shared" si="154"/>
        <v>8.6680397909598037E-4</v>
      </c>
      <c r="M485" s="67">
        <f t="shared" si="154"/>
        <v>0</v>
      </c>
      <c r="N485" s="172">
        <f t="shared" si="154"/>
        <v>6.0676278536718627E-4</v>
      </c>
      <c r="O485" s="53"/>
      <c r="P485" s="172">
        <f t="shared" si="153"/>
        <v>1.3175420482258902E-3</v>
      </c>
    </row>
    <row r="486" spans="1:16" hidden="1" x14ac:dyDescent="0.25">
      <c r="A486" s="91">
        <f t="shared" si="158"/>
        <v>10</v>
      </c>
      <c r="B486" s="143" t="s">
        <v>309</v>
      </c>
      <c r="C486" s="127"/>
      <c r="D486" s="78"/>
      <c r="E486" s="78"/>
      <c r="G486" s="172">
        <f t="shared" si="149"/>
        <v>3.0813000000000001</v>
      </c>
      <c r="H486" s="172"/>
      <c r="I486" s="172"/>
      <c r="J486" s="172">
        <f t="shared" ref="J486:N501" si="159">J485</f>
        <v>2.4689999999999999</v>
      </c>
      <c r="K486" s="172">
        <f t="shared" si="159"/>
        <v>3.0813000000000001</v>
      </c>
      <c r="L486" s="67">
        <f t="shared" si="159"/>
        <v>8.6680397909598037E-4</v>
      </c>
      <c r="M486" s="67">
        <f t="shared" si="159"/>
        <v>0</v>
      </c>
      <c r="N486" s="172">
        <f t="shared" si="159"/>
        <v>6.0676278536718627E-4</v>
      </c>
      <c r="O486" s="53"/>
      <c r="P486" s="172">
        <f t="shared" si="153"/>
        <v>1.3175420482258902E-3</v>
      </c>
    </row>
    <row r="487" spans="1:16" hidden="1" x14ac:dyDescent="0.25">
      <c r="A487" s="91">
        <f t="shared" si="158"/>
        <v>11</v>
      </c>
      <c r="B487" s="143"/>
      <c r="C487" s="127"/>
      <c r="D487" s="78"/>
      <c r="E487" s="78"/>
      <c r="G487" s="172">
        <f t="shared" si="149"/>
        <v>3.0813000000000001</v>
      </c>
      <c r="H487" s="172"/>
      <c r="I487" s="172"/>
      <c r="J487" s="172">
        <f t="shared" si="159"/>
        <v>2.4689999999999999</v>
      </c>
      <c r="K487" s="172">
        <f t="shared" si="159"/>
        <v>3.0813000000000001</v>
      </c>
      <c r="L487" s="67">
        <f t="shared" si="159"/>
        <v>8.6680397909598037E-4</v>
      </c>
      <c r="M487" s="67">
        <f t="shared" si="159"/>
        <v>0</v>
      </c>
      <c r="N487" s="172">
        <f t="shared" si="159"/>
        <v>6.0676278536718627E-4</v>
      </c>
      <c r="O487" s="53"/>
      <c r="P487" s="172">
        <f t="shared" si="153"/>
        <v>1.3175420482258902E-3</v>
      </c>
    </row>
    <row r="488" spans="1:16" ht="15.75" hidden="1" thickBot="1" x14ac:dyDescent="0.3">
      <c r="A488" s="91">
        <f t="shared" si="158"/>
        <v>12</v>
      </c>
      <c r="B488" s="135"/>
      <c r="C488" s="127"/>
      <c r="D488" s="78"/>
      <c r="E488" s="78"/>
      <c r="G488" s="172">
        <f t="shared" si="149"/>
        <v>3.0813000000000001</v>
      </c>
      <c r="H488" s="172"/>
      <c r="I488" s="172"/>
      <c r="J488" s="172">
        <f t="shared" si="159"/>
        <v>2.4689999999999999</v>
      </c>
      <c r="K488" s="172">
        <f t="shared" si="159"/>
        <v>3.0813000000000001</v>
      </c>
      <c r="L488" s="67">
        <f t="shared" si="159"/>
        <v>8.6680397909598037E-4</v>
      </c>
      <c r="M488" s="67">
        <f t="shared" si="159"/>
        <v>0</v>
      </c>
      <c r="N488" s="172">
        <f t="shared" si="159"/>
        <v>6.0676278536718627E-4</v>
      </c>
      <c r="O488" s="53"/>
      <c r="P488" s="172">
        <f t="shared" si="153"/>
        <v>1.3175420482258902E-3</v>
      </c>
    </row>
    <row r="489" spans="1:16" hidden="1" x14ac:dyDescent="0.25">
      <c r="A489" s="91"/>
      <c r="B489" s="136"/>
      <c r="C489" s="127"/>
      <c r="D489" s="78"/>
      <c r="E489" s="78"/>
      <c r="G489" s="172">
        <f t="shared" ref="G489:G552" si="160">G488</f>
        <v>3.0813000000000001</v>
      </c>
      <c r="H489" s="172"/>
      <c r="I489" s="172"/>
      <c r="J489" s="172">
        <f t="shared" si="159"/>
        <v>2.4689999999999999</v>
      </c>
      <c r="K489" s="172">
        <f t="shared" si="159"/>
        <v>3.0813000000000001</v>
      </c>
      <c r="L489" s="67">
        <f t="shared" si="159"/>
        <v>8.6680397909598037E-4</v>
      </c>
      <c r="M489" s="67">
        <f t="shared" si="159"/>
        <v>0</v>
      </c>
      <c r="N489" s="172">
        <f t="shared" si="159"/>
        <v>6.0676278536718627E-4</v>
      </c>
      <c r="O489" s="53"/>
      <c r="P489" s="172">
        <f t="shared" si="153"/>
        <v>1.3175420482258902E-3</v>
      </c>
    </row>
    <row r="490" spans="1:16" ht="18.75" hidden="1" x14ac:dyDescent="0.3">
      <c r="A490" s="91"/>
      <c r="B490" s="93" t="s">
        <v>254</v>
      </c>
      <c r="C490" s="127"/>
      <c r="D490" s="78"/>
      <c r="E490" s="78"/>
      <c r="G490" s="172">
        <f t="shared" si="160"/>
        <v>3.0813000000000001</v>
      </c>
      <c r="H490" s="172"/>
      <c r="I490" s="172"/>
      <c r="J490" s="172">
        <f t="shared" si="159"/>
        <v>2.4689999999999999</v>
      </c>
      <c r="K490" s="172">
        <f t="shared" si="159"/>
        <v>3.0813000000000001</v>
      </c>
      <c r="L490" s="67">
        <f t="shared" si="159"/>
        <v>8.6680397909598037E-4</v>
      </c>
      <c r="M490" s="67">
        <f t="shared" si="159"/>
        <v>0</v>
      </c>
      <c r="N490" s="172">
        <f t="shared" si="159"/>
        <v>6.0676278536718627E-4</v>
      </c>
      <c r="O490" s="53"/>
      <c r="P490" s="172">
        <f t="shared" si="153"/>
        <v>1.3175420482258902E-3</v>
      </c>
    </row>
    <row r="491" spans="1:16" hidden="1" x14ac:dyDescent="0.25">
      <c r="A491" s="91">
        <v>1</v>
      </c>
      <c r="B491" s="134" t="s">
        <v>327</v>
      </c>
      <c r="C491" s="127">
        <v>0.26700000000000002</v>
      </c>
      <c r="D491" s="78"/>
      <c r="E491" s="78"/>
      <c r="G491" s="172">
        <f t="shared" si="160"/>
        <v>3.0813000000000001</v>
      </c>
      <c r="H491" s="172"/>
      <c r="I491" s="172"/>
      <c r="J491" s="172">
        <f t="shared" si="159"/>
        <v>2.4689999999999999</v>
      </c>
      <c r="K491" s="172">
        <f t="shared" si="159"/>
        <v>3.0813000000000001</v>
      </c>
      <c r="L491" s="67">
        <f t="shared" si="159"/>
        <v>8.6680397909598037E-4</v>
      </c>
      <c r="M491" s="67">
        <f t="shared" si="159"/>
        <v>0</v>
      </c>
      <c r="N491" s="172">
        <f t="shared" si="159"/>
        <v>6.0676278536718627E-4</v>
      </c>
      <c r="O491" s="53"/>
      <c r="P491" s="172">
        <f t="shared" si="153"/>
        <v>1.3175420482258902E-3</v>
      </c>
    </row>
    <row r="492" spans="1:16" hidden="1" x14ac:dyDescent="0.25">
      <c r="A492" s="91">
        <f>A491+1</f>
        <v>2</v>
      </c>
      <c r="B492" s="134" t="s">
        <v>316</v>
      </c>
      <c r="C492" s="127">
        <v>0.88500000000000001</v>
      </c>
      <c r="D492" s="78"/>
      <c r="E492" s="78"/>
      <c r="G492" s="172">
        <f t="shared" si="160"/>
        <v>3.0813000000000001</v>
      </c>
      <c r="H492" s="172"/>
      <c r="I492" s="172"/>
      <c r="J492" s="172">
        <f t="shared" si="159"/>
        <v>2.4689999999999999</v>
      </c>
      <c r="K492" s="172">
        <f t="shared" si="159"/>
        <v>3.0813000000000001</v>
      </c>
      <c r="L492" s="67">
        <f t="shared" si="159"/>
        <v>8.6680397909598037E-4</v>
      </c>
      <c r="M492" s="67">
        <f t="shared" si="159"/>
        <v>0</v>
      </c>
      <c r="N492" s="172">
        <f t="shared" si="159"/>
        <v>6.0676278536718627E-4</v>
      </c>
      <c r="O492" s="53"/>
      <c r="P492" s="172">
        <f t="shared" si="153"/>
        <v>1.3175420482258902E-3</v>
      </c>
    </row>
    <row r="493" spans="1:16" hidden="1" x14ac:dyDescent="0.25">
      <c r="A493" s="91">
        <f>A492+1</f>
        <v>3</v>
      </c>
      <c r="B493" s="134" t="s">
        <v>476</v>
      </c>
      <c r="C493" s="127"/>
      <c r="D493" s="78"/>
      <c r="E493" s="78"/>
      <c r="G493" s="172">
        <f t="shared" si="160"/>
        <v>3.0813000000000001</v>
      </c>
      <c r="H493" s="172"/>
      <c r="I493" s="172"/>
      <c r="J493" s="172">
        <f t="shared" si="159"/>
        <v>2.4689999999999999</v>
      </c>
      <c r="K493" s="172">
        <f t="shared" si="159"/>
        <v>3.0813000000000001</v>
      </c>
      <c r="L493" s="67">
        <f t="shared" si="159"/>
        <v>8.6680397909598037E-4</v>
      </c>
      <c r="M493" s="67">
        <f t="shared" si="159"/>
        <v>0</v>
      </c>
      <c r="N493" s="172">
        <f t="shared" si="159"/>
        <v>6.0676278536718627E-4</v>
      </c>
      <c r="O493" s="53"/>
      <c r="P493" s="172">
        <f t="shared" si="153"/>
        <v>1.3175420482258902E-3</v>
      </c>
    </row>
    <row r="494" spans="1:16" ht="15.75" hidden="1" thickBot="1" x14ac:dyDescent="0.3">
      <c r="A494" s="91">
        <f>A493+1</f>
        <v>4</v>
      </c>
      <c r="B494" s="259" t="s">
        <v>504</v>
      </c>
      <c r="C494" s="127"/>
      <c r="D494" s="78"/>
      <c r="E494" s="78"/>
      <c r="G494" s="172">
        <f t="shared" si="160"/>
        <v>3.0813000000000001</v>
      </c>
      <c r="H494" s="172"/>
      <c r="I494" s="172"/>
      <c r="J494" s="172">
        <f t="shared" si="159"/>
        <v>2.4689999999999999</v>
      </c>
      <c r="K494" s="172">
        <f t="shared" si="159"/>
        <v>3.0813000000000001</v>
      </c>
      <c r="L494" s="67">
        <f t="shared" si="159"/>
        <v>8.6680397909598037E-4</v>
      </c>
      <c r="M494" s="67">
        <f t="shared" si="159"/>
        <v>0</v>
      </c>
      <c r="N494" s="172">
        <f t="shared" si="159"/>
        <v>6.0676278536718627E-4</v>
      </c>
      <c r="O494" s="53"/>
      <c r="P494" s="172">
        <f t="shared" si="153"/>
        <v>1.3175420482258902E-3</v>
      </c>
    </row>
    <row r="495" spans="1:16" hidden="1" x14ac:dyDescent="0.25">
      <c r="A495" s="91"/>
      <c r="B495" s="136"/>
      <c r="C495" s="127"/>
      <c r="D495" s="78"/>
      <c r="E495" s="78"/>
      <c r="G495" s="172">
        <f t="shared" si="160"/>
        <v>3.0813000000000001</v>
      </c>
      <c r="H495" s="172"/>
      <c r="I495" s="172"/>
      <c r="J495" s="172">
        <f t="shared" si="159"/>
        <v>2.4689999999999999</v>
      </c>
      <c r="K495" s="172">
        <f t="shared" si="159"/>
        <v>3.0813000000000001</v>
      </c>
      <c r="L495" s="67">
        <f t="shared" si="159"/>
        <v>8.6680397909598037E-4</v>
      </c>
      <c r="M495" s="67">
        <f t="shared" si="159"/>
        <v>0</v>
      </c>
      <c r="N495" s="172">
        <f t="shared" si="159"/>
        <v>6.0676278536718627E-4</v>
      </c>
      <c r="O495" s="53"/>
      <c r="P495" s="172">
        <f t="shared" si="153"/>
        <v>1.3175420482258902E-3</v>
      </c>
    </row>
    <row r="496" spans="1:16" ht="18.75" hidden="1" x14ac:dyDescent="0.3">
      <c r="A496" s="91"/>
      <c r="B496" s="93" t="s">
        <v>258</v>
      </c>
      <c r="C496" s="127"/>
      <c r="D496" s="78"/>
      <c r="E496" s="78"/>
      <c r="G496" s="172">
        <f t="shared" si="160"/>
        <v>3.0813000000000001</v>
      </c>
      <c r="H496" s="172"/>
      <c r="I496" s="172"/>
      <c r="J496" s="172">
        <f t="shared" si="159"/>
        <v>2.4689999999999999</v>
      </c>
      <c r="K496" s="172">
        <f t="shared" si="159"/>
        <v>3.0813000000000001</v>
      </c>
      <c r="L496" s="67">
        <f t="shared" si="159"/>
        <v>8.6680397909598037E-4</v>
      </c>
      <c r="M496" s="67">
        <f t="shared" si="159"/>
        <v>0</v>
      </c>
      <c r="N496" s="172">
        <f t="shared" si="159"/>
        <v>6.0676278536718627E-4</v>
      </c>
      <c r="O496" s="53"/>
      <c r="P496" s="172">
        <f t="shared" si="153"/>
        <v>1.3175420482258902E-3</v>
      </c>
    </row>
    <row r="497" spans="1:16" hidden="1" x14ac:dyDescent="0.25">
      <c r="A497" s="91">
        <v>1</v>
      </c>
      <c r="B497" s="94" t="s">
        <v>403</v>
      </c>
      <c r="C497" s="127"/>
      <c r="D497" s="78"/>
      <c r="E497" s="78"/>
      <c r="G497" s="172">
        <f t="shared" si="160"/>
        <v>3.0813000000000001</v>
      </c>
      <c r="H497" s="172"/>
      <c r="I497" s="172"/>
      <c r="J497" s="172">
        <f t="shared" si="159"/>
        <v>2.4689999999999999</v>
      </c>
      <c r="K497" s="172">
        <f t="shared" si="159"/>
        <v>3.0813000000000001</v>
      </c>
      <c r="L497" s="67">
        <f t="shared" si="159"/>
        <v>8.6680397909598037E-4</v>
      </c>
      <c r="M497" s="67">
        <f t="shared" si="159"/>
        <v>0</v>
      </c>
      <c r="N497" s="172">
        <f t="shared" si="159"/>
        <v>6.0676278536718627E-4</v>
      </c>
      <c r="O497" s="53"/>
      <c r="P497" s="172">
        <f t="shared" si="153"/>
        <v>1.3175420482258902E-3</v>
      </c>
    </row>
    <row r="498" spans="1:16" hidden="1" x14ac:dyDescent="0.25">
      <c r="A498" s="91">
        <f>A497+1</f>
        <v>2</v>
      </c>
      <c r="B498" s="94" t="s">
        <v>312</v>
      </c>
      <c r="C498" s="127">
        <v>1.542</v>
      </c>
      <c r="D498" s="78"/>
      <c r="E498" s="78"/>
      <c r="G498" s="172">
        <f t="shared" si="160"/>
        <v>3.0813000000000001</v>
      </c>
      <c r="H498" s="172"/>
      <c r="I498" s="172"/>
      <c r="J498" s="172">
        <f t="shared" si="159"/>
        <v>2.4689999999999999</v>
      </c>
      <c r="K498" s="172">
        <f t="shared" si="159"/>
        <v>3.0813000000000001</v>
      </c>
      <c r="L498" s="67">
        <f t="shared" si="159"/>
        <v>8.6680397909598037E-4</v>
      </c>
      <c r="M498" s="67">
        <f t="shared" si="159"/>
        <v>0</v>
      </c>
      <c r="N498" s="172">
        <f t="shared" si="159"/>
        <v>6.0676278536718627E-4</v>
      </c>
      <c r="O498" s="53"/>
      <c r="P498" s="172">
        <f t="shared" si="153"/>
        <v>1.3175420482258902E-3</v>
      </c>
    </row>
    <row r="499" spans="1:16" hidden="1" x14ac:dyDescent="0.25">
      <c r="A499" s="91">
        <f t="shared" ref="A499:A500" si="161">A498+1</f>
        <v>3</v>
      </c>
      <c r="B499" s="94" t="s">
        <v>492</v>
      </c>
      <c r="C499" s="127"/>
      <c r="D499" s="78"/>
      <c r="E499" s="78"/>
      <c r="G499" s="172">
        <f t="shared" si="160"/>
        <v>3.0813000000000001</v>
      </c>
      <c r="H499" s="172"/>
      <c r="I499" s="172"/>
      <c r="J499" s="172">
        <f t="shared" si="159"/>
        <v>2.4689999999999999</v>
      </c>
      <c r="K499" s="172">
        <f t="shared" si="159"/>
        <v>3.0813000000000001</v>
      </c>
      <c r="L499" s="67">
        <f t="shared" si="159"/>
        <v>8.6680397909598037E-4</v>
      </c>
      <c r="M499" s="67">
        <f t="shared" si="159"/>
        <v>0</v>
      </c>
      <c r="N499" s="172">
        <f t="shared" si="159"/>
        <v>6.0676278536718627E-4</v>
      </c>
      <c r="O499" s="53"/>
      <c r="P499" s="172">
        <f t="shared" si="153"/>
        <v>1.3175420482258902E-3</v>
      </c>
    </row>
    <row r="500" spans="1:16" hidden="1" x14ac:dyDescent="0.25">
      <c r="A500" s="91">
        <f t="shared" si="161"/>
        <v>4</v>
      </c>
      <c r="B500" s="94" t="s">
        <v>147</v>
      </c>
      <c r="C500" s="127"/>
      <c r="D500" s="78"/>
      <c r="E500" s="78"/>
      <c r="G500" s="172">
        <f t="shared" si="160"/>
        <v>3.0813000000000001</v>
      </c>
      <c r="H500" s="172"/>
      <c r="I500" s="172"/>
      <c r="J500" s="172">
        <f t="shared" si="159"/>
        <v>2.4689999999999999</v>
      </c>
      <c r="K500" s="172">
        <f t="shared" si="159"/>
        <v>3.0813000000000001</v>
      </c>
      <c r="L500" s="67">
        <f t="shared" si="159"/>
        <v>8.6680397909598037E-4</v>
      </c>
      <c r="M500" s="67">
        <f t="shared" si="159"/>
        <v>0</v>
      </c>
      <c r="N500" s="172">
        <f t="shared" si="159"/>
        <v>6.0676278536718627E-4</v>
      </c>
      <c r="O500" s="53"/>
      <c r="P500" s="172">
        <f t="shared" si="153"/>
        <v>1.3175420482258902E-3</v>
      </c>
    </row>
    <row r="501" spans="1:16" hidden="1" x14ac:dyDescent="0.25">
      <c r="A501" s="91">
        <f>A500+1</f>
        <v>5</v>
      </c>
      <c r="B501" s="94" t="s">
        <v>148</v>
      </c>
      <c r="C501" s="127"/>
      <c r="D501" s="78"/>
      <c r="E501" s="78"/>
      <c r="G501" s="172">
        <f t="shared" si="160"/>
        <v>3.0813000000000001</v>
      </c>
      <c r="H501" s="172"/>
      <c r="I501" s="172"/>
      <c r="J501" s="172">
        <f t="shared" si="159"/>
        <v>2.4689999999999999</v>
      </c>
      <c r="K501" s="172">
        <f t="shared" si="159"/>
        <v>3.0813000000000001</v>
      </c>
      <c r="L501" s="67">
        <f t="shared" si="159"/>
        <v>8.6680397909598037E-4</v>
      </c>
      <c r="M501" s="67">
        <f t="shared" si="159"/>
        <v>0</v>
      </c>
      <c r="N501" s="172">
        <f t="shared" si="159"/>
        <v>6.0676278536718627E-4</v>
      </c>
      <c r="O501" s="53"/>
      <c r="P501" s="172">
        <f t="shared" si="153"/>
        <v>1.3175420482258902E-3</v>
      </c>
    </row>
    <row r="502" spans="1:16" hidden="1" x14ac:dyDescent="0.25">
      <c r="A502" s="91">
        <f>A501+1</f>
        <v>6</v>
      </c>
      <c r="B502" s="94" t="s">
        <v>149</v>
      </c>
      <c r="C502" s="127"/>
      <c r="D502" s="78"/>
      <c r="E502" s="78"/>
      <c r="G502" s="172">
        <f t="shared" si="160"/>
        <v>3.0813000000000001</v>
      </c>
      <c r="H502" s="172"/>
      <c r="I502" s="172"/>
      <c r="J502" s="172">
        <f t="shared" ref="J502:N517" si="162">J501</f>
        <v>2.4689999999999999</v>
      </c>
      <c r="K502" s="172">
        <f t="shared" si="162"/>
        <v>3.0813000000000001</v>
      </c>
      <c r="L502" s="67">
        <f t="shared" si="162"/>
        <v>8.6680397909598037E-4</v>
      </c>
      <c r="M502" s="67">
        <f t="shared" si="162"/>
        <v>0</v>
      </c>
      <c r="N502" s="172">
        <f t="shared" si="162"/>
        <v>6.0676278536718627E-4</v>
      </c>
      <c r="O502" s="53"/>
      <c r="P502" s="172">
        <f t="shared" si="153"/>
        <v>1.3175420482258902E-3</v>
      </c>
    </row>
    <row r="503" spans="1:16" hidden="1" x14ac:dyDescent="0.25">
      <c r="A503" s="91">
        <f>A502+1</f>
        <v>7</v>
      </c>
      <c r="B503" s="94" t="s">
        <v>259</v>
      </c>
      <c r="C503" s="127">
        <v>0.71399999999999997</v>
      </c>
      <c r="D503" s="78"/>
      <c r="E503" s="78"/>
      <c r="G503" s="172">
        <f t="shared" si="160"/>
        <v>3.0813000000000001</v>
      </c>
      <c r="H503" s="172"/>
      <c r="I503" s="172"/>
      <c r="J503" s="172">
        <f t="shared" si="162"/>
        <v>2.4689999999999999</v>
      </c>
      <c r="K503" s="172">
        <f t="shared" si="162"/>
        <v>3.0813000000000001</v>
      </c>
      <c r="L503" s="67">
        <f t="shared" si="162"/>
        <v>8.6680397909598037E-4</v>
      </c>
      <c r="M503" s="67">
        <f t="shared" si="162"/>
        <v>0</v>
      </c>
      <c r="N503" s="172">
        <f t="shared" si="162"/>
        <v>6.0676278536718627E-4</v>
      </c>
      <c r="O503" s="53"/>
      <c r="P503" s="172">
        <f t="shared" si="153"/>
        <v>1.3175420482258902E-3</v>
      </c>
    </row>
    <row r="504" spans="1:16" hidden="1" x14ac:dyDescent="0.25">
      <c r="A504" s="91"/>
      <c r="B504" s="94" t="s">
        <v>429</v>
      </c>
      <c r="C504" s="127"/>
      <c r="D504" s="78"/>
      <c r="E504" s="78"/>
      <c r="G504" s="172">
        <f t="shared" si="160"/>
        <v>3.0813000000000001</v>
      </c>
      <c r="H504" s="172"/>
      <c r="I504" s="172"/>
      <c r="J504" s="172">
        <f t="shared" si="162"/>
        <v>2.4689999999999999</v>
      </c>
      <c r="K504" s="172">
        <f t="shared" si="162"/>
        <v>3.0813000000000001</v>
      </c>
      <c r="L504" s="67">
        <f t="shared" si="162"/>
        <v>8.6680397909598037E-4</v>
      </c>
      <c r="M504" s="67">
        <f t="shared" si="162"/>
        <v>0</v>
      </c>
      <c r="N504" s="172">
        <f t="shared" si="162"/>
        <v>6.0676278536718627E-4</v>
      </c>
      <c r="O504" s="53"/>
      <c r="P504" s="172">
        <f t="shared" si="153"/>
        <v>1.3175420482258902E-3</v>
      </c>
    </row>
    <row r="505" spans="1:16" hidden="1" x14ac:dyDescent="0.25">
      <c r="A505" s="91">
        <f>A503+1</f>
        <v>8</v>
      </c>
      <c r="B505" s="94" t="s">
        <v>215</v>
      </c>
      <c r="C505" s="127"/>
      <c r="D505" s="78"/>
      <c r="E505" s="78"/>
      <c r="G505" s="172">
        <f t="shared" si="160"/>
        <v>3.0813000000000001</v>
      </c>
      <c r="H505" s="172"/>
      <c r="I505" s="172"/>
      <c r="J505" s="172">
        <f t="shared" si="162"/>
        <v>2.4689999999999999</v>
      </c>
      <c r="K505" s="172">
        <f t="shared" si="162"/>
        <v>3.0813000000000001</v>
      </c>
      <c r="L505" s="67">
        <f t="shared" si="162"/>
        <v>8.6680397909598037E-4</v>
      </c>
      <c r="M505" s="67">
        <f t="shared" si="162"/>
        <v>0</v>
      </c>
      <c r="N505" s="172">
        <f t="shared" si="162"/>
        <v>6.0676278536718627E-4</v>
      </c>
      <c r="O505" s="53"/>
      <c r="P505" s="172">
        <f t="shared" si="153"/>
        <v>1.3175420482258902E-3</v>
      </c>
    </row>
    <row r="506" spans="1:16" hidden="1" x14ac:dyDescent="0.25">
      <c r="A506" s="91"/>
      <c r="B506" s="94" t="s">
        <v>329</v>
      </c>
      <c r="C506" s="127">
        <v>0.51100000000000001</v>
      </c>
      <c r="D506" s="78"/>
      <c r="E506" s="78"/>
      <c r="G506" s="172">
        <f t="shared" si="160"/>
        <v>3.0813000000000001</v>
      </c>
      <c r="H506" s="172"/>
      <c r="I506" s="172"/>
      <c r="J506" s="172">
        <f t="shared" si="162"/>
        <v>2.4689999999999999</v>
      </c>
      <c r="K506" s="172">
        <f t="shared" si="162"/>
        <v>3.0813000000000001</v>
      </c>
      <c r="L506" s="67">
        <f t="shared" si="162"/>
        <v>8.6680397909598037E-4</v>
      </c>
      <c r="M506" s="67">
        <f t="shared" si="162"/>
        <v>0</v>
      </c>
      <c r="N506" s="172">
        <f t="shared" si="162"/>
        <v>6.0676278536718627E-4</v>
      </c>
      <c r="O506" s="53"/>
      <c r="P506" s="172">
        <f t="shared" si="153"/>
        <v>1.3175420482258902E-3</v>
      </c>
    </row>
    <row r="507" spans="1:16" hidden="1" x14ac:dyDescent="0.25">
      <c r="A507" s="91"/>
      <c r="B507" s="94" t="s">
        <v>375</v>
      </c>
      <c r="C507" s="127">
        <v>0.51400000000000001</v>
      </c>
      <c r="D507" s="78"/>
      <c r="E507" s="78"/>
      <c r="G507" s="172">
        <f t="shared" si="160"/>
        <v>3.0813000000000001</v>
      </c>
      <c r="H507" s="172"/>
      <c r="I507" s="172"/>
      <c r="J507" s="172">
        <f t="shared" si="162"/>
        <v>2.4689999999999999</v>
      </c>
      <c r="K507" s="172">
        <f t="shared" si="162"/>
        <v>3.0813000000000001</v>
      </c>
      <c r="L507" s="67">
        <f t="shared" si="162"/>
        <v>8.6680397909598037E-4</v>
      </c>
      <c r="M507" s="67">
        <f t="shared" si="162"/>
        <v>0</v>
      </c>
      <c r="N507" s="172">
        <f t="shared" si="162"/>
        <v>6.0676278536718627E-4</v>
      </c>
      <c r="O507" s="53"/>
      <c r="P507" s="172">
        <f t="shared" si="153"/>
        <v>1.3175420482258902E-3</v>
      </c>
    </row>
    <row r="508" spans="1:16" hidden="1" x14ac:dyDescent="0.25">
      <c r="A508" s="91"/>
      <c r="B508" s="94" t="s">
        <v>419</v>
      </c>
      <c r="C508" s="202">
        <f>11.795/12</f>
        <v>0.98291666666666666</v>
      </c>
      <c r="D508" s="78"/>
      <c r="E508" s="78"/>
      <c r="G508" s="172">
        <f t="shared" si="160"/>
        <v>3.0813000000000001</v>
      </c>
      <c r="H508" s="172"/>
      <c r="I508" s="172"/>
      <c r="J508" s="172">
        <f t="shared" si="162"/>
        <v>2.4689999999999999</v>
      </c>
      <c r="K508" s="172">
        <f t="shared" si="162"/>
        <v>3.0813000000000001</v>
      </c>
      <c r="L508" s="67">
        <f t="shared" si="162"/>
        <v>8.6680397909598037E-4</v>
      </c>
      <c r="M508" s="67">
        <f t="shared" si="162"/>
        <v>0</v>
      </c>
      <c r="N508" s="172">
        <f t="shared" si="162"/>
        <v>6.0676278536718627E-4</v>
      </c>
      <c r="O508" s="53"/>
      <c r="P508" s="172">
        <f t="shared" si="153"/>
        <v>1.3175420482258902E-3</v>
      </c>
    </row>
    <row r="509" spans="1:16" hidden="1" x14ac:dyDescent="0.25">
      <c r="A509" s="91"/>
      <c r="B509" s="94" t="s">
        <v>418</v>
      </c>
      <c r="C509" s="202">
        <f>8.105/8</f>
        <v>1.0131250000000001</v>
      </c>
      <c r="D509" s="78"/>
      <c r="E509" s="78"/>
      <c r="G509" s="172">
        <f t="shared" si="160"/>
        <v>3.0813000000000001</v>
      </c>
      <c r="H509" s="172"/>
      <c r="I509" s="172"/>
      <c r="J509" s="172">
        <f t="shared" si="162"/>
        <v>2.4689999999999999</v>
      </c>
      <c r="K509" s="172">
        <f t="shared" si="162"/>
        <v>3.0813000000000001</v>
      </c>
      <c r="L509" s="67">
        <f t="shared" si="162"/>
        <v>8.6680397909598037E-4</v>
      </c>
      <c r="M509" s="67">
        <f t="shared" si="162"/>
        <v>0</v>
      </c>
      <c r="N509" s="172">
        <f t="shared" si="162"/>
        <v>6.0676278536718627E-4</v>
      </c>
      <c r="O509" s="53"/>
      <c r="P509" s="172">
        <f t="shared" si="153"/>
        <v>1.3175420482258902E-3</v>
      </c>
    </row>
    <row r="510" spans="1:16" hidden="1" x14ac:dyDescent="0.25">
      <c r="A510" s="2">
        <v>1</v>
      </c>
      <c r="B510" s="87" t="s">
        <v>55</v>
      </c>
      <c r="C510" s="127"/>
      <c r="D510" s="78"/>
      <c r="E510" s="78"/>
      <c r="G510" s="172">
        <f t="shared" si="160"/>
        <v>3.0813000000000001</v>
      </c>
      <c r="H510" s="172"/>
      <c r="I510" s="172"/>
      <c r="J510" s="172">
        <f t="shared" si="162"/>
        <v>2.4689999999999999</v>
      </c>
      <c r="K510" s="172">
        <f t="shared" si="162"/>
        <v>3.0813000000000001</v>
      </c>
      <c r="L510" s="67">
        <f t="shared" si="162"/>
        <v>8.6680397909598037E-4</v>
      </c>
      <c r="M510" s="67">
        <f t="shared" si="162"/>
        <v>0</v>
      </c>
      <c r="N510" s="172">
        <f t="shared" si="162"/>
        <v>6.0676278536718627E-4</v>
      </c>
      <c r="O510" s="53"/>
      <c r="P510" s="172">
        <f t="shared" si="153"/>
        <v>1.3175420482258902E-3</v>
      </c>
    </row>
    <row r="511" spans="1:16" hidden="1" x14ac:dyDescent="0.25">
      <c r="A511" s="2">
        <f>A510+1</f>
        <v>2</v>
      </c>
      <c r="B511" s="55" t="s">
        <v>88</v>
      </c>
      <c r="C511" s="127"/>
      <c r="D511" s="78"/>
      <c r="E511" s="78"/>
      <c r="G511" s="172">
        <f t="shared" si="160"/>
        <v>3.0813000000000001</v>
      </c>
      <c r="H511" s="172"/>
      <c r="I511" s="172"/>
      <c r="J511" s="172">
        <f t="shared" si="162"/>
        <v>2.4689999999999999</v>
      </c>
      <c r="K511" s="172">
        <f t="shared" si="162"/>
        <v>3.0813000000000001</v>
      </c>
      <c r="L511" s="67">
        <f t="shared" si="162"/>
        <v>8.6680397909598037E-4</v>
      </c>
      <c r="M511" s="67">
        <f t="shared" si="162"/>
        <v>0</v>
      </c>
      <c r="N511" s="172">
        <f t="shared" si="162"/>
        <v>6.0676278536718627E-4</v>
      </c>
      <c r="O511" s="53"/>
      <c r="P511" s="172">
        <f t="shared" si="153"/>
        <v>1.3175420482258902E-3</v>
      </c>
    </row>
    <row r="512" spans="1:16" hidden="1" x14ac:dyDescent="0.25">
      <c r="A512" s="2">
        <f t="shared" ref="A512:A558" si="163">A511+1</f>
        <v>3</v>
      </c>
      <c r="B512" s="55" t="s">
        <v>122</v>
      </c>
      <c r="C512" s="127"/>
      <c r="D512" s="78"/>
      <c r="E512" s="78"/>
      <c r="G512" s="172">
        <f t="shared" si="160"/>
        <v>3.0813000000000001</v>
      </c>
      <c r="H512" s="172"/>
      <c r="I512" s="172"/>
      <c r="J512" s="172">
        <f t="shared" si="162"/>
        <v>2.4689999999999999</v>
      </c>
      <c r="K512" s="172">
        <f t="shared" si="162"/>
        <v>3.0813000000000001</v>
      </c>
      <c r="L512" s="67">
        <f t="shared" si="162"/>
        <v>8.6680397909598037E-4</v>
      </c>
      <c r="M512" s="67">
        <f t="shared" si="162"/>
        <v>0</v>
      </c>
      <c r="N512" s="172">
        <f t="shared" si="162"/>
        <v>6.0676278536718627E-4</v>
      </c>
      <c r="O512" s="53"/>
      <c r="P512" s="172">
        <f t="shared" si="153"/>
        <v>1.3175420482258902E-3</v>
      </c>
    </row>
    <row r="513" spans="1:16" hidden="1" x14ac:dyDescent="0.25">
      <c r="A513" s="2">
        <f t="shared" si="163"/>
        <v>4</v>
      </c>
      <c r="B513" s="55" t="s">
        <v>118</v>
      </c>
      <c r="C513" s="127"/>
      <c r="D513" s="78"/>
      <c r="E513" s="78"/>
      <c r="G513" s="172">
        <f t="shared" si="160"/>
        <v>3.0813000000000001</v>
      </c>
      <c r="H513" s="172"/>
      <c r="I513" s="172"/>
      <c r="J513" s="172">
        <f t="shared" si="162"/>
        <v>2.4689999999999999</v>
      </c>
      <c r="K513" s="172">
        <f t="shared" si="162"/>
        <v>3.0813000000000001</v>
      </c>
      <c r="L513" s="67">
        <f t="shared" si="162"/>
        <v>8.6680397909598037E-4</v>
      </c>
      <c r="M513" s="67">
        <f t="shared" si="162"/>
        <v>0</v>
      </c>
      <c r="N513" s="172">
        <f t="shared" si="162"/>
        <v>6.0676278536718627E-4</v>
      </c>
      <c r="O513" s="53"/>
      <c r="P513" s="172">
        <f t="shared" si="153"/>
        <v>1.3175420482258902E-3</v>
      </c>
    </row>
    <row r="514" spans="1:16" hidden="1" x14ac:dyDescent="0.25">
      <c r="A514" s="2">
        <f t="shared" si="163"/>
        <v>5</v>
      </c>
      <c r="B514" s="55" t="s">
        <v>75</v>
      </c>
      <c r="C514" s="127"/>
      <c r="D514" s="78"/>
      <c r="E514" s="78"/>
      <c r="G514" s="172">
        <f t="shared" si="160"/>
        <v>3.0813000000000001</v>
      </c>
      <c r="H514" s="172"/>
      <c r="I514" s="172"/>
      <c r="J514" s="172">
        <f t="shared" si="162"/>
        <v>2.4689999999999999</v>
      </c>
      <c r="K514" s="172">
        <f t="shared" si="162"/>
        <v>3.0813000000000001</v>
      </c>
      <c r="L514" s="67">
        <f t="shared" si="162"/>
        <v>8.6680397909598037E-4</v>
      </c>
      <c r="M514" s="67">
        <f t="shared" si="162"/>
        <v>0</v>
      </c>
      <c r="N514" s="172">
        <f t="shared" si="162"/>
        <v>6.0676278536718627E-4</v>
      </c>
      <c r="O514" s="53"/>
      <c r="P514" s="172">
        <f t="shared" si="153"/>
        <v>1.3175420482258902E-3</v>
      </c>
    </row>
    <row r="515" spans="1:16" hidden="1" x14ac:dyDescent="0.25">
      <c r="A515" s="2">
        <f t="shared" si="163"/>
        <v>6</v>
      </c>
      <c r="B515" s="55" t="s">
        <v>76</v>
      </c>
      <c r="C515" s="127"/>
      <c r="D515" s="78"/>
      <c r="E515" s="78"/>
      <c r="G515" s="172">
        <f t="shared" si="160"/>
        <v>3.0813000000000001</v>
      </c>
      <c r="H515" s="172"/>
      <c r="I515" s="172"/>
      <c r="J515" s="172">
        <f t="shared" si="162"/>
        <v>2.4689999999999999</v>
      </c>
      <c r="K515" s="172">
        <f t="shared" si="162"/>
        <v>3.0813000000000001</v>
      </c>
      <c r="L515" s="67">
        <f t="shared" si="162"/>
        <v>8.6680397909598037E-4</v>
      </c>
      <c r="M515" s="67">
        <f t="shared" si="162"/>
        <v>0</v>
      </c>
      <c r="N515" s="172">
        <f t="shared" si="162"/>
        <v>6.0676278536718627E-4</v>
      </c>
      <c r="O515" s="53"/>
      <c r="P515" s="172">
        <f t="shared" si="153"/>
        <v>1.3175420482258902E-3</v>
      </c>
    </row>
    <row r="516" spans="1:16" hidden="1" x14ac:dyDescent="0.25">
      <c r="A516" s="2">
        <f t="shared" si="163"/>
        <v>7</v>
      </c>
      <c r="B516" s="55" t="s">
        <v>77</v>
      </c>
      <c r="C516" s="127"/>
      <c r="D516" s="78"/>
      <c r="E516" s="78"/>
      <c r="G516" s="172">
        <f t="shared" si="160"/>
        <v>3.0813000000000001</v>
      </c>
      <c r="H516" s="172"/>
      <c r="I516" s="172"/>
      <c r="J516" s="172">
        <f t="shared" si="162"/>
        <v>2.4689999999999999</v>
      </c>
      <c r="K516" s="172">
        <f t="shared" si="162"/>
        <v>3.0813000000000001</v>
      </c>
      <c r="L516" s="67">
        <f t="shared" si="162"/>
        <v>8.6680397909598037E-4</v>
      </c>
      <c r="M516" s="67">
        <f t="shared" si="162"/>
        <v>0</v>
      </c>
      <c r="N516" s="172">
        <f t="shared" si="162"/>
        <v>6.0676278536718627E-4</v>
      </c>
      <c r="O516" s="53"/>
      <c r="P516" s="172">
        <f t="shared" si="153"/>
        <v>1.3175420482258902E-3</v>
      </c>
    </row>
    <row r="517" spans="1:16" hidden="1" x14ac:dyDescent="0.25">
      <c r="A517" s="2">
        <f t="shared" si="163"/>
        <v>8</v>
      </c>
      <c r="B517" s="92" t="s">
        <v>81</v>
      </c>
      <c r="C517" s="127">
        <v>0.25</v>
      </c>
      <c r="D517" s="78"/>
      <c r="E517" s="78"/>
      <c r="G517" s="172">
        <f t="shared" si="160"/>
        <v>3.0813000000000001</v>
      </c>
      <c r="H517" s="172"/>
      <c r="I517" s="172"/>
      <c r="J517" s="172">
        <f t="shared" si="162"/>
        <v>2.4689999999999999</v>
      </c>
      <c r="K517" s="172">
        <f t="shared" si="162"/>
        <v>3.0813000000000001</v>
      </c>
      <c r="L517" s="67">
        <f t="shared" si="162"/>
        <v>8.6680397909598037E-4</v>
      </c>
      <c r="M517" s="67">
        <f t="shared" si="162"/>
        <v>0</v>
      </c>
      <c r="N517" s="172">
        <f t="shared" si="162"/>
        <v>6.0676278536718627E-4</v>
      </c>
      <c r="O517" s="53"/>
      <c r="P517" s="172">
        <f t="shared" si="153"/>
        <v>1.3175420482258902E-3</v>
      </c>
    </row>
    <row r="518" spans="1:16" ht="18.75" hidden="1" x14ac:dyDescent="0.3">
      <c r="A518" s="2">
        <f t="shared" si="163"/>
        <v>9</v>
      </c>
      <c r="B518" s="93" t="s">
        <v>182</v>
      </c>
      <c r="C518" s="127"/>
      <c r="D518" s="78"/>
      <c r="E518" s="78"/>
      <c r="G518" s="172">
        <f t="shared" si="160"/>
        <v>3.0813000000000001</v>
      </c>
      <c r="H518" s="172"/>
      <c r="I518" s="172"/>
      <c r="J518" s="172">
        <f t="shared" ref="J518:N533" si="164">J517</f>
        <v>2.4689999999999999</v>
      </c>
      <c r="K518" s="172">
        <f t="shared" si="164"/>
        <v>3.0813000000000001</v>
      </c>
      <c r="L518" s="67">
        <f t="shared" si="164"/>
        <v>8.6680397909598037E-4</v>
      </c>
      <c r="M518" s="67">
        <f t="shared" si="164"/>
        <v>0</v>
      </c>
      <c r="N518" s="172">
        <f t="shared" si="164"/>
        <v>6.0676278536718627E-4</v>
      </c>
      <c r="O518" s="53"/>
      <c r="P518" s="172">
        <f t="shared" ref="P518:P581" si="165">P517</f>
        <v>1.3175420482258902E-3</v>
      </c>
    </row>
    <row r="519" spans="1:16" hidden="1" x14ac:dyDescent="0.25">
      <c r="A519" s="2">
        <f t="shared" si="163"/>
        <v>10</v>
      </c>
      <c r="B519" s="55" t="s">
        <v>183</v>
      </c>
      <c r="C519" s="127"/>
      <c r="D519" s="78"/>
      <c r="E519" s="78"/>
      <c r="G519" s="172">
        <f t="shared" si="160"/>
        <v>3.0813000000000001</v>
      </c>
      <c r="H519" s="172"/>
      <c r="I519" s="172"/>
      <c r="J519" s="172">
        <f t="shared" si="164"/>
        <v>2.4689999999999999</v>
      </c>
      <c r="K519" s="172">
        <f t="shared" si="164"/>
        <v>3.0813000000000001</v>
      </c>
      <c r="L519" s="67">
        <f t="shared" si="164"/>
        <v>8.6680397909598037E-4</v>
      </c>
      <c r="M519" s="67">
        <f t="shared" si="164"/>
        <v>0</v>
      </c>
      <c r="N519" s="172">
        <f t="shared" si="164"/>
        <v>6.0676278536718627E-4</v>
      </c>
      <c r="O519" s="53"/>
      <c r="P519" s="172">
        <f t="shared" si="165"/>
        <v>1.3175420482258902E-3</v>
      </c>
    </row>
    <row r="520" spans="1:16" hidden="1" x14ac:dyDescent="0.25">
      <c r="A520" s="2">
        <f t="shared" si="163"/>
        <v>11</v>
      </c>
      <c r="B520" s="99" t="s">
        <v>184</v>
      </c>
      <c r="C520" s="127"/>
      <c r="D520" s="78"/>
      <c r="E520" s="78"/>
      <c r="G520" s="172">
        <f t="shared" si="160"/>
        <v>3.0813000000000001</v>
      </c>
      <c r="H520" s="172"/>
      <c r="I520" s="172"/>
      <c r="J520" s="172">
        <f t="shared" si="164"/>
        <v>2.4689999999999999</v>
      </c>
      <c r="K520" s="172">
        <f t="shared" si="164"/>
        <v>3.0813000000000001</v>
      </c>
      <c r="L520" s="67">
        <f t="shared" si="164"/>
        <v>8.6680397909598037E-4</v>
      </c>
      <c r="M520" s="67">
        <f t="shared" si="164"/>
        <v>0</v>
      </c>
      <c r="N520" s="172">
        <f t="shared" si="164"/>
        <v>6.0676278536718627E-4</v>
      </c>
      <c r="O520" s="53"/>
      <c r="P520" s="172">
        <f t="shared" si="165"/>
        <v>1.3175420482258902E-3</v>
      </c>
    </row>
    <row r="521" spans="1:16" hidden="1" x14ac:dyDescent="0.25">
      <c r="A521" s="2">
        <f>A520+1</f>
        <v>12</v>
      </c>
      <c r="B521" s="78" t="s">
        <v>185</v>
      </c>
      <c r="C521" s="127"/>
      <c r="D521" s="78"/>
      <c r="E521" s="78"/>
      <c r="G521" s="172">
        <f>G520</f>
        <v>3.0813000000000001</v>
      </c>
      <c r="H521" s="172"/>
      <c r="I521" s="172"/>
      <c r="J521" s="172">
        <f>J520</f>
        <v>2.4689999999999999</v>
      </c>
      <c r="K521" s="172">
        <f>K520</f>
        <v>3.0813000000000001</v>
      </c>
      <c r="L521" s="67">
        <f>L520</f>
        <v>8.6680397909598037E-4</v>
      </c>
      <c r="M521" s="67">
        <f>M520</f>
        <v>0</v>
      </c>
      <c r="N521" s="172">
        <f>N520</f>
        <v>6.0676278536718627E-4</v>
      </c>
      <c r="O521" s="53"/>
      <c r="P521" s="172">
        <f>P520</f>
        <v>1.3175420482258902E-3</v>
      </c>
    </row>
    <row r="522" spans="1:16" ht="18.75" hidden="1" x14ac:dyDescent="0.3">
      <c r="A522" s="2">
        <f t="shared" si="163"/>
        <v>13</v>
      </c>
      <c r="B522" s="93" t="s">
        <v>172</v>
      </c>
      <c r="C522" s="127"/>
      <c r="D522" s="78"/>
      <c r="E522" s="78"/>
      <c r="G522" s="172">
        <f t="shared" si="160"/>
        <v>3.0813000000000001</v>
      </c>
      <c r="H522" s="172"/>
      <c r="I522" s="172"/>
      <c r="J522" s="172">
        <f t="shared" si="164"/>
        <v>2.4689999999999999</v>
      </c>
      <c r="K522" s="172">
        <f t="shared" si="164"/>
        <v>3.0813000000000001</v>
      </c>
      <c r="L522" s="67">
        <f t="shared" si="164"/>
        <v>8.6680397909598037E-4</v>
      </c>
      <c r="M522" s="67">
        <f t="shared" si="164"/>
        <v>0</v>
      </c>
      <c r="N522" s="172">
        <f t="shared" si="164"/>
        <v>6.0676278536718627E-4</v>
      </c>
      <c r="O522" s="53"/>
      <c r="P522" s="172">
        <f t="shared" si="165"/>
        <v>1.3175420482258902E-3</v>
      </c>
    </row>
    <row r="523" spans="1:16" hidden="1" x14ac:dyDescent="0.25">
      <c r="A523" s="91">
        <f t="shared" si="163"/>
        <v>14</v>
      </c>
      <c r="B523" s="94" t="s">
        <v>173</v>
      </c>
      <c r="C523" s="127">
        <v>0.27300000000000002</v>
      </c>
      <c r="D523" s="78"/>
      <c r="E523" s="78"/>
      <c r="G523" s="172">
        <f t="shared" si="160"/>
        <v>3.0813000000000001</v>
      </c>
      <c r="H523" s="172"/>
      <c r="I523" s="172"/>
      <c r="J523" s="172">
        <f t="shared" si="164"/>
        <v>2.4689999999999999</v>
      </c>
      <c r="K523" s="172">
        <f t="shared" si="164"/>
        <v>3.0813000000000001</v>
      </c>
      <c r="L523" s="67">
        <f t="shared" si="164"/>
        <v>8.6680397909598037E-4</v>
      </c>
      <c r="M523" s="67">
        <f t="shared" si="164"/>
        <v>0</v>
      </c>
      <c r="N523" s="172">
        <f t="shared" si="164"/>
        <v>6.0676278536718627E-4</v>
      </c>
      <c r="O523" s="53"/>
      <c r="P523" s="172">
        <f t="shared" si="165"/>
        <v>1.3175420482258902E-3</v>
      </c>
    </row>
    <row r="524" spans="1:16" hidden="1" x14ac:dyDescent="0.25">
      <c r="A524" s="91">
        <f t="shared" si="163"/>
        <v>15</v>
      </c>
      <c r="B524" s="119" t="s">
        <v>174</v>
      </c>
      <c r="C524" s="127">
        <f>12.82/50</f>
        <v>0.25640000000000002</v>
      </c>
      <c r="D524" s="78"/>
      <c r="E524" s="78"/>
      <c r="G524" s="172">
        <f t="shared" si="160"/>
        <v>3.0813000000000001</v>
      </c>
      <c r="H524" s="172"/>
      <c r="I524" s="172"/>
      <c r="J524" s="172">
        <f t="shared" si="164"/>
        <v>2.4689999999999999</v>
      </c>
      <c r="K524" s="172">
        <f t="shared" si="164"/>
        <v>3.0813000000000001</v>
      </c>
      <c r="L524" s="67">
        <f t="shared" si="164"/>
        <v>8.6680397909598037E-4</v>
      </c>
      <c r="M524" s="67">
        <f t="shared" si="164"/>
        <v>0</v>
      </c>
      <c r="N524" s="172">
        <f t="shared" si="164"/>
        <v>6.0676278536718627E-4</v>
      </c>
      <c r="O524" s="53"/>
      <c r="P524" s="172">
        <f t="shared" si="165"/>
        <v>1.3175420482258902E-3</v>
      </c>
    </row>
    <row r="525" spans="1:16" hidden="1" x14ac:dyDescent="0.25">
      <c r="A525" s="91"/>
      <c r="B525" s="119" t="s">
        <v>454</v>
      </c>
      <c r="C525" s="202">
        <f>12.51/27</f>
        <v>0.46333333333333332</v>
      </c>
      <c r="D525" s="78"/>
      <c r="E525" s="78"/>
      <c r="G525" s="172">
        <f t="shared" si="160"/>
        <v>3.0813000000000001</v>
      </c>
      <c r="H525" s="172"/>
      <c r="I525" s="172"/>
      <c r="J525" s="172">
        <f t="shared" si="164"/>
        <v>2.4689999999999999</v>
      </c>
      <c r="K525" s="172">
        <f t="shared" si="164"/>
        <v>3.0813000000000001</v>
      </c>
      <c r="L525" s="67">
        <f t="shared" si="164"/>
        <v>8.6680397909598037E-4</v>
      </c>
      <c r="M525" s="67">
        <f t="shared" si="164"/>
        <v>0</v>
      </c>
      <c r="N525" s="172">
        <f t="shared" si="164"/>
        <v>6.0676278536718627E-4</v>
      </c>
      <c r="O525" s="53"/>
      <c r="P525" s="172">
        <f t="shared" si="165"/>
        <v>1.3175420482258902E-3</v>
      </c>
    </row>
    <row r="526" spans="1:16" ht="15.75" hidden="1" thickBot="1" x14ac:dyDescent="0.3">
      <c r="A526" s="91"/>
      <c r="B526" s="106" t="s">
        <v>307</v>
      </c>
      <c r="C526" s="127">
        <v>0.45600000000000002</v>
      </c>
      <c r="D526" s="78"/>
      <c r="E526" s="78"/>
      <c r="G526" s="172">
        <f t="shared" si="160"/>
        <v>3.0813000000000001</v>
      </c>
      <c r="H526" s="172"/>
      <c r="I526" s="172"/>
      <c r="J526" s="172">
        <f t="shared" si="164"/>
        <v>2.4689999999999999</v>
      </c>
      <c r="K526" s="172">
        <f t="shared" si="164"/>
        <v>3.0813000000000001</v>
      </c>
      <c r="L526" s="67">
        <f t="shared" si="164"/>
        <v>8.6680397909598037E-4</v>
      </c>
      <c r="M526" s="67">
        <f t="shared" si="164"/>
        <v>0</v>
      </c>
      <c r="N526" s="172">
        <f t="shared" si="164"/>
        <v>6.0676278536718627E-4</v>
      </c>
      <c r="O526" s="53"/>
      <c r="P526" s="172">
        <f t="shared" si="165"/>
        <v>1.3175420482258902E-3</v>
      </c>
    </row>
    <row r="527" spans="1:16" hidden="1" x14ac:dyDescent="0.25">
      <c r="A527" s="91"/>
      <c r="B527" s="119" t="s">
        <v>457</v>
      </c>
      <c r="C527" s="202"/>
      <c r="D527" s="78"/>
      <c r="E527" s="78"/>
      <c r="G527" s="172">
        <f t="shared" si="160"/>
        <v>3.0813000000000001</v>
      </c>
      <c r="H527" s="172"/>
      <c r="I527" s="172"/>
      <c r="J527" s="172">
        <f t="shared" si="164"/>
        <v>2.4689999999999999</v>
      </c>
      <c r="K527" s="172">
        <f t="shared" si="164"/>
        <v>3.0813000000000001</v>
      </c>
      <c r="L527" s="67">
        <f t="shared" si="164"/>
        <v>8.6680397909598037E-4</v>
      </c>
      <c r="M527" s="67">
        <f t="shared" si="164"/>
        <v>0</v>
      </c>
      <c r="N527" s="172">
        <f t="shared" si="164"/>
        <v>6.0676278536718627E-4</v>
      </c>
      <c r="O527" s="53"/>
      <c r="P527" s="172">
        <f t="shared" si="165"/>
        <v>1.3175420482258902E-3</v>
      </c>
    </row>
    <row r="528" spans="1:16" hidden="1" x14ac:dyDescent="0.25">
      <c r="A528" s="91">
        <f>A524+1</f>
        <v>16</v>
      </c>
      <c r="B528" s="119" t="s">
        <v>458</v>
      </c>
      <c r="C528" s="127"/>
      <c r="D528" s="78"/>
      <c r="E528" s="78"/>
      <c r="G528" s="172">
        <f t="shared" si="160"/>
        <v>3.0813000000000001</v>
      </c>
      <c r="H528" s="172"/>
      <c r="I528" s="172"/>
      <c r="J528" s="172">
        <f t="shared" si="164"/>
        <v>2.4689999999999999</v>
      </c>
      <c r="K528" s="172">
        <f t="shared" si="164"/>
        <v>3.0813000000000001</v>
      </c>
      <c r="L528" s="67">
        <f t="shared" si="164"/>
        <v>8.6680397909598037E-4</v>
      </c>
      <c r="M528" s="67">
        <f t="shared" si="164"/>
        <v>0</v>
      </c>
      <c r="N528" s="172">
        <f t="shared" si="164"/>
        <v>6.0676278536718627E-4</v>
      </c>
      <c r="O528" s="53"/>
      <c r="P528" s="172">
        <f t="shared" si="165"/>
        <v>1.3175420482258902E-3</v>
      </c>
    </row>
    <row r="529" spans="1:16" hidden="1" x14ac:dyDescent="0.25">
      <c r="A529" s="91">
        <f t="shared" si="163"/>
        <v>17</v>
      </c>
      <c r="B529" s="119" t="s">
        <v>490</v>
      </c>
      <c r="C529" s="127"/>
      <c r="D529" s="78"/>
      <c r="E529" s="78"/>
      <c r="G529" s="172">
        <f t="shared" si="160"/>
        <v>3.0813000000000001</v>
      </c>
      <c r="H529" s="172"/>
      <c r="I529" s="172"/>
      <c r="J529" s="172">
        <f t="shared" si="164"/>
        <v>2.4689999999999999</v>
      </c>
      <c r="K529" s="172">
        <f t="shared" si="164"/>
        <v>3.0813000000000001</v>
      </c>
      <c r="L529" s="67">
        <f t="shared" si="164"/>
        <v>8.6680397909598037E-4</v>
      </c>
      <c r="M529" s="67">
        <f t="shared" si="164"/>
        <v>0</v>
      </c>
      <c r="N529" s="172">
        <f t="shared" si="164"/>
        <v>6.0676278536718627E-4</v>
      </c>
      <c r="O529" s="53"/>
      <c r="P529" s="172">
        <f t="shared" si="165"/>
        <v>1.3175420482258902E-3</v>
      </c>
    </row>
    <row r="530" spans="1:16" hidden="1" x14ac:dyDescent="0.25">
      <c r="A530" s="91"/>
      <c r="B530" s="119" t="s">
        <v>489</v>
      </c>
      <c r="C530" s="127"/>
      <c r="D530" s="78"/>
      <c r="E530" s="78"/>
      <c r="G530" s="172">
        <f t="shared" si="160"/>
        <v>3.0813000000000001</v>
      </c>
      <c r="H530" s="172"/>
      <c r="I530" s="172"/>
      <c r="J530" s="172">
        <f t="shared" si="164"/>
        <v>2.4689999999999999</v>
      </c>
      <c r="K530" s="172">
        <f t="shared" si="164"/>
        <v>3.0813000000000001</v>
      </c>
      <c r="L530" s="67">
        <f t="shared" si="164"/>
        <v>8.6680397909598037E-4</v>
      </c>
      <c r="M530" s="67">
        <f t="shared" si="164"/>
        <v>0</v>
      </c>
      <c r="N530" s="172">
        <f t="shared" si="164"/>
        <v>6.0676278536718627E-4</v>
      </c>
      <c r="O530" s="53"/>
      <c r="P530" s="172">
        <f t="shared" si="165"/>
        <v>1.3175420482258902E-3</v>
      </c>
    </row>
    <row r="531" spans="1:16" hidden="1" x14ac:dyDescent="0.25">
      <c r="A531" s="91"/>
      <c r="B531" s="119" t="s">
        <v>491</v>
      </c>
      <c r="C531" s="127"/>
      <c r="D531" s="78"/>
      <c r="E531" s="78"/>
      <c r="G531" s="172">
        <f t="shared" si="160"/>
        <v>3.0813000000000001</v>
      </c>
      <c r="H531" s="172"/>
      <c r="I531" s="172"/>
      <c r="J531" s="172">
        <f t="shared" si="164"/>
        <v>2.4689999999999999</v>
      </c>
      <c r="K531" s="172">
        <f t="shared" si="164"/>
        <v>3.0813000000000001</v>
      </c>
      <c r="L531" s="67">
        <f t="shared" si="164"/>
        <v>8.6680397909598037E-4</v>
      </c>
      <c r="M531" s="67">
        <f t="shared" si="164"/>
        <v>0</v>
      </c>
      <c r="N531" s="172">
        <f t="shared" si="164"/>
        <v>6.0676278536718627E-4</v>
      </c>
      <c r="O531" s="53"/>
      <c r="P531" s="172">
        <f t="shared" si="165"/>
        <v>1.3175420482258902E-3</v>
      </c>
    </row>
    <row r="532" spans="1:16" hidden="1" x14ac:dyDescent="0.25">
      <c r="A532" s="91">
        <f>A529+1</f>
        <v>18</v>
      </c>
      <c r="B532" s="119"/>
      <c r="C532" s="127"/>
      <c r="D532" s="78"/>
      <c r="E532" s="78"/>
      <c r="G532" s="172">
        <f t="shared" si="160"/>
        <v>3.0813000000000001</v>
      </c>
      <c r="H532" s="172"/>
      <c r="I532" s="172"/>
      <c r="J532" s="172">
        <f t="shared" si="164"/>
        <v>2.4689999999999999</v>
      </c>
      <c r="K532" s="172">
        <f t="shared" si="164"/>
        <v>3.0813000000000001</v>
      </c>
      <c r="L532" s="67">
        <f t="shared" si="164"/>
        <v>8.6680397909598037E-4</v>
      </c>
      <c r="M532" s="67">
        <f t="shared" si="164"/>
        <v>0</v>
      </c>
      <c r="N532" s="172">
        <f t="shared" si="164"/>
        <v>6.0676278536718627E-4</v>
      </c>
      <c r="O532" s="53"/>
      <c r="P532" s="172">
        <f t="shared" si="165"/>
        <v>1.3175420482258902E-3</v>
      </c>
    </row>
    <row r="533" spans="1:16" hidden="1" x14ac:dyDescent="0.25">
      <c r="A533" s="91">
        <f t="shared" si="163"/>
        <v>19</v>
      </c>
      <c r="B533" s="87" t="s">
        <v>78</v>
      </c>
      <c r="C533" s="127"/>
      <c r="D533" s="78"/>
      <c r="E533" s="78"/>
      <c r="G533" s="172">
        <f t="shared" si="160"/>
        <v>3.0813000000000001</v>
      </c>
      <c r="H533" s="172"/>
      <c r="I533" s="172"/>
      <c r="J533" s="172">
        <f t="shared" si="164"/>
        <v>2.4689999999999999</v>
      </c>
      <c r="K533" s="172">
        <f t="shared" si="164"/>
        <v>3.0813000000000001</v>
      </c>
      <c r="L533" s="67">
        <f t="shared" si="164"/>
        <v>8.6680397909598037E-4</v>
      </c>
      <c r="M533" s="67">
        <f t="shared" si="164"/>
        <v>0</v>
      </c>
      <c r="N533" s="172">
        <f t="shared" si="164"/>
        <v>6.0676278536718627E-4</v>
      </c>
      <c r="O533" s="53"/>
      <c r="P533" s="172">
        <f t="shared" si="165"/>
        <v>1.3175420482258902E-3</v>
      </c>
    </row>
    <row r="534" spans="1:16" hidden="1" x14ac:dyDescent="0.25">
      <c r="A534" s="2">
        <f t="shared" si="163"/>
        <v>20</v>
      </c>
      <c r="B534" s="55" t="s">
        <v>79</v>
      </c>
      <c r="C534" s="127"/>
      <c r="D534" s="78"/>
      <c r="E534" s="78"/>
      <c r="G534" s="172">
        <f t="shared" si="160"/>
        <v>3.0813000000000001</v>
      </c>
      <c r="H534" s="172"/>
      <c r="I534" s="172"/>
      <c r="J534" s="172">
        <f t="shared" ref="J534:N549" si="166">J533</f>
        <v>2.4689999999999999</v>
      </c>
      <c r="K534" s="172">
        <f t="shared" si="166"/>
        <v>3.0813000000000001</v>
      </c>
      <c r="L534" s="67">
        <f t="shared" si="166"/>
        <v>8.6680397909598037E-4</v>
      </c>
      <c r="M534" s="67">
        <f t="shared" si="166"/>
        <v>0</v>
      </c>
      <c r="N534" s="172">
        <f t="shared" si="166"/>
        <v>6.0676278536718627E-4</v>
      </c>
      <c r="O534" s="53"/>
      <c r="P534" s="172">
        <f t="shared" si="165"/>
        <v>1.3175420482258902E-3</v>
      </c>
    </row>
    <row r="535" spans="1:16" ht="18.75" hidden="1" x14ac:dyDescent="0.3">
      <c r="A535" s="91"/>
      <c r="B535" s="93" t="s">
        <v>279</v>
      </c>
      <c r="C535" s="127"/>
      <c r="D535" s="78"/>
      <c r="E535" s="78"/>
      <c r="G535" s="172">
        <f t="shared" si="160"/>
        <v>3.0813000000000001</v>
      </c>
      <c r="H535" s="172"/>
      <c r="I535" s="172"/>
      <c r="J535" s="172">
        <f t="shared" si="166"/>
        <v>2.4689999999999999</v>
      </c>
      <c r="K535" s="172">
        <f t="shared" si="166"/>
        <v>3.0813000000000001</v>
      </c>
      <c r="L535" s="67">
        <f t="shared" si="166"/>
        <v>8.6680397909598037E-4</v>
      </c>
      <c r="M535" s="67">
        <f t="shared" si="166"/>
        <v>0</v>
      </c>
      <c r="N535" s="172">
        <f t="shared" si="166"/>
        <v>6.0676278536718627E-4</v>
      </c>
      <c r="O535" s="53"/>
      <c r="P535" s="172">
        <f t="shared" si="165"/>
        <v>1.3175420482258902E-3</v>
      </c>
    </row>
    <row r="536" spans="1:16" hidden="1" x14ac:dyDescent="0.25">
      <c r="A536" s="91">
        <f>A534+1</f>
        <v>21</v>
      </c>
      <c r="B536" s="94" t="s">
        <v>280</v>
      </c>
      <c r="C536" s="127"/>
      <c r="D536" s="78"/>
      <c r="E536" s="78"/>
      <c r="G536" s="172">
        <f t="shared" si="160"/>
        <v>3.0813000000000001</v>
      </c>
      <c r="H536" s="172"/>
      <c r="I536" s="172"/>
      <c r="J536" s="172">
        <f t="shared" si="166"/>
        <v>2.4689999999999999</v>
      </c>
      <c r="K536" s="172">
        <f t="shared" si="166"/>
        <v>3.0813000000000001</v>
      </c>
      <c r="L536" s="67">
        <f t="shared" si="166"/>
        <v>8.6680397909598037E-4</v>
      </c>
      <c r="M536" s="67">
        <f t="shared" si="166"/>
        <v>0</v>
      </c>
      <c r="N536" s="172">
        <f t="shared" si="166"/>
        <v>6.0676278536718627E-4</v>
      </c>
      <c r="O536" s="53"/>
      <c r="P536" s="172">
        <f t="shared" si="165"/>
        <v>1.3175420482258902E-3</v>
      </c>
    </row>
    <row r="537" spans="1:16" hidden="1" x14ac:dyDescent="0.25">
      <c r="A537" s="91"/>
      <c r="B537" s="94" t="s">
        <v>281</v>
      </c>
      <c r="C537" s="127"/>
      <c r="D537" s="78"/>
      <c r="E537" s="78"/>
      <c r="G537" s="172">
        <f t="shared" si="160"/>
        <v>3.0813000000000001</v>
      </c>
      <c r="H537" s="172"/>
      <c r="I537" s="172"/>
      <c r="J537" s="172">
        <f t="shared" si="166"/>
        <v>2.4689999999999999</v>
      </c>
      <c r="K537" s="172">
        <f t="shared" si="166"/>
        <v>3.0813000000000001</v>
      </c>
      <c r="L537" s="67">
        <f t="shared" si="166"/>
        <v>8.6680397909598037E-4</v>
      </c>
      <c r="M537" s="67">
        <f t="shared" si="166"/>
        <v>0</v>
      </c>
      <c r="N537" s="172">
        <f t="shared" si="166"/>
        <v>6.0676278536718627E-4</v>
      </c>
      <c r="O537" s="53"/>
      <c r="P537" s="172">
        <f t="shared" si="165"/>
        <v>1.3175420482258902E-3</v>
      </c>
    </row>
    <row r="538" spans="1:16" hidden="1" x14ac:dyDescent="0.25">
      <c r="A538" s="91"/>
      <c r="B538" s="94" t="s">
        <v>95</v>
      </c>
      <c r="C538" s="127">
        <v>0.375</v>
      </c>
      <c r="D538" s="78"/>
      <c r="E538" s="78"/>
      <c r="G538" s="172">
        <f t="shared" si="160"/>
        <v>3.0813000000000001</v>
      </c>
      <c r="H538" s="172"/>
      <c r="I538" s="172"/>
      <c r="J538" s="172">
        <f t="shared" si="166"/>
        <v>2.4689999999999999</v>
      </c>
      <c r="K538" s="172">
        <f t="shared" si="166"/>
        <v>3.0813000000000001</v>
      </c>
      <c r="L538" s="67">
        <f t="shared" si="166"/>
        <v>8.6680397909598037E-4</v>
      </c>
      <c r="M538" s="67">
        <f t="shared" si="166"/>
        <v>0</v>
      </c>
      <c r="N538" s="172">
        <f t="shared" si="166"/>
        <v>6.0676278536718627E-4</v>
      </c>
      <c r="O538" s="53"/>
      <c r="P538" s="172">
        <f t="shared" si="165"/>
        <v>1.3175420482258902E-3</v>
      </c>
    </row>
    <row r="539" spans="1:16" hidden="1" x14ac:dyDescent="0.25">
      <c r="A539" s="91">
        <f>A536+1</f>
        <v>22</v>
      </c>
      <c r="B539" s="94" t="s">
        <v>96</v>
      </c>
      <c r="C539" s="127"/>
      <c r="D539" s="78"/>
      <c r="E539" s="78"/>
      <c r="G539" s="172">
        <f t="shared" si="160"/>
        <v>3.0813000000000001</v>
      </c>
      <c r="H539" s="172"/>
      <c r="I539" s="172"/>
      <c r="J539" s="172">
        <f t="shared" si="166"/>
        <v>2.4689999999999999</v>
      </c>
      <c r="K539" s="172">
        <f t="shared" si="166"/>
        <v>3.0813000000000001</v>
      </c>
      <c r="L539" s="67">
        <f t="shared" si="166"/>
        <v>8.6680397909598037E-4</v>
      </c>
      <c r="M539" s="67">
        <f t="shared" si="166"/>
        <v>0</v>
      </c>
      <c r="N539" s="172">
        <f t="shared" si="166"/>
        <v>6.0676278536718627E-4</v>
      </c>
      <c r="O539" s="53"/>
      <c r="P539" s="172">
        <f t="shared" si="165"/>
        <v>1.3175420482258902E-3</v>
      </c>
    </row>
    <row r="540" spans="1:16" hidden="1" x14ac:dyDescent="0.25">
      <c r="A540" s="91">
        <f t="shared" si="163"/>
        <v>23</v>
      </c>
      <c r="B540" s="94" t="s">
        <v>97</v>
      </c>
      <c r="C540" s="127"/>
      <c r="D540" s="78"/>
      <c r="E540" s="78"/>
      <c r="G540" s="172">
        <f t="shared" si="160"/>
        <v>3.0813000000000001</v>
      </c>
      <c r="H540" s="172"/>
      <c r="I540" s="172"/>
      <c r="J540" s="172">
        <f t="shared" si="166"/>
        <v>2.4689999999999999</v>
      </c>
      <c r="K540" s="172">
        <f t="shared" si="166"/>
        <v>3.0813000000000001</v>
      </c>
      <c r="L540" s="67">
        <f t="shared" si="166"/>
        <v>8.6680397909598037E-4</v>
      </c>
      <c r="M540" s="67">
        <f t="shared" si="166"/>
        <v>0</v>
      </c>
      <c r="N540" s="172">
        <f t="shared" si="166"/>
        <v>6.0676278536718627E-4</v>
      </c>
      <c r="O540" s="53"/>
      <c r="P540" s="172">
        <f t="shared" si="165"/>
        <v>1.3175420482258902E-3</v>
      </c>
    </row>
    <row r="541" spans="1:16" hidden="1" x14ac:dyDescent="0.25">
      <c r="A541" s="91">
        <f t="shared" si="163"/>
        <v>24</v>
      </c>
      <c r="B541" s="94" t="s">
        <v>98</v>
      </c>
      <c r="C541" s="127"/>
      <c r="D541" s="78"/>
      <c r="E541" s="78"/>
      <c r="G541" s="172">
        <f t="shared" si="160"/>
        <v>3.0813000000000001</v>
      </c>
      <c r="H541" s="172"/>
      <c r="I541" s="172"/>
      <c r="J541" s="172">
        <f t="shared" si="166"/>
        <v>2.4689999999999999</v>
      </c>
      <c r="K541" s="172">
        <f t="shared" si="166"/>
        <v>3.0813000000000001</v>
      </c>
      <c r="L541" s="67">
        <f t="shared" si="166"/>
        <v>8.6680397909598037E-4</v>
      </c>
      <c r="M541" s="67">
        <f t="shared" si="166"/>
        <v>0</v>
      </c>
      <c r="N541" s="172">
        <f t="shared" si="166"/>
        <v>6.0676278536718627E-4</v>
      </c>
      <c r="O541" s="53"/>
      <c r="P541" s="172">
        <f t="shared" si="165"/>
        <v>1.3175420482258902E-3</v>
      </c>
    </row>
    <row r="542" spans="1:16" hidden="1" x14ac:dyDescent="0.25">
      <c r="A542" s="91">
        <f t="shared" si="163"/>
        <v>25</v>
      </c>
      <c r="B542" s="94" t="s">
        <v>99</v>
      </c>
      <c r="C542" s="127">
        <v>0.42799999999999999</v>
      </c>
      <c r="D542" s="78"/>
      <c r="E542" s="78"/>
      <c r="G542" s="172">
        <f t="shared" si="160"/>
        <v>3.0813000000000001</v>
      </c>
      <c r="H542" s="172"/>
      <c r="I542" s="172"/>
      <c r="J542" s="172">
        <f t="shared" si="166"/>
        <v>2.4689999999999999</v>
      </c>
      <c r="K542" s="172">
        <f t="shared" si="166"/>
        <v>3.0813000000000001</v>
      </c>
      <c r="L542" s="67">
        <f t="shared" si="166"/>
        <v>8.6680397909598037E-4</v>
      </c>
      <c r="M542" s="67">
        <f t="shared" si="166"/>
        <v>0</v>
      </c>
      <c r="N542" s="172">
        <f t="shared" si="166"/>
        <v>6.0676278536718627E-4</v>
      </c>
      <c r="O542" s="53"/>
      <c r="P542" s="172">
        <f t="shared" si="165"/>
        <v>1.3175420482258902E-3</v>
      </c>
    </row>
    <row r="543" spans="1:16" hidden="1" x14ac:dyDescent="0.25">
      <c r="A543" s="91">
        <f t="shared" si="163"/>
        <v>26</v>
      </c>
      <c r="B543" s="94" t="s">
        <v>150</v>
      </c>
      <c r="C543" s="127"/>
      <c r="D543" s="78"/>
      <c r="E543" s="78"/>
      <c r="G543" s="172">
        <f t="shared" si="160"/>
        <v>3.0813000000000001</v>
      </c>
      <c r="H543" s="172"/>
      <c r="I543" s="172"/>
      <c r="J543" s="172">
        <f t="shared" si="166"/>
        <v>2.4689999999999999</v>
      </c>
      <c r="K543" s="172">
        <f t="shared" si="166"/>
        <v>3.0813000000000001</v>
      </c>
      <c r="L543" s="67">
        <f t="shared" si="166"/>
        <v>8.6680397909598037E-4</v>
      </c>
      <c r="M543" s="67">
        <f t="shared" si="166"/>
        <v>0</v>
      </c>
      <c r="N543" s="172">
        <f t="shared" si="166"/>
        <v>6.0676278536718627E-4</v>
      </c>
      <c r="O543" s="53"/>
      <c r="P543" s="172">
        <f t="shared" si="165"/>
        <v>1.3175420482258902E-3</v>
      </c>
    </row>
    <row r="544" spans="1:16" hidden="1" x14ac:dyDescent="0.25">
      <c r="A544" s="91">
        <f t="shared" si="163"/>
        <v>27</v>
      </c>
      <c r="B544" s="94" t="s">
        <v>104</v>
      </c>
      <c r="C544" s="127"/>
      <c r="D544" s="78"/>
      <c r="E544" s="78"/>
      <c r="G544" s="172">
        <f t="shared" si="160"/>
        <v>3.0813000000000001</v>
      </c>
      <c r="H544" s="172"/>
      <c r="I544" s="172"/>
      <c r="J544" s="172">
        <f t="shared" si="166"/>
        <v>2.4689999999999999</v>
      </c>
      <c r="K544" s="172">
        <f t="shared" si="166"/>
        <v>3.0813000000000001</v>
      </c>
      <c r="L544" s="67">
        <f t="shared" si="166"/>
        <v>8.6680397909598037E-4</v>
      </c>
      <c r="M544" s="67">
        <f t="shared" si="166"/>
        <v>0</v>
      </c>
      <c r="N544" s="172">
        <f t="shared" si="166"/>
        <v>6.0676278536718627E-4</v>
      </c>
      <c r="O544" s="53"/>
      <c r="P544" s="172">
        <f t="shared" si="165"/>
        <v>1.3175420482258902E-3</v>
      </c>
    </row>
    <row r="545" spans="1:16" hidden="1" x14ac:dyDescent="0.25">
      <c r="A545" s="91">
        <f t="shared" si="163"/>
        <v>28</v>
      </c>
      <c r="B545" s="94" t="s">
        <v>105</v>
      </c>
      <c r="C545" s="127"/>
      <c r="D545" s="78"/>
      <c r="E545" s="78"/>
      <c r="G545" s="172">
        <f t="shared" si="160"/>
        <v>3.0813000000000001</v>
      </c>
      <c r="H545" s="172"/>
      <c r="I545" s="172"/>
      <c r="J545" s="172">
        <f t="shared" si="166"/>
        <v>2.4689999999999999</v>
      </c>
      <c r="K545" s="172">
        <f t="shared" si="166"/>
        <v>3.0813000000000001</v>
      </c>
      <c r="L545" s="67">
        <f t="shared" si="166"/>
        <v>8.6680397909598037E-4</v>
      </c>
      <c r="M545" s="67">
        <f t="shared" si="166"/>
        <v>0</v>
      </c>
      <c r="N545" s="172">
        <f t="shared" si="166"/>
        <v>6.0676278536718627E-4</v>
      </c>
      <c r="O545" s="53"/>
      <c r="P545" s="172">
        <f t="shared" si="165"/>
        <v>1.3175420482258902E-3</v>
      </c>
    </row>
    <row r="546" spans="1:16" hidden="1" x14ac:dyDescent="0.25">
      <c r="A546" s="91">
        <f t="shared" si="163"/>
        <v>29</v>
      </c>
      <c r="B546" s="94" t="s">
        <v>106</v>
      </c>
      <c r="C546" s="127">
        <v>0.25600000000000001</v>
      </c>
      <c r="D546" s="78"/>
      <c r="E546" s="78"/>
      <c r="G546" s="172">
        <f t="shared" si="160"/>
        <v>3.0813000000000001</v>
      </c>
      <c r="H546" s="172"/>
      <c r="I546" s="172"/>
      <c r="J546" s="172">
        <f t="shared" si="166"/>
        <v>2.4689999999999999</v>
      </c>
      <c r="K546" s="172">
        <f t="shared" si="166"/>
        <v>3.0813000000000001</v>
      </c>
      <c r="L546" s="67">
        <f t="shared" si="166"/>
        <v>8.6680397909598037E-4</v>
      </c>
      <c r="M546" s="67">
        <f t="shared" si="166"/>
        <v>0</v>
      </c>
      <c r="N546" s="172">
        <f t="shared" si="166"/>
        <v>6.0676278536718627E-4</v>
      </c>
      <c r="O546" s="53"/>
      <c r="P546" s="172">
        <f t="shared" si="165"/>
        <v>1.3175420482258902E-3</v>
      </c>
    </row>
    <row r="547" spans="1:16" hidden="1" x14ac:dyDescent="0.25">
      <c r="A547" s="91">
        <f t="shared" si="163"/>
        <v>30</v>
      </c>
      <c r="B547" s="94" t="s">
        <v>107</v>
      </c>
      <c r="C547" s="127"/>
      <c r="D547" s="78"/>
      <c r="E547" s="78"/>
      <c r="G547" s="172">
        <f t="shared" si="160"/>
        <v>3.0813000000000001</v>
      </c>
      <c r="H547" s="172"/>
      <c r="I547" s="172"/>
      <c r="J547" s="172">
        <f t="shared" si="166"/>
        <v>2.4689999999999999</v>
      </c>
      <c r="K547" s="172">
        <f t="shared" si="166"/>
        <v>3.0813000000000001</v>
      </c>
      <c r="L547" s="67">
        <f t="shared" si="166"/>
        <v>8.6680397909598037E-4</v>
      </c>
      <c r="M547" s="67">
        <f t="shared" si="166"/>
        <v>0</v>
      </c>
      <c r="N547" s="172">
        <f t="shared" si="166"/>
        <v>6.0676278536718627E-4</v>
      </c>
      <c r="O547" s="53"/>
      <c r="P547" s="172">
        <f t="shared" si="165"/>
        <v>1.3175420482258902E-3</v>
      </c>
    </row>
    <row r="548" spans="1:16" hidden="1" x14ac:dyDescent="0.25">
      <c r="A548" s="91">
        <f t="shared" si="163"/>
        <v>31</v>
      </c>
      <c r="B548" s="94" t="s">
        <v>126</v>
      </c>
      <c r="C548" s="127">
        <v>0.35399999999999998</v>
      </c>
      <c r="D548" s="78"/>
      <c r="E548" s="78"/>
      <c r="G548" s="172">
        <f t="shared" si="160"/>
        <v>3.0813000000000001</v>
      </c>
      <c r="H548" s="172"/>
      <c r="I548" s="172"/>
      <c r="J548" s="172">
        <f t="shared" si="166"/>
        <v>2.4689999999999999</v>
      </c>
      <c r="K548" s="172">
        <f t="shared" si="166"/>
        <v>3.0813000000000001</v>
      </c>
      <c r="L548" s="67">
        <f t="shared" si="166"/>
        <v>8.6680397909598037E-4</v>
      </c>
      <c r="M548" s="67">
        <f t="shared" si="166"/>
        <v>0</v>
      </c>
      <c r="N548" s="172">
        <f t="shared" si="166"/>
        <v>6.0676278536718627E-4</v>
      </c>
      <c r="O548" s="53"/>
      <c r="P548" s="172">
        <f t="shared" si="165"/>
        <v>1.3175420482258902E-3</v>
      </c>
    </row>
    <row r="549" spans="1:16" hidden="1" x14ac:dyDescent="0.25">
      <c r="A549" s="91">
        <f t="shared" si="163"/>
        <v>32</v>
      </c>
      <c r="B549" s="94" t="s">
        <v>127</v>
      </c>
      <c r="C549" s="127"/>
      <c r="D549" s="78"/>
      <c r="E549" s="78"/>
      <c r="G549" s="172">
        <f t="shared" si="160"/>
        <v>3.0813000000000001</v>
      </c>
      <c r="H549" s="172"/>
      <c r="I549" s="172"/>
      <c r="J549" s="172">
        <f t="shared" si="166"/>
        <v>2.4689999999999999</v>
      </c>
      <c r="K549" s="172">
        <f t="shared" si="166"/>
        <v>3.0813000000000001</v>
      </c>
      <c r="L549" s="67">
        <f t="shared" si="166"/>
        <v>8.6680397909598037E-4</v>
      </c>
      <c r="M549" s="67">
        <f t="shared" si="166"/>
        <v>0</v>
      </c>
      <c r="N549" s="172">
        <f t="shared" si="166"/>
        <v>6.0676278536718627E-4</v>
      </c>
      <c r="O549" s="53"/>
      <c r="P549" s="172">
        <f t="shared" si="165"/>
        <v>1.3175420482258902E-3</v>
      </c>
    </row>
    <row r="550" spans="1:16" hidden="1" x14ac:dyDescent="0.25">
      <c r="A550" s="91">
        <f t="shared" si="163"/>
        <v>33</v>
      </c>
      <c r="B550" s="94" t="s">
        <v>128</v>
      </c>
      <c r="C550" s="127"/>
      <c r="D550" s="78"/>
      <c r="E550" s="78"/>
      <c r="G550" s="172">
        <f t="shared" si="160"/>
        <v>3.0813000000000001</v>
      </c>
      <c r="H550" s="172"/>
      <c r="I550" s="172"/>
      <c r="J550" s="172">
        <f t="shared" ref="J550:N565" si="167">J549</f>
        <v>2.4689999999999999</v>
      </c>
      <c r="K550" s="172">
        <f t="shared" si="167"/>
        <v>3.0813000000000001</v>
      </c>
      <c r="L550" s="67">
        <f t="shared" si="167"/>
        <v>8.6680397909598037E-4</v>
      </c>
      <c r="M550" s="67">
        <f t="shared" si="167"/>
        <v>0</v>
      </c>
      <c r="N550" s="172">
        <f t="shared" si="167"/>
        <v>6.0676278536718627E-4</v>
      </c>
      <c r="O550" s="53"/>
      <c r="P550" s="172">
        <f t="shared" si="165"/>
        <v>1.3175420482258902E-3</v>
      </c>
    </row>
    <row r="551" spans="1:16" hidden="1" x14ac:dyDescent="0.25">
      <c r="A551" s="91">
        <f t="shared" si="163"/>
        <v>34</v>
      </c>
      <c r="B551" s="94" t="s">
        <v>123</v>
      </c>
      <c r="C551" s="127"/>
      <c r="D551" s="78"/>
      <c r="E551" s="78"/>
      <c r="G551" s="172">
        <f t="shared" si="160"/>
        <v>3.0813000000000001</v>
      </c>
      <c r="H551" s="172"/>
      <c r="I551" s="172"/>
      <c r="J551" s="172">
        <f t="shared" si="167"/>
        <v>2.4689999999999999</v>
      </c>
      <c r="K551" s="172">
        <f t="shared" si="167"/>
        <v>3.0813000000000001</v>
      </c>
      <c r="L551" s="67">
        <f t="shared" si="167"/>
        <v>8.6680397909598037E-4</v>
      </c>
      <c r="M551" s="67">
        <f t="shared" si="167"/>
        <v>0</v>
      </c>
      <c r="N551" s="172">
        <f t="shared" si="167"/>
        <v>6.0676278536718627E-4</v>
      </c>
      <c r="O551" s="53"/>
      <c r="P551" s="172">
        <f t="shared" si="165"/>
        <v>1.3175420482258902E-3</v>
      </c>
    </row>
    <row r="552" spans="1:16" ht="15.75" hidden="1" thickBot="1" x14ac:dyDescent="0.3">
      <c r="A552" s="91">
        <f t="shared" si="163"/>
        <v>35</v>
      </c>
      <c r="B552" s="106" t="s">
        <v>124</v>
      </c>
      <c r="C552" s="127"/>
      <c r="D552" s="78"/>
      <c r="E552" s="78"/>
      <c r="G552" s="172">
        <f t="shared" si="160"/>
        <v>3.0813000000000001</v>
      </c>
      <c r="H552" s="172"/>
      <c r="I552" s="172"/>
      <c r="J552" s="172">
        <f t="shared" si="167"/>
        <v>2.4689999999999999</v>
      </c>
      <c r="K552" s="172">
        <f t="shared" si="167"/>
        <v>3.0813000000000001</v>
      </c>
      <c r="L552" s="67">
        <f t="shared" si="167"/>
        <v>8.6680397909598037E-4</v>
      </c>
      <c r="M552" s="67">
        <f t="shared" si="167"/>
        <v>0</v>
      </c>
      <c r="N552" s="172">
        <f t="shared" si="167"/>
        <v>6.0676278536718627E-4</v>
      </c>
      <c r="O552" s="53"/>
      <c r="P552" s="172">
        <f t="shared" si="165"/>
        <v>1.3175420482258902E-3</v>
      </c>
    </row>
    <row r="553" spans="1:16" hidden="1" x14ac:dyDescent="0.25">
      <c r="A553" s="2">
        <f t="shared" si="163"/>
        <v>36</v>
      </c>
      <c r="D553" s="78"/>
      <c r="E553" s="78"/>
      <c r="G553" s="172">
        <f t="shared" ref="G553:G600" si="168">G552</f>
        <v>3.0813000000000001</v>
      </c>
      <c r="H553" s="172"/>
      <c r="I553" s="172"/>
      <c r="J553" s="172">
        <f t="shared" si="167"/>
        <v>2.4689999999999999</v>
      </c>
      <c r="K553" s="172">
        <f t="shared" si="167"/>
        <v>3.0813000000000001</v>
      </c>
      <c r="L553" s="67">
        <f t="shared" si="167"/>
        <v>8.6680397909598037E-4</v>
      </c>
      <c r="M553" s="67">
        <f t="shared" si="167"/>
        <v>0</v>
      </c>
      <c r="N553" s="172">
        <f t="shared" si="167"/>
        <v>6.0676278536718627E-4</v>
      </c>
      <c r="O553" s="53"/>
      <c r="P553" s="172">
        <f t="shared" si="165"/>
        <v>1.3175420482258902E-3</v>
      </c>
    </row>
    <row r="554" spans="1:16" hidden="1" x14ac:dyDescent="0.25">
      <c r="A554" s="2">
        <f t="shared" si="163"/>
        <v>37</v>
      </c>
      <c r="G554" s="172">
        <f t="shared" si="168"/>
        <v>3.0813000000000001</v>
      </c>
      <c r="H554" s="172"/>
      <c r="I554" s="172"/>
      <c r="J554" s="172">
        <f t="shared" si="167"/>
        <v>2.4689999999999999</v>
      </c>
      <c r="K554" s="172">
        <f t="shared" si="167"/>
        <v>3.0813000000000001</v>
      </c>
      <c r="L554" s="67">
        <f t="shared" si="167"/>
        <v>8.6680397909598037E-4</v>
      </c>
      <c r="M554" s="67">
        <f t="shared" si="167"/>
        <v>0</v>
      </c>
      <c r="N554" s="172">
        <f t="shared" si="167"/>
        <v>6.0676278536718627E-4</v>
      </c>
      <c r="P554" s="172">
        <f t="shared" si="165"/>
        <v>1.3175420482258902E-3</v>
      </c>
    </row>
    <row r="555" spans="1:16" hidden="1" x14ac:dyDescent="0.25">
      <c r="A555" s="2"/>
      <c r="B555" s="32" t="s">
        <v>389</v>
      </c>
      <c r="G555" s="172">
        <f t="shared" si="168"/>
        <v>3.0813000000000001</v>
      </c>
      <c r="H555" s="172"/>
      <c r="I555" s="172"/>
      <c r="J555" s="172">
        <f t="shared" si="167"/>
        <v>2.4689999999999999</v>
      </c>
      <c r="K555" s="172">
        <f t="shared" si="167"/>
        <v>3.0813000000000001</v>
      </c>
      <c r="L555" s="67">
        <f t="shared" si="167"/>
        <v>8.6680397909598037E-4</v>
      </c>
      <c r="M555" s="67">
        <f t="shared" si="167"/>
        <v>0</v>
      </c>
      <c r="N555" s="172">
        <f t="shared" si="167"/>
        <v>6.0676278536718627E-4</v>
      </c>
      <c r="P555" s="172">
        <f t="shared" si="165"/>
        <v>1.3175420482258902E-3</v>
      </c>
    </row>
    <row r="556" spans="1:16" hidden="1" x14ac:dyDescent="0.25">
      <c r="A556" s="2">
        <v>1</v>
      </c>
      <c r="B556" s="55" t="s">
        <v>391</v>
      </c>
      <c r="C556" s="133">
        <v>7.0350000000000001</v>
      </c>
      <c r="G556" s="172">
        <f t="shared" si="168"/>
        <v>3.0813000000000001</v>
      </c>
      <c r="H556" s="172"/>
      <c r="I556" s="172"/>
      <c r="J556" s="172">
        <f t="shared" si="167"/>
        <v>2.4689999999999999</v>
      </c>
      <c r="K556" s="172">
        <f t="shared" si="167"/>
        <v>3.0813000000000001</v>
      </c>
      <c r="L556" s="67">
        <f t="shared" si="167"/>
        <v>8.6680397909598037E-4</v>
      </c>
      <c r="M556" s="67">
        <f t="shared" si="167"/>
        <v>0</v>
      </c>
      <c r="N556" s="172">
        <f t="shared" si="167"/>
        <v>6.0676278536718627E-4</v>
      </c>
      <c r="P556" s="172">
        <f t="shared" si="165"/>
        <v>1.3175420482258902E-3</v>
      </c>
    </row>
    <row r="557" spans="1:16" hidden="1" x14ac:dyDescent="0.25">
      <c r="A557" s="2">
        <f>A556+1</f>
        <v>2</v>
      </c>
      <c r="B557" s="55" t="s">
        <v>392</v>
      </c>
      <c r="C557" s="133">
        <v>7.91</v>
      </c>
      <c r="G557" s="172">
        <f t="shared" si="168"/>
        <v>3.0813000000000001</v>
      </c>
      <c r="H557" s="172"/>
      <c r="I557" s="172"/>
      <c r="J557" s="172">
        <f t="shared" si="167"/>
        <v>2.4689999999999999</v>
      </c>
      <c r="K557" s="172">
        <f t="shared" si="167"/>
        <v>3.0813000000000001</v>
      </c>
      <c r="L557" s="67">
        <f t="shared" si="167"/>
        <v>8.6680397909598037E-4</v>
      </c>
      <c r="M557" s="67">
        <f t="shared" si="167"/>
        <v>0</v>
      </c>
      <c r="N557" s="172">
        <f t="shared" si="167"/>
        <v>6.0676278536718627E-4</v>
      </c>
      <c r="P557" s="172">
        <f t="shared" si="165"/>
        <v>1.3175420482258902E-3</v>
      </c>
    </row>
    <row r="558" spans="1:16" hidden="1" x14ac:dyDescent="0.25">
      <c r="A558" s="2">
        <f t="shared" si="163"/>
        <v>3</v>
      </c>
      <c r="G558" s="172">
        <f t="shared" si="168"/>
        <v>3.0813000000000001</v>
      </c>
      <c r="H558" s="172"/>
      <c r="I558" s="172"/>
      <c r="J558" s="172">
        <f t="shared" si="167"/>
        <v>2.4689999999999999</v>
      </c>
      <c r="K558" s="172">
        <f t="shared" si="167"/>
        <v>3.0813000000000001</v>
      </c>
      <c r="L558" s="67">
        <f t="shared" si="167"/>
        <v>8.6680397909598037E-4</v>
      </c>
      <c r="M558" s="67">
        <f t="shared" si="167"/>
        <v>0</v>
      </c>
      <c r="N558" s="172">
        <f t="shared" si="167"/>
        <v>6.0676278536718627E-4</v>
      </c>
      <c r="P558" s="172">
        <f t="shared" si="165"/>
        <v>1.3175420482258902E-3</v>
      </c>
    </row>
    <row r="559" spans="1:16" hidden="1" x14ac:dyDescent="0.25">
      <c r="G559" s="172">
        <f t="shared" si="168"/>
        <v>3.0813000000000001</v>
      </c>
      <c r="H559" s="172"/>
      <c r="I559" s="172"/>
      <c r="J559" s="172">
        <f t="shared" si="167"/>
        <v>2.4689999999999999</v>
      </c>
      <c r="K559" s="172">
        <f t="shared" si="167"/>
        <v>3.0813000000000001</v>
      </c>
      <c r="L559" s="67">
        <f t="shared" si="167"/>
        <v>8.6680397909598037E-4</v>
      </c>
      <c r="M559" s="67">
        <f t="shared" si="167"/>
        <v>0</v>
      </c>
      <c r="N559" s="172">
        <f t="shared" si="167"/>
        <v>6.0676278536718627E-4</v>
      </c>
      <c r="O559" s="53"/>
      <c r="P559" s="172">
        <f t="shared" si="165"/>
        <v>1.3175420482258902E-3</v>
      </c>
    </row>
    <row r="560" spans="1:16" hidden="1" x14ac:dyDescent="0.25">
      <c r="A560" s="2"/>
      <c r="B560" s="32" t="s">
        <v>52</v>
      </c>
      <c r="C560" s="105"/>
      <c r="D560" s="79"/>
      <c r="E560" s="79"/>
      <c r="G560" s="172">
        <f t="shared" si="168"/>
        <v>3.0813000000000001</v>
      </c>
      <c r="H560" s="172"/>
      <c r="I560" s="172"/>
      <c r="J560" s="172">
        <f t="shared" si="167"/>
        <v>2.4689999999999999</v>
      </c>
      <c r="K560" s="172">
        <f t="shared" si="167"/>
        <v>3.0813000000000001</v>
      </c>
      <c r="L560" s="67">
        <f t="shared" si="167"/>
        <v>8.6680397909598037E-4</v>
      </c>
      <c r="M560" s="67">
        <f t="shared" si="167"/>
        <v>0</v>
      </c>
      <c r="N560" s="172">
        <f t="shared" si="167"/>
        <v>6.0676278536718627E-4</v>
      </c>
      <c r="O560" s="53"/>
      <c r="P560" s="172">
        <f t="shared" si="165"/>
        <v>1.3175420482258902E-3</v>
      </c>
    </row>
    <row r="561" spans="1:16" hidden="1" x14ac:dyDescent="0.25">
      <c r="A561" s="2">
        <v>1</v>
      </c>
      <c r="B561" s="55" t="s">
        <v>53</v>
      </c>
      <c r="C561" s="127"/>
      <c r="D561" s="78"/>
      <c r="E561" s="78"/>
      <c r="G561" s="172">
        <f t="shared" si="168"/>
        <v>3.0813000000000001</v>
      </c>
      <c r="H561" s="172"/>
      <c r="I561" s="172"/>
      <c r="J561" s="172">
        <f t="shared" si="167"/>
        <v>2.4689999999999999</v>
      </c>
      <c r="K561" s="172">
        <f t="shared" si="167"/>
        <v>3.0813000000000001</v>
      </c>
      <c r="L561" s="67">
        <f t="shared" si="167"/>
        <v>8.6680397909598037E-4</v>
      </c>
      <c r="M561" s="67">
        <f t="shared" si="167"/>
        <v>0</v>
      </c>
      <c r="N561" s="172">
        <f t="shared" si="167"/>
        <v>6.0676278536718627E-4</v>
      </c>
      <c r="O561" s="53"/>
      <c r="P561" s="172">
        <f t="shared" si="165"/>
        <v>1.3175420482258902E-3</v>
      </c>
    </row>
    <row r="562" spans="1:16" hidden="1" x14ac:dyDescent="0.25">
      <c r="A562" s="2">
        <f>A561+1</f>
        <v>2</v>
      </c>
      <c r="B562" s="55" t="s">
        <v>60</v>
      </c>
      <c r="C562" s="127">
        <v>7.48</v>
      </c>
      <c r="D562" s="78"/>
      <c r="E562" s="78"/>
      <c r="G562" s="172">
        <f t="shared" si="168"/>
        <v>3.0813000000000001</v>
      </c>
      <c r="H562" s="172"/>
      <c r="I562" s="172"/>
      <c r="J562" s="172">
        <f t="shared" si="167"/>
        <v>2.4689999999999999</v>
      </c>
      <c r="K562" s="172">
        <f t="shared" si="167"/>
        <v>3.0813000000000001</v>
      </c>
      <c r="L562" s="67">
        <f t="shared" si="167"/>
        <v>8.6680397909598037E-4</v>
      </c>
      <c r="M562" s="67">
        <f t="shared" si="167"/>
        <v>0</v>
      </c>
      <c r="N562" s="172">
        <f t="shared" si="167"/>
        <v>6.0676278536718627E-4</v>
      </c>
      <c r="O562" s="53"/>
      <c r="P562" s="172">
        <f t="shared" si="165"/>
        <v>1.3175420482258902E-3</v>
      </c>
    </row>
    <row r="563" spans="1:16" hidden="1" x14ac:dyDescent="0.25">
      <c r="A563" s="2">
        <f>A562+1</f>
        <v>3</v>
      </c>
      <c r="B563" s="55" t="s">
        <v>61</v>
      </c>
      <c r="C563" s="127">
        <v>7.32</v>
      </c>
      <c r="D563" s="78"/>
      <c r="E563" s="78"/>
      <c r="G563" s="172">
        <f t="shared" si="168"/>
        <v>3.0813000000000001</v>
      </c>
      <c r="H563" s="172"/>
      <c r="I563" s="172"/>
      <c r="J563" s="172">
        <f t="shared" si="167"/>
        <v>2.4689999999999999</v>
      </c>
      <c r="K563" s="172">
        <f t="shared" si="167"/>
        <v>3.0813000000000001</v>
      </c>
      <c r="L563" s="67">
        <f t="shared" si="167"/>
        <v>8.6680397909598037E-4</v>
      </c>
      <c r="M563" s="67">
        <f t="shared" si="167"/>
        <v>0</v>
      </c>
      <c r="N563" s="172">
        <f t="shared" si="167"/>
        <v>6.0676278536718627E-4</v>
      </c>
      <c r="O563" s="53"/>
      <c r="P563" s="172">
        <f t="shared" si="165"/>
        <v>1.3175420482258902E-3</v>
      </c>
    </row>
    <row r="564" spans="1:16" hidden="1" x14ac:dyDescent="0.25">
      <c r="A564" s="2">
        <f>A563+1</f>
        <v>4</v>
      </c>
      <c r="B564" s="55" t="s">
        <v>251</v>
      </c>
      <c r="C564" s="127">
        <v>7.34</v>
      </c>
      <c r="D564" s="78"/>
      <c r="E564" s="78"/>
      <c r="G564" s="172">
        <f t="shared" si="168"/>
        <v>3.0813000000000001</v>
      </c>
      <c r="H564" s="172"/>
      <c r="I564" s="172"/>
      <c r="J564" s="172">
        <f t="shared" si="167"/>
        <v>2.4689999999999999</v>
      </c>
      <c r="K564" s="172">
        <f t="shared" si="167"/>
        <v>3.0813000000000001</v>
      </c>
      <c r="L564" s="67">
        <f t="shared" si="167"/>
        <v>8.6680397909598037E-4</v>
      </c>
      <c r="M564" s="67">
        <f t="shared" si="167"/>
        <v>0</v>
      </c>
      <c r="N564" s="172">
        <f t="shared" si="167"/>
        <v>6.0676278536718627E-4</v>
      </c>
      <c r="O564" s="53"/>
      <c r="P564" s="172">
        <f t="shared" si="165"/>
        <v>1.3175420482258902E-3</v>
      </c>
    </row>
    <row r="565" spans="1:16" hidden="1" x14ac:dyDescent="0.25">
      <c r="G565" s="172">
        <f t="shared" si="168"/>
        <v>3.0813000000000001</v>
      </c>
      <c r="H565" s="172"/>
      <c r="I565" s="172"/>
      <c r="J565" s="172">
        <f t="shared" si="167"/>
        <v>2.4689999999999999</v>
      </c>
      <c r="K565" s="172">
        <f t="shared" si="167"/>
        <v>3.0813000000000001</v>
      </c>
      <c r="L565" s="67">
        <f t="shared" si="167"/>
        <v>8.6680397909598037E-4</v>
      </c>
      <c r="M565" s="67">
        <f t="shared" si="167"/>
        <v>0</v>
      </c>
      <c r="N565" s="172">
        <f t="shared" si="167"/>
        <v>6.0676278536718627E-4</v>
      </c>
      <c r="O565" s="53"/>
      <c r="P565" s="172">
        <f t="shared" si="165"/>
        <v>1.3175420482258902E-3</v>
      </c>
    </row>
    <row r="566" spans="1:16" hidden="1" x14ac:dyDescent="0.25">
      <c r="A566" s="2"/>
      <c r="B566" s="32" t="s">
        <v>25</v>
      </c>
      <c r="C566" s="105"/>
      <c r="D566" s="79"/>
      <c r="E566" s="79"/>
      <c r="G566" s="172">
        <f t="shared" si="168"/>
        <v>3.0813000000000001</v>
      </c>
      <c r="H566" s="172"/>
      <c r="I566" s="172"/>
      <c r="J566" s="172">
        <f t="shared" ref="J566:N581" si="169">J565</f>
        <v>2.4689999999999999</v>
      </c>
      <c r="K566" s="172">
        <f t="shared" si="169"/>
        <v>3.0813000000000001</v>
      </c>
      <c r="L566" s="67">
        <f t="shared" si="169"/>
        <v>8.6680397909598037E-4</v>
      </c>
      <c r="M566" s="67">
        <f t="shared" si="169"/>
        <v>0</v>
      </c>
      <c r="N566" s="172">
        <f t="shared" si="169"/>
        <v>6.0676278536718627E-4</v>
      </c>
      <c r="O566" s="53"/>
      <c r="P566" s="172">
        <f t="shared" si="165"/>
        <v>1.3175420482258902E-3</v>
      </c>
    </row>
    <row r="567" spans="1:16" hidden="1" x14ac:dyDescent="0.25">
      <c r="A567" s="2">
        <v>1</v>
      </c>
      <c r="B567" s="55" t="s">
        <v>91</v>
      </c>
      <c r="C567" s="127"/>
      <c r="D567" s="78"/>
      <c r="E567" s="78"/>
      <c r="G567" s="172">
        <f t="shared" si="168"/>
        <v>3.0813000000000001</v>
      </c>
      <c r="H567" s="172"/>
      <c r="I567" s="172"/>
      <c r="J567" s="172">
        <f t="shared" si="169"/>
        <v>2.4689999999999999</v>
      </c>
      <c r="K567" s="172">
        <f t="shared" si="169"/>
        <v>3.0813000000000001</v>
      </c>
      <c r="L567" s="67">
        <f t="shared" si="169"/>
        <v>8.6680397909598037E-4</v>
      </c>
      <c r="M567" s="67">
        <f t="shared" si="169"/>
        <v>0</v>
      </c>
      <c r="N567" s="172">
        <f t="shared" si="169"/>
        <v>6.0676278536718627E-4</v>
      </c>
      <c r="O567" s="53"/>
      <c r="P567" s="172">
        <f t="shared" si="165"/>
        <v>1.3175420482258902E-3</v>
      </c>
    </row>
    <row r="568" spans="1:16" hidden="1" x14ac:dyDescent="0.25">
      <c r="A568" s="2">
        <f>A567+1</f>
        <v>2</v>
      </c>
      <c r="B568" s="55" t="s">
        <v>90</v>
      </c>
      <c r="C568" s="127">
        <v>0.60799999999999998</v>
      </c>
      <c r="D568" s="78"/>
      <c r="E568" s="78"/>
      <c r="G568" s="172">
        <f t="shared" si="168"/>
        <v>3.0813000000000001</v>
      </c>
      <c r="H568" s="172"/>
      <c r="I568" s="172"/>
      <c r="J568" s="172">
        <f t="shared" si="169"/>
        <v>2.4689999999999999</v>
      </c>
      <c r="K568" s="172">
        <f t="shared" si="169"/>
        <v>3.0813000000000001</v>
      </c>
      <c r="L568" s="67">
        <f t="shared" si="169"/>
        <v>8.6680397909598037E-4</v>
      </c>
      <c r="M568" s="67">
        <f t="shared" si="169"/>
        <v>0</v>
      </c>
      <c r="N568" s="172">
        <f t="shared" si="169"/>
        <v>6.0676278536718627E-4</v>
      </c>
      <c r="O568" s="53"/>
      <c r="P568" s="172">
        <f t="shared" si="165"/>
        <v>1.3175420482258902E-3</v>
      </c>
    </row>
    <row r="569" spans="1:16" hidden="1" x14ac:dyDescent="0.25">
      <c r="A569" s="2">
        <f>A568+1</f>
        <v>3</v>
      </c>
      <c r="B569" s="55"/>
      <c r="C569" s="127"/>
      <c r="D569" s="78"/>
      <c r="E569" s="78"/>
      <c r="G569" s="172">
        <f t="shared" si="168"/>
        <v>3.0813000000000001</v>
      </c>
      <c r="H569" s="172"/>
      <c r="I569" s="172"/>
      <c r="J569" s="172">
        <f t="shared" si="169"/>
        <v>2.4689999999999999</v>
      </c>
      <c r="K569" s="172">
        <f t="shared" si="169"/>
        <v>3.0813000000000001</v>
      </c>
      <c r="L569" s="67">
        <f t="shared" si="169"/>
        <v>8.6680397909598037E-4</v>
      </c>
      <c r="M569" s="67">
        <f t="shared" si="169"/>
        <v>0</v>
      </c>
      <c r="N569" s="172">
        <f t="shared" si="169"/>
        <v>6.0676278536718627E-4</v>
      </c>
      <c r="O569" s="53"/>
      <c r="P569" s="172">
        <f t="shared" si="165"/>
        <v>1.3175420482258902E-3</v>
      </c>
    </row>
    <row r="570" spans="1:16" hidden="1" x14ac:dyDescent="0.25">
      <c r="G570" s="172">
        <f t="shared" si="168"/>
        <v>3.0813000000000001</v>
      </c>
      <c r="H570" s="172"/>
      <c r="I570" s="172"/>
      <c r="J570" s="172">
        <f t="shared" si="169"/>
        <v>2.4689999999999999</v>
      </c>
      <c r="K570" s="172">
        <f t="shared" si="169"/>
        <v>3.0813000000000001</v>
      </c>
      <c r="L570" s="67">
        <f t="shared" si="169"/>
        <v>8.6680397909598037E-4</v>
      </c>
      <c r="M570" s="67">
        <f t="shared" si="169"/>
        <v>0</v>
      </c>
      <c r="N570" s="172">
        <f t="shared" si="169"/>
        <v>6.0676278536718627E-4</v>
      </c>
      <c r="O570" s="53"/>
      <c r="P570" s="172">
        <f t="shared" si="165"/>
        <v>1.3175420482258902E-3</v>
      </c>
    </row>
    <row r="571" spans="1:16" hidden="1" x14ac:dyDescent="0.25">
      <c r="A571" s="29"/>
      <c r="B571" s="32" t="s">
        <v>26</v>
      </c>
      <c r="C571" s="105"/>
      <c r="D571" s="79"/>
      <c r="E571" s="79"/>
      <c r="G571" s="172">
        <f t="shared" si="168"/>
        <v>3.0813000000000001</v>
      </c>
      <c r="H571" s="172"/>
      <c r="I571" s="172"/>
      <c r="J571" s="172">
        <f t="shared" si="169"/>
        <v>2.4689999999999999</v>
      </c>
      <c r="K571" s="172">
        <f t="shared" si="169"/>
        <v>3.0813000000000001</v>
      </c>
      <c r="L571" s="67">
        <f t="shared" si="169"/>
        <v>8.6680397909598037E-4</v>
      </c>
      <c r="M571" s="67">
        <f t="shared" si="169"/>
        <v>0</v>
      </c>
      <c r="N571" s="172">
        <f t="shared" si="169"/>
        <v>6.0676278536718627E-4</v>
      </c>
      <c r="O571" s="53"/>
      <c r="P571" s="172">
        <f t="shared" si="165"/>
        <v>1.3175420482258902E-3</v>
      </c>
    </row>
    <row r="572" spans="1:16" hidden="1" x14ac:dyDescent="0.25">
      <c r="A572" s="2">
        <v>1</v>
      </c>
      <c r="B572" s="55" t="s">
        <v>386</v>
      </c>
      <c r="C572" s="127"/>
      <c r="D572" s="78"/>
      <c r="E572" s="78"/>
      <c r="G572" s="172">
        <f t="shared" si="168"/>
        <v>3.0813000000000001</v>
      </c>
      <c r="H572" s="172"/>
      <c r="I572" s="172"/>
      <c r="J572" s="172">
        <f t="shared" si="169"/>
        <v>2.4689999999999999</v>
      </c>
      <c r="K572" s="172">
        <f t="shared" si="169"/>
        <v>3.0813000000000001</v>
      </c>
      <c r="L572" s="67">
        <f t="shared" si="169"/>
        <v>8.6680397909598037E-4</v>
      </c>
      <c r="M572" s="67">
        <f t="shared" si="169"/>
        <v>0</v>
      </c>
      <c r="N572" s="172">
        <f t="shared" si="169"/>
        <v>6.0676278536718627E-4</v>
      </c>
      <c r="O572" s="53"/>
      <c r="P572" s="172">
        <f t="shared" si="165"/>
        <v>1.3175420482258902E-3</v>
      </c>
    </row>
    <row r="573" spans="1:16" hidden="1" x14ac:dyDescent="0.25">
      <c r="A573" s="2">
        <f>A572+1</f>
        <v>2</v>
      </c>
      <c r="B573" s="55" t="s">
        <v>59</v>
      </c>
      <c r="C573" s="127"/>
      <c r="D573" s="78"/>
      <c r="E573" s="78"/>
      <c r="G573" s="172">
        <f t="shared" si="168"/>
        <v>3.0813000000000001</v>
      </c>
      <c r="H573" s="172"/>
      <c r="I573" s="172"/>
      <c r="J573" s="172">
        <f t="shared" si="169"/>
        <v>2.4689999999999999</v>
      </c>
      <c r="K573" s="172">
        <f t="shared" si="169"/>
        <v>3.0813000000000001</v>
      </c>
      <c r="L573" s="67">
        <f t="shared" si="169"/>
        <v>8.6680397909598037E-4</v>
      </c>
      <c r="M573" s="67">
        <f t="shared" si="169"/>
        <v>0</v>
      </c>
      <c r="N573" s="172">
        <f t="shared" si="169"/>
        <v>6.0676278536718627E-4</v>
      </c>
      <c r="O573" s="53"/>
      <c r="P573" s="172">
        <f t="shared" si="165"/>
        <v>1.3175420482258902E-3</v>
      </c>
    </row>
    <row r="574" spans="1:16" hidden="1" x14ac:dyDescent="0.25">
      <c r="A574" s="2">
        <f>A573+1</f>
        <v>3</v>
      </c>
      <c r="B574" s="55" t="s">
        <v>65</v>
      </c>
      <c r="C574" s="127"/>
      <c r="D574" s="78"/>
      <c r="E574" s="78"/>
      <c r="G574" s="172">
        <f t="shared" si="168"/>
        <v>3.0813000000000001</v>
      </c>
      <c r="H574" s="172"/>
      <c r="I574" s="172"/>
      <c r="J574" s="172">
        <f t="shared" si="169"/>
        <v>2.4689999999999999</v>
      </c>
      <c r="K574" s="172">
        <f t="shared" si="169"/>
        <v>3.0813000000000001</v>
      </c>
      <c r="L574" s="67">
        <f t="shared" si="169"/>
        <v>8.6680397909598037E-4</v>
      </c>
      <c r="M574" s="67">
        <f t="shared" si="169"/>
        <v>0</v>
      </c>
      <c r="N574" s="172">
        <f t="shared" si="169"/>
        <v>6.0676278536718627E-4</v>
      </c>
      <c r="P574" s="172">
        <f t="shared" si="165"/>
        <v>1.3175420482258902E-3</v>
      </c>
    </row>
    <row r="575" spans="1:16" hidden="1" x14ac:dyDescent="0.25">
      <c r="A575" s="2">
        <f>A574+1</f>
        <v>4</v>
      </c>
      <c r="B575" s="55" t="s">
        <v>66</v>
      </c>
      <c r="C575" s="127"/>
      <c r="D575" s="78"/>
      <c r="E575" s="78"/>
      <c r="G575" s="172">
        <f t="shared" si="168"/>
        <v>3.0813000000000001</v>
      </c>
      <c r="H575" s="172"/>
      <c r="I575" s="172"/>
      <c r="J575" s="172">
        <f t="shared" si="169"/>
        <v>2.4689999999999999</v>
      </c>
      <c r="K575" s="172">
        <f t="shared" si="169"/>
        <v>3.0813000000000001</v>
      </c>
      <c r="L575" s="67">
        <f t="shared" si="169"/>
        <v>8.6680397909598037E-4</v>
      </c>
      <c r="M575" s="67">
        <f t="shared" si="169"/>
        <v>0</v>
      </c>
      <c r="N575" s="172">
        <f t="shared" si="169"/>
        <v>6.0676278536718627E-4</v>
      </c>
      <c r="P575" s="172">
        <f t="shared" si="165"/>
        <v>1.3175420482258902E-3</v>
      </c>
    </row>
    <row r="576" spans="1:16" hidden="1" x14ac:dyDescent="0.25">
      <c r="A576" s="2">
        <f>A575+1</f>
        <v>5</v>
      </c>
      <c r="B576" s="55" t="s">
        <v>59</v>
      </c>
      <c r="C576" s="127"/>
      <c r="D576" s="78"/>
      <c r="E576" s="78"/>
      <c r="G576" s="172">
        <f t="shared" si="168"/>
        <v>3.0813000000000001</v>
      </c>
      <c r="H576" s="172"/>
      <c r="I576" s="172"/>
      <c r="J576" s="172">
        <f t="shared" si="169"/>
        <v>2.4689999999999999</v>
      </c>
      <c r="K576" s="172">
        <f t="shared" si="169"/>
        <v>3.0813000000000001</v>
      </c>
      <c r="L576" s="67">
        <f t="shared" si="169"/>
        <v>8.6680397909598037E-4</v>
      </c>
      <c r="M576" s="67">
        <f t="shared" si="169"/>
        <v>0</v>
      </c>
      <c r="N576" s="172">
        <f t="shared" si="169"/>
        <v>6.0676278536718627E-4</v>
      </c>
      <c r="P576" s="172">
        <f t="shared" si="165"/>
        <v>1.3175420482258902E-3</v>
      </c>
    </row>
    <row r="577" spans="1:16" hidden="1" x14ac:dyDescent="0.25">
      <c r="G577" s="172">
        <f t="shared" si="168"/>
        <v>3.0813000000000001</v>
      </c>
      <c r="H577" s="172"/>
      <c r="I577" s="172"/>
      <c r="J577" s="172">
        <f t="shared" si="169"/>
        <v>2.4689999999999999</v>
      </c>
      <c r="K577" s="172">
        <f t="shared" si="169"/>
        <v>3.0813000000000001</v>
      </c>
      <c r="L577" s="67">
        <f t="shared" si="169"/>
        <v>8.6680397909598037E-4</v>
      </c>
      <c r="M577" s="67">
        <f t="shared" si="169"/>
        <v>0</v>
      </c>
      <c r="N577" s="172">
        <f t="shared" si="169"/>
        <v>6.0676278536718627E-4</v>
      </c>
      <c r="P577" s="172">
        <f t="shared" si="165"/>
        <v>1.3175420482258902E-3</v>
      </c>
    </row>
    <row r="578" spans="1:16" hidden="1" x14ac:dyDescent="0.25">
      <c r="A578" s="29"/>
      <c r="B578" s="32" t="s">
        <v>229</v>
      </c>
      <c r="C578" s="105"/>
      <c r="D578" s="79"/>
      <c r="E578" s="79"/>
      <c r="G578" s="172">
        <f t="shared" si="168"/>
        <v>3.0813000000000001</v>
      </c>
      <c r="H578" s="172"/>
      <c r="I578" s="172"/>
      <c r="J578" s="172">
        <f t="shared" si="169"/>
        <v>2.4689999999999999</v>
      </c>
      <c r="K578" s="172">
        <f t="shared" si="169"/>
        <v>3.0813000000000001</v>
      </c>
      <c r="L578" s="67">
        <f t="shared" si="169"/>
        <v>8.6680397909598037E-4</v>
      </c>
      <c r="M578" s="67">
        <f t="shared" si="169"/>
        <v>0</v>
      </c>
      <c r="N578" s="172">
        <f t="shared" si="169"/>
        <v>6.0676278536718627E-4</v>
      </c>
      <c r="P578" s="172">
        <f t="shared" si="165"/>
        <v>1.3175420482258902E-3</v>
      </c>
    </row>
    <row r="579" spans="1:16" hidden="1" x14ac:dyDescent="0.25">
      <c r="A579" s="2">
        <v>1</v>
      </c>
      <c r="B579" s="55" t="s">
        <v>46</v>
      </c>
      <c r="C579" s="127"/>
      <c r="D579" s="78"/>
      <c r="E579" s="78"/>
      <c r="G579" s="172">
        <f t="shared" si="168"/>
        <v>3.0813000000000001</v>
      </c>
      <c r="H579" s="172"/>
      <c r="I579" s="172"/>
      <c r="J579" s="172">
        <f t="shared" si="169"/>
        <v>2.4689999999999999</v>
      </c>
      <c r="K579" s="172">
        <f t="shared" si="169"/>
        <v>3.0813000000000001</v>
      </c>
      <c r="L579" s="67">
        <f t="shared" si="169"/>
        <v>8.6680397909598037E-4</v>
      </c>
      <c r="M579" s="67">
        <f t="shared" si="169"/>
        <v>0</v>
      </c>
      <c r="N579" s="172">
        <f t="shared" si="169"/>
        <v>6.0676278536718627E-4</v>
      </c>
      <c r="P579" s="172">
        <f t="shared" si="165"/>
        <v>1.3175420482258902E-3</v>
      </c>
    </row>
    <row r="580" spans="1:16" hidden="1" x14ac:dyDescent="0.25">
      <c r="A580" s="2">
        <f>A579+1</f>
        <v>2</v>
      </c>
      <c r="B580" s="55" t="s">
        <v>45</v>
      </c>
      <c r="C580" s="127"/>
      <c r="D580" s="78"/>
      <c r="E580" s="78"/>
      <c r="G580" s="172">
        <f t="shared" si="168"/>
        <v>3.0813000000000001</v>
      </c>
      <c r="H580" s="172"/>
      <c r="I580" s="172"/>
      <c r="J580" s="172">
        <f t="shared" si="169"/>
        <v>2.4689999999999999</v>
      </c>
      <c r="K580" s="172">
        <f t="shared" si="169"/>
        <v>3.0813000000000001</v>
      </c>
      <c r="L580" s="67">
        <f t="shared" si="169"/>
        <v>8.6680397909598037E-4</v>
      </c>
      <c r="M580" s="67">
        <f t="shared" si="169"/>
        <v>0</v>
      </c>
      <c r="N580" s="172">
        <f t="shared" si="169"/>
        <v>6.0676278536718627E-4</v>
      </c>
      <c r="P580" s="172">
        <f t="shared" si="165"/>
        <v>1.3175420482258902E-3</v>
      </c>
    </row>
    <row r="581" spans="1:16" hidden="1" x14ac:dyDescent="0.25">
      <c r="A581" s="2">
        <f t="shared" ref="A581:A591" si="170">A580+1</f>
        <v>3</v>
      </c>
      <c r="B581" s="55" t="s">
        <v>64</v>
      </c>
      <c r="C581" s="127"/>
      <c r="D581" s="78"/>
      <c r="E581" s="78"/>
      <c r="G581" s="172">
        <f t="shared" si="168"/>
        <v>3.0813000000000001</v>
      </c>
      <c r="H581" s="172"/>
      <c r="I581" s="172"/>
      <c r="J581" s="172">
        <f t="shared" si="169"/>
        <v>2.4689999999999999</v>
      </c>
      <c r="K581" s="172">
        <f t="shared" si="169"/>
        <v>3.0813000000000001</v>
      </c>
      <c r="L581" s="67">
        <f t="shared" si="169"/>
        <v>8.6680397909598037E-4</v>
      </c>
      <c r="M581" s="67">
        <f t="shared" si="169"/>
        <v>0</v>
      </c>
      <c r="N581" s="172">
        <f t="shared" si="169"/>
        <v>6.0676278536718627E-4</v>
      </c>
      <c r="P581" s="172">
        <f t="shared" si="165"/>
        <v>1.3175420482258902E-3</v>
      </c>
    </row>
    <row r="582" spans="1:16" hidden="1" x14ac:dyDescent="0.25">
      <c r="A582" s="2">
        <f t="shared" si="170"/>
        <v>4</v>
      </c>
      <c r="B582" s="55" t="s">
        <v>399</v>
      </c>
      <c r="C582" s="127">
        <v>2.5</v>
      </c>
      <c r="D582" s="78"/>
      <c r="E582" s="78"/>
      <c r="G582" s="172">
        <f t="shared" si="168"/>
        <v>3.0813000000000001</v>
      </c>
      <c r="H582" s="172"/>
      <c r="I582" s="172"/>
      <c r="J582" s="172">
        <f t="shared" ref="J582:N595" si="171">J581</f>
        <v>2.4689999999999999</v>
      </c>
      <c r="K582" s="172">
        <f t="shared" si="171"/>
        <v>3.0813000000000001</v>
      </c>
      <c r="L582" s="67">
        <f t="shared" si="171"/>
        <v>8.6680397909598037E-4</v>
      </c>
      <c r="M582" s="67">
        <f t="shared" si="171"/>
        <v>0</v>
      </c>
      <c r="N582" s="172">
        <f t="shared" si="171"/>
        <v>6.0676278536718627E-4</v>
      </c>
      <c r="P582" s="172">
        <f t="shared" ref="P582:P602" si="172">P581</f>
        <v>1.3175420482258902E-3</v>
      </c>
    </row>
    <row r="583" spans="1:16" hidden="1" x14ac:dyDescent="0.25">
      <c r="A583" s="2">
        <f t="shared" si="170"/>
        <v>5</v>
      </c>
      <c r="B583" s="55" t="s">
        <v>400</v>
      </c>
      <c r="C583" s="127">
        <v>2.5</v>
      </c>
      <c r="D583" s="78"/>
      <c r="E583" s="78"/>
      <c r="G583" s="172">
        <f t="shared" si="168"/>
        <v>3.0813000000000001</v>
      </c>
      <c r="H583" s="172"/>
      <c r="I583" s="172"/>
      <c r="J583" s="172">
        <f t="shared" si="171"/>
        <v>2.4689999999999999</v>
      </c>
      <c r="K583" s="172">
        <f t="shared" si="171"/>
        <v>3.0813000000000001</v>
      </c>
      <c r="L583" s="67">
        <f t="shared" si="171"/>
        <v>8.6680397909598037E-4</v>
      </c>
      <c r="M583" s="67">
        <f t="shared" si="171"/>
        <v>0</v>
      </c>
      <c r="N583" s="172">
        <f t="shared" si="171"/>
        <v>6.0676278536718627E-4</v>
      </c>
      <c r="P583" s="172">
        <f t="shared" si="172"/>
        <v>1.3175420482258902E-3</v>
      </c>
    </row>
    <row r="584" spans="1:16" hidden="1" x14ac:dyDescent="0.25">
      <c r="A584" s="2">
        <f t="shared" si="170"/>
        <v>6</v>
      </c>
      <c r="B584" s="155" t="s">
        <v>242</v>
      </c>
      <c r="C584" s="128">
        <v>2.5</v>
      </c>
      <c r="D584" s="78"/>
      <c r="E584" s="78"/>
      <c r="G584" s="172">
        <f t="shared" si="168"/>
        <v>3.0813000000000001</v>
      </c>
      <c r="H584" s="172"/>
      <c r="I584" s="172"/>
      <c r="J584" s="172">
        <f t="shared" si="171"/>
        <v>2.4689999999999999</v>
      </c>
      <c r="K584" s="172">
        <f t="shared" si="171"/>
        <v>3.0813000000000001</v>
      </c>
      <c r="L584" s="67">
        <f t="shared" si="171"/>
        <v>8.6680397909598037E-4</v>
      </c>
      <c r="M584" s="67">
        <f t="shared" si="171"/>
        <v>0</v>
      </c>
      <c r="N584" s="172">
        <f t="shared" si="171"/>
        <v>6.0676278536718627E-4</v>
      </c>
      <c r="P584" s="172">
        <f t="shared" si="172"/>
        <v>1.3175420482258902E-3</v>
      </c>
    </row>
    <row r="585" spans="1:16" hidden="1" x14ac:dyDescent="0.25">
      <c r="A585" s="2">
        <f t="shared" si="170"/>
        <v>7</v>
      </c>
      <c r="B585" s="155" t="s">
        <v>383</v>
      </c>
      <c r="C585" s="128">
        <v>2.5</v>
      </c>
      <c r="D585" s="78"/>
      <c r="E585" s="78"/>
      <c r="G585" s="172">
        <f t="shared" si="168"/>
        <v>3.0813000000000001</v>
      </c>
      <c r="H585" s="172"/>
      <c r="I585" s="172"/>
      <c r="J585" s="172">
        <f t="shared" si="171"/>
        <v>2.4689999999999999</v>
      </c>
      <c r="K585" s="172">
        <f t="shared" si="171"/>
        <v>3.0813000000000001</v>
      </c>
      <c r="L585" s="67">
        <f t="shared" si="171"/>
        <v>8.6680397909598037E-4</v>
      </c>
      <c r="M585" s="67">
        <f t="shared" si="171"/>
        <v>0</v>
      </c>
      <c r="N585" s="172">
        <f t="shared" si="171"/>
        <v>6.0676278536718627E-4</v>
      </c>
      <c r="P585" s="172">
        <f t="shared" si="172"/>
        <v>1.3175420482258902E-3</v>
      </c>
    </row>
    <row r="586" spans="1:16" hidden="1" x14ac:dyDescent="0.25">
      <c r="A586" s="2">
        <f>A584+1</f>
        <v>7</v>
      </c>
      <c r="B586" s="155" t="s">
        <v>431</v>
      </c>
      <c r="C586" s="128">
        <v>2.5</v>
      </c>
      <c r="D586" s="78"/>
      <c r="E586" s="78"/>
      <c r="G586" s="172">
        <f t="shared" si="168"/>
        <v>3.0813000000000001</v>
      </c>
      <c r="H586" s="172"/>
      <c r="I586" s="172"/>
      <c r="J586" s="172">
        <f t="shared" si="171"/>
        <v>2.4689999999999999</v>
      </c>
      <c r="K586" s="172">
        <f t="shared" si="171"/>
        <v>3.0813000000000001</v>
      </c>
      <c r="L586" s="67">
        <f t="shared" si="171"/>
        <v>8.6680397909598037E-4</v>
      </c>
      <c r="M586" s="67">
        <f t="shared" si="171"/>
        <v>0</v>
      </c>
      <c r="N586" s="172">
        <f t="shared" si="171"/>
        <v>6.0676278536718627E-4</v>
      </c>
      <c r="P586" s="172">
        <f t="shared" si="172"/>
        <v>1.3175420482258902E-3</v>
      </c>
    </row>
    <row r="587" spans="1:16" hidden="1" x14ac:dyDescent="0.25">
      <c r="A587" s="2">
        <f t="shared" si="170"/>
        <v>8</v>
      </c>
      <c r="B587" s="155" t="s">
        <v>243</v>
      </c>
      <c r="C587" s="128">
        <v>2.5</v>
      </c>
      <c r="D587" s="78"/>
      <c r="E587" s="78"/>
      <c r="G587" s="172">
        <f t="shared" si="168"/>
        <v>3.0813000000000001</v>
      </c>
      <c r="H587" s="172"/>
      <c r="I587" s="172"/>
      <c r="J587" s="172">
        <f t="shared" si="171"/>
        <v>2.4689999999999999</v>
      </c>
      <c r="K587" s="172">
        <f t="shared" si="171"/>
        <v>3.0813000000000001</v>
      </c>
      <c r="L587" s="67">
        <f t="shared" si="171"/>
        <v>8.6680397909598037E-4</v>
      </c>
      <c r="M587" s="67">
        <f t="shared" si="171"/>
        <v>0</v>
      </c>
      <c r="N587" s="172">
        <f t="shared" si="171"/>
        <v>6.0676278536718627E-4</v>
      </c>
      <c r="P587" s="172">
        <f t="shared" si="172"/>
        <v>1.3175420482258902E-3</v>
      </c>
    </row>
    <row r="588" spans="1:16" hidden="1" x14ac:dyDescent="0.25">
      <c r="A588" s="2">
        <f t="shared" si="170"/>
        <v>9</v>
      </c>
      <c r="B588" s="155" t="s">
        <v>231</v>
      </c>
      <c r="C588" s="128">
        <v>2.5</v>
      </c>
      <c r="D588" s="78"/>
      <c r="E588" s="78"/>
      <c r="G588" s="172">
        <f t="shared" si="168"/>
        <v>3.0813000000000001</v>
      </c>
      <c r="H588" s="172"/>
      <c r="I588" s="172"/>
      <c r="J588" s="172">
        <f t="shared" si="171"/>
        <v>2.4689999999999999</v>
      </c>
      <c r="K588" s="172">
        <f t="shared" si="171"/>
        <v>3.0813000000000001</v>
      </c>
      <c r="L588" s="67">
        <f t="shared" si="171"/>
        <v>8.6680397909598037E-4</v>
      </c>
      <c r="M588" s="67">
        <f t="shared" si="171"/>
        <v>0</v>
      </c>
      <c r="N588" s="172">
        <f t="shared" si="171"/>
        <v>6.0676278536718627E-4</v>
      </c>
      <c r="P588" s="172">
        <f t="shared" si="172"/>
        <v>1.3175420482258902E-3</v>
      </c>
    </row>
    <row r="589" spans="1:16" hidden="1" x14ac:dyDescent="0.25">
      <c r="A589" s="2">
        <f t="shared" si="170"/>
        <v>10</v>
      </c>
      <c r="B589" s="155" t="s">
        <v>333</v>
      </c>
      <c r="C589" s="128">
        <v>2.5</v>
      </c>
      <c r="D589" s="78"/>
      <c r="E589" s="78"/>
      <c r="G589" s="172">
        <f>G588</f>
        <v>3.0813000000000001</v>
      </c>
      <c r="H589" s="172"/>
      <c r="I589" s="172"/>
      <c r="J589" s="172">
        <f t="shared" si="171"/>
        <v>2.4689999999999999</v>
      </c>
      <c r="K589" s="172">
        <f t="shared" si="171"/>
        <v>3.0813000000000001</v>
      </c>
      <c r="L589" s="67">
        <f>L588</f>
        <v>8.6680397909598037E-4</v>
      </c>
      <c r="M589" s="67">
        <f>M588</f>
        <v>0</v>
      </c>
      <c r="N589" s="172">
        <f t="shared" si="171"/>
        <v>6.0676278536718627E-4</v>
      </c>
      <c r="P589" s="172">
        <f t="shared" si="172"/>
        <v>1.3175420482258902E-3</v>
      </c>
    </row>
    <row r="590" spans="1:16" hidden="1" x14ac:dyDescent="0.25">
      <c r="A590" s="2">
        <f t="shared" si="170"/>
        <v>11</v>
      </c>
      <c r="B590" s="155" t="s">
        <v>232</v>
      </c>
      <c r="C590" s="128">
        <v>2.5</v>
      </c>
      <c r="D590" s="78"/>
      <c r="E590" s="78"/>
      <c r="G590" s="172">
        <f>G589</f>
        <v>3.0813000000000001</v>
      </c>
      <c r="H590" s="172"/>
      <c r="I590" s="172"/>
      <c r="J590" s="172">
        <f t="shared" si="171"/>
        <v>2.4689999999999999</v>
      </c>
      <c r="K590" s="172">
        <f t="shared" si="171"/>
        <v>3.0813000000000001</v>
      </c>
      <c r="L590" s="67">
        <f>L589</f>
        <v>8.6680397909598037E-4</v>
      </c>
      <c r="M590" s="67">
        <f>M589</f>
        <v>0</v>
      </c>
      <c r="N590" s="172">
        <f t="shared" si="171"/>
        <v>6.0676278536718627E-4</v>
      </c>
      <c r="P590" s="172">
        <f t="shared" si="172"/>
        <v>1.3175420482258902E-3</v>
      </c>
    </row>
    <row r="591" spans="1:16" hidden="1" x14ac:dyDescent="0.25">
      <c r="A591" s="2">
        <f t="shared" si="170"/>
        <v>12</v>
      </c>
      <c r="B591" s="155" t="s">
        <v>233</v>
      </c>
      <c r="C591" s="128">
        <v>2.5</v>
      </c>
      <c r="D591" s="78"/>
      <c r="E591" s="78"/>
      <c r="G591" s="172">
        <f t="shared" si="168"/>
        <v>3.0813000000000001</v>
      </c>
      <c r="H591" s="172"/>
      <c r="I591" s="172"/>
      <c r="J591" s="172">
        <f t="shared" si="171"/>
        <v>2.4689999999999999</v>
      </c>
      <c r="K591" s="172">
        <f t="shared" si="171"/>
        <v>3.0813000000000001</v>
      </c>
      <c r="L591" s="67">
        <f t="shared" si="171"/>
        <v>8.6680397909598037E-4</v>
      </c>
      <c r="M591" s="67">
        <f t="shared" si="171"/>
        <v>0</v>
      </c>
      <c r="N591" s="172">
        <f t="shared" si="171"/>
        <v>6.0676278536718627E-4</v>
      </c>
      <c r="P591" s="172">
        <f t="shared" si="172"/>
        <v>1.3175420482258902E-3</v>
      </c>
    </row>
    <row r="592" spans="1:16" hidden="1" x14ac:dyDescent="0.25">
      <c r="A592" s="2"/>
      <c r="B592" s="155" t="s">
        <v>232</v>
      </c>
      <c r="C592" s="128">
        <v>2.5</v>
      </c>
      <c r="D592" s="78"/>
      <c r="E592" s="78"/>
      <c r="G592" s="172">
        <f t="shared" si="168"/>
        <v>3.0813000000000001</v>
      </c>
      <c r="H592" s="172"/>
      <c r="I592" s="172"/>
      <c r="J592" s="172">
        <f t="shared" si="171"/>
        <v>2.4689999999999999</v>
      </c>
      <c r="K592" s="172">
        <f t="shared" si="171"/>
        <v>3.0813000000000001</v>
      </c>
      <c r="L592" s="67">
        <f t="shared" si="171"/>
        <v>8.6680397909598037E-4</v>
      </c>
      <c r="M592" s="67">
        <f t="shared" si="171"/>
        <v>0</v>
      </c>
      <c r="N592" s="172">
        <f t="shared" si="171"/>
        <v>6.0676278536718627E-4</v>
      </c>
      <c r="P592" s="172">
        <f t="shared" si="172"/>
        <v>1.3175420482258902E-3</v>
      </c>
    </row>
    <row r="593" spans="1:16" hidden="1" x14ac:dyDescent="0.25">
      <c r="A593" s="2"/>
      <c r="B593" s="155" t="s">
        <v>415</v>
      </c>
      <c r="C593" s="128">
        <v>2.5</v>
      </c>
      <c r="D593" s="78"/>
      <c r="E593" s="78"/>
      <c r="G593" s="172">
        <f t="shared" si="168"/>
        <v>3.0813000000000001</v>
      </c>
      <c r="H593" s="172"/>
      <c r="I593" s="172"/>
      <c r="J593" s="172">
        <f t="shared" si="171"/>
        <v>2.4689999999999999</v>
      </c>
      <c r="K593" s="172">
        <f t="shared" si="171"/>
        <v>3.0813000000000001</v>
      </c>
      <c r="L593" s="67">
        <f t="shared" si="171"/>
        <v>8.6680397909598037E-4</v>
      </c>
      <c r="M593" s="67">
        <f t="shared" si="171"/>
        <v>0</v>
      </c>
      <c r="N593" s="172">
        <f t="shared" si="171"/>
        <v>6.0676278536718627E-4</v>
      </c>
      <c r="P593" s="172">
        <f t="shared" si="172"/>
        <v>1.3175420482258902E-3</v>
      </c>
    </row>
    <row r="594" spans="1:16" hidden="1" x14ac:dyDescent="0.25">
      <c r="A594" s="2"/>
      <c r="B594" s="155" t="s">
        <v>416</v>
      </c>
      <c r="C594" s="128">
        <v>2.5</v>
      </c>
      <c r="D594" s="78"/>
      <c r="E594" s="78"/>
      <c r="G594" s="172">
        <f t="shared" si="168"/>
        <v>3.0813000000000001</v>
      </c>
      <c r="H594" s="172"/>
      <c r="I594" s="172"/>
      <c r="J594" s="172">
        <f t="shared" si="171"/>
        <v>2.4689999999999999</v>
      </c>
      <c r="K594" s="172">
        <f t="shared" si="171"/>
        <v>3.0813000000000001</v>
      </c>
      <c r="L594" s="67">
        <f t="shared" si="171"/>
        <v>8.6680397909598037E-4</v>
      </c>
      <c r="M594" s="67">
        <f t="shared" si="171"/>
        <v>0</v>
      </c>
      <c r="N594" s="172">
        <f t="shared" si="171"/>
        <v>6.0676278536718627E-4</v>
      </c>
      <c r="P594" s="172">
        <f t="shared" si="172"/>
        <v>1.3175420482258902E-3</v>
      </c>
    </row>
    <row r="595" spans="1:16" hidden="1" x14ac:dyDescent="0.25">
      <c r="A595" s="2"/>
      <c r="B595" s="155" t="s">
        <v>417</v>
      </c>
      <c r="C595" s="128">
        <v>2.5</v>
      </c>
      <c r="D595" s="78"/>
      <c r="E595" s="78"/>
      <c r="G595" s="172">
        <f t="shared" si="168"/>
        <v>3.0813000000000001</v>
      </c>
      <c r="H595" s="172"/>
      <c r="I595" s="172"/>
      <c r="J595" s="172">
        <f t="shared" si="171"/>
        <v>2.4689999999999999</v>
      </c>
      <c r="K595" s="172">
        <f t="shared" si="171"/>
        <v>3.0813000000000001</v>
      </c>
      <c r="L595" s="67">
        <f t="shared" si="171"/>
        <v>8.6680397909598037E-4</v>
      </c>
      <c r="M595" s="67">
        <f t="shared" si="171"/>
        <v>0</v>
      </c>
      <c r="N595" s="172">
        <f t="shared" si="171"/>
        <v>6.0676278536718627E-4</v>
      </c>
      <c r="P595" s="172">
        <f t="shared" si="172"/>
        <v>1.3175420482258902E-3</v>
      </c>
    </row>
    <row r="596" spans="1:16" hidden="1" x14ac:dyDescent="0.25">
      <c r="A596" s="2"/>
      <c r="B596" s="155" t="s">
        <v>445</v>
      </c>
      <c r="C596" s="128"/>
      <c r="D596" s="78"/>
      <c r="E596" s="78"/>
      <c r="G596" s="172"/>
      <c r="H596" s="172"/>
      <c r="I596" s="172"/>
      <c r="J596" s="172"/>
      <c r="K596" s="172"/>
      <c r="L596" s="67"/>
      <c r="M596" s="67"/>
      <c r="N596" s="172"/>
      <c r="P596" s="172"/>
    </row>
    <row r="597" spans="1:16" hidden="1" x14ac:dyDescent="0.25">
      <c r="A597" s="2"/>
      <c r="B597" s="32" t="s">
        <v>230</v>
      </c>
      <c r="C597" s="128"/>
      <c r="D597" s="78"/>
      <c r="E597" s="78"/>
      <c r="G597" s="172">
        <f>G595</f>
        <v>3.0813000000000001</v>
      </c>
      <c r="H597" s="172"/>
      <c r="I597" s="172"/>
      <c r="J597" s="172">
        <f>J595</f>
        <v>2.4689999999999999</v>
      </c>
      <c r="K597" s="172">
        <f>K595</f>
        <v>3.0813000000000001</v>
      </c>
      <c r="L597" s="67">
        <f>L595</f>
        <v>8.6680397909598037E-4</v>
      </c>
      <c r="M597" s="67">
        <f>M595</f>
        <v>0</v>
      </c>
      <c r="N597" s="172">
        <f>N595</f>
        <v>6.0676278536718627E-4</v>
      </c>
      <c r="P597" s="172">
        <f>P595</f>
        <v>1.3175420482258902E-3</v>
      </c>
    </row>
    <row r="598" spans="1:16" hidden="1" x14ac:dyDescent="0.25">
      <c r="A598" s="2"/>
      <c r="B598" s="55"/>
      <c r="C598" s="128"/>
      <c r="D598" s="78"/>
      <c r="E598" s="78"/>
      <c r="G598" s="172">
        <f t="shared" si="168"/>
        <v>3.0813000000000001</v>
      </c>
      <c r="H598" s="172"/>
      <c r="I598" s="172"/>
      <c r="J598" s="172">
        <f t="shared" ref="J598:N601" si="173">J597</f>
        <v>2.4689999999999999</v>
      </c>
      <c r="K598" s="172">
        <f t="shared" si="173"/>
        <v>3.0813000000000001</v>
      </c>
      <c r="L598" s="67">
        <f t="shared" si="173"/>
        <v>8.6680397909598037E-4</v>
      </c>
      <c r="M598" s="67">
        <f t="shared" si="173"/>
        <v>0</v>
      </c>
      <c r="N598" s="172">
        <f t="shared" si="173"/>
        <v>6.0676278536718627E-4</v>
      </c>
      <c r="P598" s="172">
        <f t="shared" si="172"/>
        <v>1.3175420482258902E-3</v>
      </c>
    </row>
    <row r="599" spans="1:16" hidden="1" x14ac:dyDescent="0.25">
      <c r="A599" s="2">
        <v>1</v>
      </c>
      <c r="B599" s="55" t="s">
        <v>82</v>
      </c>
      <c r="C599" s="128">
        <v>5</v>
      </c>
      <c r="G599" s="172">
        <f t="shared" si="168"/>
        <v>3.0813000000000001</v>
      </c>
      <c r="H599" s="172"/>
      <c r="I599" s="172"/>
      <c r="J599" s="172">
        <f t="shared" si="173"/>
        <v>2.4689999999999999</v>
      </c>
      <c r="K599" s="172">
        <f t="shared" si="173"/>
        <v>3.0813000000000001</v>
      </c>
      <c r="L599" s="67">
        <f t="shared" si="173"/>
        <v>8.6680397909598037E-4</v>
      </c>
      <c r="M599" s="67">
        <f t="shared" si="173"/>
        <v>0</v>
      </c>
      <c r="N599" s="172">
        <f t="shared" si="173"/>
        <v>6.0676278536718627E-4</v>
      </c>
      <c r="P599" s="172">
        <f t="shared" si="172"/>
        <v>1.3175420482258902E-3</v>
      </c>
    </row>
    <row r="600" spans="1:16" hidden="1" x14ac:dyDescent="0.25">
      <c r="A600" s="2">
        <f>A599+1</f>
        <v>2</v>
      </c>
      <c r="B600" s="55" t="s">
        <v>412</v>
      </c>
      <c r="C600" s="128">
        <v>5</v>
      </c>
      <c r="G600" s="172">
        <f t="shared" si="168"/>
        <v>3.0813000000000001</v>
      </c>
      <c r="H600" s="172"/>
      <c r="I600" s="172"/>
      <c r="J600" s="172">
        <f t="shared" si="173"/>
        <v>2.4689999999999999</v>
      </c>
      <c r="K600" s="172">
        <f t="shared" si="173"/>
        <v>3.0813000000000001</v>
      </c>
      <c r="L600" s="67">
        <f t="shared" si="173"/>
        <v>8.6680397909598037E-4</v>
      </c>
      <c r="M600" s="67">
        <f t="shared" si="173"/>
        <v>0</v>
      </c>
      <c r="N600" s="172">
        <f t="shared" si="173"/>
        <v>6.0676278536718627E-4</v>
      </c>
      <c r="P600" s="172">
        <f t="shared" si="172"/>
        <v>1.3175420482258902E-3</v>
      </c>
    </row>
    <row r="601" spans="1:16" hidden="1" x14ac:dyDescent="0.25">
      <c r="A601" s="2">
        <f>A600+1</f>
        <v>3</v>
      </c>
      <c r="B601" s="55" t="s">
        <v>432</v>
      </c>
      <c r="C601" s="128">
        <v>5</v>
      </c>
      <c r="G601" s="172">
        <f>G600</f>
        <v>3.0813000000000001</v>
      </c>
      <c r="H601" s="172"/>
      <c r="I601" s="172"/>
      <c r="J601" s="172">
        <f t="shared" si="173"/>
        <v>2.4689999999999999</v>
      </c>
      <c r="K601" s="172">
        <f t="shared" si="173"/>
        <v>3.0813000000000001</v>
      </c>
      <c r="L601" s="67">
        <f>L600</f>
        <v>8.6680397909598037E-4</v>
      </c>
      <c r="M601" s="67">
        <f>M600</f>
        <v>0</v>
      </c>
      <c r="N601" s="172">
        <f t="shared" si="173"/>
        <v>6.0676278536718627E-4</v>
      </c>
      <c r="P601" s="172">
        <f t="shared" si="172"/>
        <v>1.3175420482258902E-3</v>
      </c>
    </row>
    <row r="602" spans="1:16" hidden="1" x14ac:dyDescent="0.25">
      <c r="G602" s="172">
        <f>G601</f>
        <v>3.0813000000000001</v>
      </c>
      <c r="H602" s="172"/>
      <c r="I602" s="172"/>
      <c r="J602" s="172">
        <f>J601</f>
        <v>2.4689999999999999</v>
      </c>
      <c r="K602" s="172">
        <f>K601</f>
        <v>3.0813000000000001</v>
      </c>
      <c r="L602" s="67">
        <f>L601</f>
        <v>8.6680397909598037E-4</v>
      </c>
      <c r="M602" s="67">
        <f>M601</f>
        <v>0</v>
      </c>
      <c r="N602" s="172">
        <f>N601</f>
        <v>6.0676278536718627E-4</v>
      </c>
      <c r="P602" s="172">
        <f t="shared" si="172"/>
        <v>1.3175420482258902E-3</v>
      </c>
    </row>
    <row r="603" spans="1:16" x14ac:dyDescent="0.25">
      <c r="G603" s="172"/>
      <c r="H603" s="172"/>
      <c r="I603" s="172"/>
      <c r="J603" s="172"/>
      <c r="K603" s="172"/>
    </row>
    <row r="605" spans="1:16" x14ac:dyDescent="0.25">
      <c r="B605">
        <v>5</v>
      </c>
    </row>
  </sheetData>
  <mergeCells count="37">
    <mergeCell ref="A6:A7"/>
    <mergeCell ref="B6:B7"/>
    <mergeCell ref="C6:C7"/>
    <mergeCell ref="D6:D7"/>
    <mergeCell ref="E6:E7"/>
    <mergeCell ref="D369:E369"/>
    <mergeCell ref="AF6:AF7"/>
    <mergeCell ref="AG6:AG7"/>
    <mergeCell ref="AH6:AH7"/>
    <mergeCell ref="AI6:AI7"/>
    <mergeCell ref="N6:S6"/>
    <mergeCell ref="T6:T7"/>
    <mergeCell ref="V6:V7"/>
    <mergeCell ref="W6:W7"/>
    <mergeCell ref="X6:X7"/>
    <mergeCell ref="Y6:Y7"/>
    <mergeCell ref="N7:O7"/>
    <mergeCell ref="G6:G7"/>
    <mergeCell ref="Z6:Z7"/>
    <mergeCell ref="AA6:AA7"/>
    <mergeCell ref="AB6:AB7"/>
    <mergeCell ref="D2:E2"/>
    <mergeCell ref="AJ2:AK2"/>
    <mergeCell ref="AG100:AI100"/>
    <mergeCell ref="M108:N108"/>
    <mergeCell ref="D368:E368"/>
    <mergeCell ref="AJ6:AJ7"/>
    <mergeCell ref="AK6:AK7"/>
    <mergeCell ref="AC6:AC7"/>
    <mergeCell ref="AD6:AD7"/>
    <mergeCell ref="AE6:AE7"/>
    <mergeCell ref="H6:H7"/>
    <mergeCell ref="I6:I7"/>
    <mergeCell ref="J6:J7"/>
    <mergeCell ref="K6:K7"/>
    <mergeCell ref="L6:M6"/>
    <mergeCell ref="F6:F7"/>
  </mergeCells>
  <pageMargins left="0.2" right="0.21" top="0.74803149606299213" bottom="0.74803149606299213" header="0.31496062992125984" footer="0.31496062992125984"/>
  <pageSetup paperSize="9" scale="52" orientation="landscape" r:id="rId1"/>
  <rowBreaks count="1" manualBreakCount="1">
    <brk id="108" max="26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654"/>
  <sheetViews>
    <sheetView view="pageBreakPreview" zoomScale="85" zoomScaleNormal="100" zoomScaleSheetLayoutView="85" workbookViewId="0">
      <selection activeCell="V9" sqref="V9"/>
    </sheetView>
  </sheetViews>
  <sheetFormatPr defaultRowHeight="15" x14ac:dyDescent="0.25"/>
  <cols>
    <col min="1" max="1" width="5.140625" style="327" bestFit="1" customWidth="1"/>
    <col min="2" max="2" width="58.7109375" style="327" customWidth="1"/>
    <col min="3" max="3" width="12.140625" style="25" hidden="1" customWidth="1"/>
    <col min="4" max="4" width="11.42578125" style="327" customWidth="1"/>
    <col min="5" max="5" width="12.85546875" style="327" customWidth="1"/>
    <col min="6" max="6" width="9.7109375" style="327" customWidth="1"/>
    <col min="7" max="7" width="11.85546875" style="327" customWidth="1"/>
    <col min="8" max="10" width="13.42578125" style="327" hidden="1" customWidth="1"/>
    <col min="11" max="11" width="11.85546875" style="327" customWidth="1"/>
    <col min="12" max="13" width="12.7109375" style="327" customWidth="1"/>
    <col min="14" max="14" width="14.28515625" style="327" customWidth="1"/>
    <col min="15" max="15" width="0.5703125" style="327" customWidth="1"/>
    <col min="16" max="16" width="12.42578125" style="327" customWidth="1"/>
    <col min="17" max="17" width="10" style="327" customWidth="1"/>
    <col min="18" max="18" width="11" style="327" customWidth="1"/>
    <col min="19" max="19" width="11.140625" style="327" customWidth="1"/>
    <col min="20" max="20" width="13" style="327" customWidth="1"/>
    <col min="21" max="21" width="9.140625" style="327" hidden="1" customWidth="1"/>
    <col min="22" max="22" width="13.42578125" style="327" customWidth="1"/>
    <col min="23" max="23" width="15.7109375" style="327" customWidth="1"/>
    <col min="24" max="24" width="16" style="327" customWidth="1"/>
    <col min="25" max="27" width="17.5703125" style="327" hidden="1" customWidth="1"/>
    <col min="28" max="28" width="8.85546875" style="327" customWidth="1"/>
    <col min="29" max="29" width="19" style="327" bestFit="1" customWidth="1"/>
    <col min="30" max="30" width="16.7109375" style="327" customWidth="1"/>
    <col min="31" max="31" width="15.42578125" style="327" customWidth="1"/>
    <col min="32" max="32" width="13.5703125" style="327" bestFit="1" customWidth="1"/>
    <col min="33" max="33" width="12.85546875" style="327" bestFit="1" customWidth="1"/>
    <col min="34" max="34" width="13" style="327" customWidth="1"/>
    <col min="35" max="35" width="23.5703125" style="327" customWidth="1"/>
    <col min="36" max="36" width="18" style="327" bestFit="1" customWidth="1"/>
    <col min="37" max="37" width="19.42578125" style="327" bestFit="1" customWidth="1"/>
    <col min="38" max="38" width="13.42578125" style="327" bestFit="1" customWidth="1"/>
    <col min="39" max="39" width="13.140625" style="327" customWidth="1"/>
    <col min="40" max="16384" width="9.140625" style="327"/>
  </cols>
  <sheetData>
    <row r="1" spans="1:37" ht="15.75" thickBot="1" x14ac:dyDescent="0.3">
      <c r="B1" s="348" t="str">
        <f>'калькуляция '!B1</f>
        <v>ДТ 06649/180121/0001115</v>
      </c>
      <c r="F1" s="21"/>
      <c r="L1" s="25" t="s">
        <v>20</v>
      </c>
      <c r="M1" s="25"/>
      <c r="V1" s="145" t="s">
        <v>31</v>
      </c>
      <c r="W1" s="145"/>
      <c r="X1" s="145"/>
      <c r="Y1" s="145"/>
      <c r="Z1" s="145"/>
    </row>
    <row r="2" spans="1:37" ht="21.75" thickBot="1" x14ac:dyDescent="0.4">
      <c r="B2" s="22" t="s">
        <v>0</v>
      </c>
      <c r="C2" s="22"/>
      <c r="D2" s="269" t="s">
        <v>577</v>
      </c>
      <c r="E2" s="22"/>
      <c r="L2" s="96" t="s">
        <v>13</v>
      </c>
      <c r="M2" s="95">
        <f>'калькуляция '!M2</f>
        <v>44214</v>
      </c>
      <c r="N2" s="23" t="s">
        <v>21</v>
      </c>
      <c r="O2" s="23"/>
      <c r="P2" s="96"/>
      <c r="Q2" s="137"/>
      <c r="R2" s="137"/>
      <c r="S2" s="137"/>
      <c r="T2" s="158">
        <f>'калькуляция '!T2</f>
        <v>3.0813000000000001</v>
      </c>
      <c r="W2" s="7"/>
      <c r="X2" s="7"/>
      <c r="Y2" s="7"/>
      <c r="Z2" s="7"/>
      <c r="AD2" s="327" t="s">
        <v>223</v>
      </c>
      <c r="AG2" s="177">
        <f>T5</f>
        <v>2.5428000000000002</v>
      </c>
      <c r="AH2" s="115"/>
      <c r="AI2" s="275">
        <f>V35*T3/T5/AG35</f>
        <v>0</v>
      </c>
      <c r="AJ2" s="446" t="s">
        <v>513</v>
      </c>
      <c r="AK2" s="446"/>
    </row>
    <row r="3" spans="1:37" ht="19.5" customHeight="1" thickBot="1" x14ac:dyDescent="0.35">
      <c r="B3" s="27" t="str">
        <f>'калькуляция '!B3</f>
        <v>по инвойсу № 91094740  от 14.01.2020</v>
      </c>
      <c r="C3" s="174"/>
      <c r="D3" s="445">
        <f>AI35</f>
        <v>103438.43</v>
      </c>
      <c r="E3" s="445"/>
      <c r="K3" s="7"/>
      <c r="L3" s="173"/>
      <c r="M3" s="95">
        <f>'калькуляция '!M3</f>
        <v>44214</v>
      </c>
      <c r="N3" s="23" t="s">
        <v>17</v>
      </c>
      <c r="O3" s="23"/>
      <c r="P3" s="96"/>
      <c r="Q3" s="137"/>
      <c r="R3" s="137"/>
      <c r="S3" s="137"/>
      <c r="T3" s="158">
        <f>'калькуляция '!T3</f>
        <v>3.0813000000000001</v>
      </c>
      <c r="W3" s="7"/>
      <c r="X3" s="7"/>
      <c r="Y3" s="7"/>
      <c r="Z3" s="7"/>
      <c r="AI3" s="277" t="e">
        <f>AH35/AI2*100-100</f>
        <v>#DIV/0!</v>
      </c>
      <c r="AJ3" s="276" t="s">
        <v>514</v>
      </c>
    </row>
    <row r="4" spans="1:37" ht="1.5" customHeight="1" thickBot="1" x14ac:dyDescent="0.4">
      <c r="B4" s="1"/>
      <c r="C4" s="22"/>
      <c r="D4" s="1"/>
      <c r="E4" s="1"/>
      <c r="F4" s="6"/>
      <c r="K4" s="7" t="s">
        <v>14</v>
      </c>
      <c r="L4" s="26"/>
      <c r="M4" s="95"/>
      <c r="N4" s="23" t="s">
        <v>15</v>
      </c>
      <c r="O4" s="23"/>
      <c r="P4" s="3"/>
      <c r="Q4" s="23"/>
      <c r="R4" s="23"/>
      <c r="S4" s="23"/>
      <c r="T4" s="158">
        <f>'калькуляция '!T4</f>
        <v>2.4689999999999999</v>
      </c>
      <c r="V4" s="6"/>
      <c r="W4" s="7"/>
      <c r="X4" s="7"/>
      <c r="Y4" s="7"/>
      <c r="Z4" s="7"/>
      <c r="AA4" s="15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ht="15.75" thickBot="1" x14ac:dyDescent="0.3">
      <c r="K5" s="7"/>
      <c r="L5" s="173"/>
      <c r="M5" s="95">
        <f>'калькуляция '!M5</f>
        <v>44214</v>
      </c>
      <c r="N5" s="110" t="s">
        <v>252</v>
      </c>
      <c r="O5" s="23"/>
      <c r="P5" s="96"/>
      <c r="Q5" s="137"/>
      <c r="R5" s="137"/>
      <c r="S5" s="137"/>
      <c r="T5" s="158">
        <f>'калькуляция '!T5</f>
        <v>2.5428000000000002</v>
      </c>
    </row>
    <row r="6" spans="1:37" ht="15" customHeight="1" x14ac:dyDescent="0.25">
      <c r="A6" s="437" t="s">
        <v>22</v>
      </c>
      <c r="B6" s="443" t="s">
        <v>1</v>
      </c>
      <c r="C6" s="437" t="s">
        <v>102</v>
      </c>
      <c r="D6" s="437" t="s">
        <v>101</v>
      </c>
      <c r="E6" s="439" t="s">
        <v>357</v>
      </c>
      <c r="F6" s="437" t="s">
        <v>10</v>
      </c>
      <c r="G6" s="439" t="s">
        <v>340</v>
      </c>
      <c r="H6" s="441" t="s">
        <v>202</v>
      </c>
      <c r="I6" s="453" t="s">
        <v>16</v>
      </c>
      <c r="J6" s="455" t="s">
        <v>71</v>
      </c>
      <c r="K6" s="457" t="s">
        <v>2</v>
      </c>
      <c r="L6" s="458" t="s">
        <v>5</v>
      </c>
      <c r="M6" s="459"/>
      <c r="N6" s="457" t="s">
        <v>3</v>
      </c>
      <c r="O6" s="457"/>
      <c r="P6" s="457"/>
      <c r="Q6" s="443"/>
      <c r="R6" s="443"/>
      <c r="S6" s="443"/>
      <c r="T6" s="437" t="s">
        <v>9</v>
      </c>
      <c r="V6" s="437" t="s">
        <v>29</v>
      </c>
      <c r="W6" s="437" t="s">
        <v>28</v>
      </c>
      <c r="X6" s="437" t="s">
        <v>111</v>
      </c>
      <c r="Y6" s="437" t="s">
        <v>199</v>
      </c>
      <c r="Z6" s="437" t="s">
        <v>200</v>
      </c>
      <c r="AA6" s="437" t="s">
        <v>201</v>
      </c>
      <c r="AB6" s="437" t="s">
        <v>11</v>
      </c>
      <c r="AC6" s="437" t="s">
        <v>18</v>
      </c>
      <c r="AD6" s="437" t="s">
        <v>12</v>
      </c>
      <c r="AE6" s="437" t="s">
        <v>19</v>
      </c>
      <c r="AF6" s="437" t="s">
        <v>30</v>
      </c>
      <c r="AG6" s="437" t="s">
        <v>222</v>
      </c>
      <c r="AH6" s="437" t="s">
        <v>224</v>
      </c>
      <c r="AI6" s="437" t="s">
        <v>221</v>
      </c>
      <c r="AJ6" s="437" t="s">
        <v>12</v>
      </c>
      <c r="AK6" s="437" t="s">
        <v>288</v>
      </c>
    </row>
    <row r="7" spans="1:37" ht="89.25" customHeight="1" x14ac:dyDescent="0.25">
      <c r="A7" s="438"/>
      <c r="B7" s="443"/>
      <c r="C7" s="438"/>
      <c r="D7" s="438"/>
      <c r="E7" s="440"/>
      <c r="F7" s="438"/>
      <c r="G7" s="440"/>
      <c r="H7" s="442"/>
      <c r="I7" s="454"/>
      <c r="J7" s="456"/>
      <c r="K7" s="457"/>
      <c r="L7" s="353" t="s">
        <v>6</v>
      </c>
      <c r="M7" s="353" t="s">
        <v>7</v>
      </c>
      <c r="N7" s="443" t="s">
        <v>220</v>
      </c>
      <c r="O7" s="444"/>
      <c r="P7" s="353" t="s">
        <v>351</v>
      </c>
      <c r="Q7" s="352" t="s">
        <v>352</v>
      </c>
      <c r="R7" s="352" t="s">
        <v>353</v>
      </c>
      <c r="S7" s="423" t="s">
        <v>543</v>
      </c>
      <c r="T7" s="438"/>
      <c r="V7" s="438"/>
      <c r="W7" s="438"/>
      <c r="X7" s="438"/>
      <c r="Y7" s="438"/>
      <c r="Z7" s="438"/>
      <c r="AA7" s="438"/>
      <c r="AB7" s="438"/>
      <c r="AC7" s="438"/>
      <c r="AD7" s="438"/>
      <c r="AE7" s="438"/>
      <c r="AF7" s="438"/>
      <c r="AG7" s="438"/>
      <c r="AH7" s="438"/>
      <c r="AI7" s="438"/>
      <c r="AJ7" s="438"/>
      <c r="AK7" s="438"/>
    </row>
    <row r="8" spans="1:37" ht="17.25" customHeight="1" x14ac:dyDescent="0.25">
      <c r="A8" s="351"/>
      <c r="B8" s="355" t="s">
        <v>505</v>
      </c>
      <c r="C8" s="138"/>
      <c r="D8" s="80"/>
      <c r="E8" s="80"/>
      <c r="F8" s="46"/>
      <c r="G8" s="47"/>
      <c r="H8" s="47"/>
      <c r="I8" s="48"/>
      <c r="J8" s="71"/>
      <c r="K8" s="49"/>
      <c r="L8" s="49"/>
      <c r="M8" s="49"/>
      <c r="N8" s="49"/>
      <c r="O8" s="49" t="s">
        <v>72</v>
      </c>
      <c r="P8" s="49"/>
      <c r="Q8" s="51"/>
      <c r="R8" s="51"/>
      <c r="S8" s="362"/>
      <c r="T8" s="46"/>
      <c r="V8" s="46"/>
      <c r="W8" s="46"/>
      <c r="X8" s="46"/>
      <c r="Y8" s="46"/>
      <c r="Z8" s="46"/>
      <c r="AA8" s="46"/>
      <c r="AB8" s="46"/>
      <c r="AC8" s="46"/>
      <c r="AD8" s="46"/>
      <c r="AE8" s="50"/>
      <c r="AF8" s="46"/>
      <c r="AG8" s="50"/>
      <c r="AH8" s="50"/>
      <c r="AI8" s="46"/>
      <c r="AJ8" s="46"/>
      <c r="AK8" s="46"/>
    </row>
    <row r="9" spans="1:37" ht="23.25" customHeight="1" x14ac:dyDescent="0.25">
      <c r="A9" s="358">
        <v>1</v>
      </c>
      <c r="B9" s="55" t="s">
        <v>566</v>
      </c>
      <c r="C9" s="243"/>
      <c r="D9" s="329">
        <v>24801</v>
      </c>
      <c r="E9" s="387" t="e">
        <f t="shared" ref="E9:E34" si="0">ROUND(G9/$T$2,6)</f>
        <v>#DIV/0!</v>
      </c>
      <c r="F9" s="11" t="e">
        <f t="shared" ref="F9:F34" si="1">G9/M9*100-100</f>
        <v>#DIV/0!</v>
      </c>
      <c r="G9" s="388" t="e">
        <f t="shared" ref="G9:G34" si="2">X9/K9</f>
        <v>#DIV/0!</v>
      </c>
      <c r="H9" s="107" t="e">
        <f t="shared" ref="H9:H34" si="3">AA9/K9</f>
        <v>#DIV/0!</v>
      </c>
      <c r="I9" s="14" t="e">
        <f>(X9+#REF!)/K9</f>
        <v>#DIV/0!</v>
      </c>
      <c r="J9" s="379" t="e">
        <f>(#REF!+O9+P9+S9+#REF!)/K9</f>
        <v>#REF!</v>
      </c>
      <c r="K9" s="260">
        <v>183.494</v>
      </c>
      <c r="L9" s="5">
        <f t="shared" ref="L9:L20" si="4">V9/K9</f>
        <v>0</v>
      </c>
      <c r="M9" s="12">
        <f t="shared" ref="M9:M14" si="5">L9*G141</f>
        <v>0</v>
      </c>
      <c r="N9" s="11" t="e">
        <f t="shared" ref="N9:N29" si="6">N$35/V$35*V9</f>
        <v>#DIV/0!</v>
      </c>
      <c r="O9" s="9" t="e">
        <f t="shared" ref="O9:O16" si="7">N114/W114*W9</f>
        <v>#DIV/0!</v>
      </c>
      <c r="P9" s="11" t="e">
        <f t="shared" ref="P9:P29" si="8">ROUND(W9*L399,2)</f>
        <v>#DIV/0!</v>
      </c>
      <c r="Q9" s="11" t="e">
        <f t="shared" ref="Q9:Q29" si="9">ROUND(W9*N399,2)</f>
        <v>#DIV/0!</v>
      </c>
      <c r="R9" s="11" t="e">
        <f t="shared" ref="R9:R29" si="10">ROUND(W9*P399,2)</f>
        <v>#DIV/0!</v>
      </c>
      <c r="S9" s="422">
        <f>8238*0.14+(400+400)</f>
        <v>1953.3200000000002</v>
      </c>
      <c r="T9" s="11" t="e">
        <f t="shared" ref="T9:T33" si="11">N9+P9+Q9+R9+S9</f>
        <v>#DIV/0!</v>
      </c>
      <c r="V9" s="84"/>
      <c r="W9" s="12">
        <f t="shared" ref="W9:W20" si="12">ROUND((K9*M9),2)</f>
        <v>0</v>
      </c>
      <c r="X9" s="12" t="e">
        <f t="shared" ref="X9:X33" si="13">T9+W9</f>
        <v>#DIV/0!</v>
      </c>
      <c r="Y9" s="4" t="e">
        <f>W9/W35*Y35</f>
        <v>#DIV/0!</v>
      </c>
      <c r="Z9" s="11" t="e">
        <f t="shared" ref="Z9:Z34" si="14">H9/M9*100-100</f>
        <v>#DIV/0!</v>
      </c>
      <c r="AA9" s="186" t="e">
        <f t="shared" ref="AA9:AA28" si="15">W9+T9+Y9</f>
        <v>#DIV/0!</v>
      </c>
      <c r="AB9" s="76">
        <v>5</v>
      </c>
      <c r="AC9" s="163" t="e">
        <f t="shared" ref="AC9:AC33" si="16">ROUND((V9*K136+AE9),2)</f>
        <v>#DIV/0!</v>
      </c>
      <c r="AD9" s="12" t="e">
        <f t="shared" ref="AD9:AD34" si="17">AC9*AB9/100</f>
        <v>#DIV/0!</v>
      </c>
      <c r="AE9" s="157" t="e">
        <f t="shared" ref="AE9:AE32" si="18">W9/$W$35*$AE$35</f>
        <v>#DIV/0!</v>
      </c>
      <c r="AF9" s="17"/>
      <c r="AG9" s="10"/>
      <c r="AH9" s="117">
        <f>AH35</f>
        <v>1.95</v>
      </c>
      <c r="AI9" s="181">
        <f>ROUND((AG9*AH9*AG2),2)</f>
        <v>0</v>
      </c>
      <c r="AJ9" s="4"/>
      <c r="AK9" s="4"/>
    </row>
    <row r="10" spans="1:37" ht="23.25" customHeight="1" x14ac:dyDescent="0.25">
      <c r="A10" s="358">
        <f t="shared" ref="A10:A34" si="19">A9+1</f>
        <v>2</v>
      </c>
      <c r="B10" s="55"/>
      <c r="C10" s="243"/>
      <c r="D10" s="329"/>
      <c r="E10" s="387" t="e">
        <f t="shared" si="0"/>
        <v>#DIV/0!</v>
      </c>
      <c r="F10" s="11" t="e">
        <f t="shared" si="1"/>
        <v>#DIV/0!</v>
      </c>
      <c r="G10" s="388" t="e">
        <f t="shared" si="2"/>
        <v>#DIV/0!</v>
      </c>
      <c r="H10" s="107" t="e">
        <f t="shared" si="3"/>
        <v>#DIV/0!</v>
      </c>
      <c r="I10" s="14" t="e">
        <f>(X10+#REF!)/K10</f>
        <v>#DIV/0!</v>
      </c>
      <c r="J10" s="379" t="e">
        <f>(#REF!+O10+P10+S10+#REF!)/K10</f>
        <v>#REF!</v>
      </c>
      <c r="K10" s="260">
        <v>21.12</v>
      </c>
      <c r="L10" s="5">
        <f t="shared" si="4"/>
        <v>0</v>
      </c>
      <c r="M10" s="12">
        <f t="shared" si="5"/>
        <v>0</v>
      </c>
      <c r="N10" s="11" t="e">
        <f t="shared" si="6"/>
        <v>#DIV/0!</v>
      </c>
      <c r="O10" s="9" t="e">
        <f t="shared" si="7"/>
        <v>#DIV/0!</v>
      </c>
      <c r="P10" s="11" t="e">
        <f t="shared" si="8"/>
        <v>#DIV/0!</v>
      </c>
      <c r="Q10" s="11" t="e">
        <f t="shared" si="9"/>
        <v>#DIV/0!</v>
      </c>
      <c r="R10" s="11" t="e">
        <f t="shared" si="10"/>
        <v>#DIV/0!</v>
      </c>
      <c r="S10" s="191" t="e">
        <f t="shared" ref="S10:S23" si="20">W10*M400</f>
        <v>#DIV/0!</v>
      </c>
      <c r="T10" s="11" t="e">
        <f t="shared" si="11"/>
        <v>#DIV/0!</v>
      </c>
      <c r="V10" s="84"/>
      <c r="W10" s="12">
        <f t="shared" si="12"/>
        <v>0</v>
      </c>
      <c r="X10" s="12" t="e">
        <f t="shared" si="13"/>
        <v>#DIV/0!</v>
      </c>
      <c r="Y10" s="4" t="e">
        <f t="shared" ref="Y10:Y23" si="21">W10/W35*Y35</f>
        <v>#DIV/0!</v>
      </c>
      <c r="Z10" s="11" t="e">
        <f t="shared" si="14"/>
        <v>#DIV/0!</v>
      </c>
      <c r="AA10" s="186" t="e">
        <f t="shared" si="15"/>
        <v>#DIV/0!</v>
      </c>
      <c r="AB10" s="76">
        <v>5</v>
      </c>
      <c r="AC10" s="163" t="e">
        <f t="shared" si="16"/>
        <v>#DIV/0!</v>
      </c>
      <c r="AD10" s="12" t="e">
        <f t="shared" si="17"/>
        <v>#DIV/0!</v>
      </c>
      <c r="AE10" s="157" t="e">
        <f t="shared" si="18"/>
        <v>#DIV/0!</v>
      </c>
      <c r="AF10" s="17"/>
      <c r="AG10" s="10"/>
      <c r="AH10" s="117">
        <f>AH35</f>
        <v>1.95</v>
      </c>
      <c r="AI10" s="181">
        <f>ROUND((AG10*AH10*AG2),2)</f>
        <v>0</v>
      </c>
      <c r="AJ10" s="4"/>
      <c r="AK10" s="4"/>
    </row>
    <row r="11" spans="1:37" ht="23.25" customHeight="1" x14ac:dyDescent="0.25">
      <c r="A11" s="358">
        <f t="shared" si="19"/>
        <v>3</v>
      </c>
      <c r="B11" s="55"/>
      <c r="C11" s="243"/>
      <c r="D11" s="329"/>
      <c r="E11" s="387" t="e">
        <f t="shared" si="0"/>
        <v>#DIV/0!</v>
      </c>
      <c r="F11" s="11" t="e">
        <f t="shared" si="1"/>
        <v>#DIV/0!</v>
      </c>
      <c r="G11" s="388" t="e">
        <f t="shared" si="2"/>
        <v>#DIV/0!</v>
      </c>
      <c r="H11" s="107" t="e">
        <f t="shared" si="3"/>
        <v>#DIV/0!</v>
      </c>
      <c r="I11" s="14" t="e">
        <f>(X11+#REF!)/K11</f>
        <v>#DIV/0!</v>
      </c>
      <c r="J11" s="379" t="e">
        <f>(#REF!+O11+P11+S11+#REF!)/K11</f>
        <v>#REF!</v>
      </c>
      <c r="K11" s="260">
        <v>47.52</v>
      </c>
      <c r="L11" s="5">
        <f t="shared" si="4"/>
        <v>0</v>
      </c>
      <c r="M11" s="12">
        <f t="shared" si="5"/>
        <v>0</v>
      </c>
      <c r="N11" s="11" t="e">
        <f t="shared" si="6"/>
        <v>#DIV/0!</v>
      </c>
      <c r="O11" s="9" t="e">
        <f t="shared" si="7"/>
        <v>#DIV/0!</v>
      </c>
      <c r="P11" s="11" t="e">
        <f t="shared" si="8"/>
        <v>#DIV/0!</v>
      </c>
      <c r="Q11" s="11" t="e">
        <f t="shared" si="9"/>
        <v>#DIV/0!</v>
      </c>
      <c r="R11" s="11" t="e">
        <f t="shared" si="10"/>
        <v>#DIV/0!</v>
      </c>
      <c r="S11" s="191" t="e">
        <f t="shared" si="20"/>
        <v>#DIV/0!</v>
      </c>
      <c r="T11" s="11" t="e">
        <f t="shared" si="11"/>
        <v>#DIV/0!</v>
      </c>
      <c r="V11" s="84"/>
      <c r="W11" s="12">
        <f t="shared" si="12"/>
        <v>0</v>
      </c>
      <c r="X11" s="12" t="e">
        <f t="shared" si="13"/>
        <v>#DIV/0!</v>
      </c>
      <c r="Y11" s="4" t="e">
        <f t="shared" si="21"/>
        <v>#DIV/0!</v>
      </c>
      <c r="Z11" s="11" t="e">
        <f t="shared" si="14"/>
        <v>#DIV/0!</v>
      </c>
      <c r="AA11" s="186" t="e">
        <f t="shared" si="15"/>
        <v>#DIV/0!</v>
      </c>
      <c r="AB11" s="76">
        <v>5</v>
      </c>
      <c r="AC11" s="163" t="e">
        <f t="shared" si="16"/>
        <v>#DIV/0!</v>
      </c>
      <c r="AD11" s="12" t="e">
        <f t="shared" si="17"/>
        <v>#DIV/0!</v>
      </c>
      <c r="AE11" s="157" t="e">
        <f t="shared" si="18"/>
        <v>#DIV/0!</v>
      </c>
      <c r="AF11" s="17"/>
      <c r="AG11" s="10"/>
      <c r="AH11" s="117">
        <f>AH35</f>
        <v>1.95</v>
      </c>
      <c r="AI11" s="181">
        <f>ROUND((AG11*AH11*AG2),2)</f>
        <v>0</v>
      </c>
      <c r="AJ11" s="4"/>
      <c r="AK11" s="4"/>
    </row>
    <row r="12" spans="1:37" ht="23.25" customHeight="1" x14ac:dyDescent="0.25">
      <c r="A12" s="358">
        <f t="shared" si="19"/>
        <v>4</v>
      </c>
      <c r="B12" s="55"/>
      <c r="C12" s="243"/>
      <c r="D12" s="329"/>
      <c r="E12" s="387" t="e">
        <f t="shared" si="0"/>
        <v>#DIV/0!</v>
      </c>
      <c r="F12" s="11" t="e">
        <f t="shared" si="1"/>
        <v>#DIV/0!</v>
      </c>
      <c r="G12" s="388" t="e">
        <f t="shared" si="2"/>
        <v>#DIV/0!</v>
      </c>
      <c r="H12" s="107" t="e">
        <f t="shared" si="3"/>
        <v>#DIV/0!</v>
      </c>
      <c r="I12" s="14" t="e">
        <f>(X12+#REF!)/K12</f>
        <v>#DIV/0!</v>
      </c>
      <c r="J12" s="379" t="e">
        <f>(#REF!+O12+P12+S12+#REF!)/K12</f>
        <v>#REF!</v>
      </c>
      <c r="K12" s="260">
        <v>14.52</v>
      </c>
      <c r="L12" s="5">
        <f t="shared" si="4"/>
        <v>0</v>
      </c>
      <c r="M12" s="12">
        <f t="shared" si="5"/>
        <v>0</v>
      </c>
      <c r="N12" s="11" t="e">
        <f t="shared" si="6"/>
        <v>#DIV/0!</v>
      </c>
      <c r="O12" s="9" t="e">
        <f t="shared" si="7"/>
        <v>#DIV/0!</v>
      </c>
      <c r="P12" s="11" t="e">
        <f t="shared" si="8"/>
        <v>#DIV/0!</v>
      </c>
      <c r="Q12" s="11" t="e">
        <f t="shared" si="9"/>
        <v>#DIV/0!</v>
      </c>
      <c r="R12" s="11" t="e">
        <f t="shared" si="10"/>
        <v>#DIV/0!</v>
      </c>
      <c r="S12" s="191" t="e">
        <f t="shared" si="20"/>
        <v>#DIV/0!</v>
      </c>
      <c r="T12" s="11" t="e">
        <f t="shared" si="11"/>
        <v>#DIV/0!</v>
      </c>
      <c r="V12" s="84"/>
      <c r="W12" s="12">
        <f t="shared" si="12"/>
        <v>0</v>
      </c>
      <c r="X12" s="12" t="e">
        <f t="shared" si="13"/>
        <v>#DIV/0!</v>
      </c>
      <c r="Y12" s="4" t="e">
        <f t="shared" si="21"/>
        <v>#DIV/0!</v>
      </c>
      <c r="Z12" s="11" t="e">
        <f t="shared" si="14"/>
        <v>#DIV/0!</v>
      </c>
      <c r="AA12" s="186" t="e">
        <f t="shared" si="15"/>
        <v>#DIV/0!</v>
      </c>
      <c r="AB12" s="76">
        <v>5</v>
      </c>
      <c r="AC12" s="163" t="e">
        <f t="shared" si="16"/>
        <v>#DIV/0!</v>
      </c>
      <c r="AD12" s="12" t="e">
        <f t="shared" si="17"/>
        <v>#DIV/0!</v>
      </c>
      <c r="AE12" s="157" t="e">
        <f t="shared" si="18"/>
        <v>#DIV/0!</v>
      </c>
      <c r="AF12" s="17"/>
      <c r="AG12" s="10"/>
      <c r="AH12" s="117">
        <v>2.04</v>
      </c>
      <c r="AI12" s="181">
        <f>ROUND((AG12*AH12*AG2),2)</f>
        <v>0</v>
      </c>
      <c r="AJ12" s="4"/>
      <c r="AK12" s="4"/>
    </row>
    <row r="13" spans="1:37" ht="19.5" customHeight="1" x14ac:dyDescent="0.25">
      <c r="A13" s="358">
        <f t="shared" si="19"/>
        <v>5</v>
      </c>
      <c r="B13" s="55"/>
      <c r="C13" s="243"/>
      <c r="D13" s="329"/>
      <c r="E13" s="387" t="e">
        <f t="shared" si="0"/>
        <v>#DIV/0!</v>
      </c>
      <c r="F13" s="11" t="e">
        <f t="shared" si="1"/>
        <v>#DIV/0!</v>
      </c>
      <c r="G13" s="388" t="e">
        <f t="shared" si="2"/>
        <v>#DIV/0!</v>
      </c>
      <c r="H13" s="107" t="e">
        <f t="shared" si="3"/>
        <v>#DIV/0!</v>
      </c>
      <c r="I13" s="14" t="e">
        <f>(X13+#REF!)/K13</f>
        <v>#DIV/0!</v>
      </c>
      <c r="J13" s="73" t="e">
        <f>(#REF!+O13+P13+S13+#REF!)/K13</f>
        <v>#REF!</v>
      </c>
      <c r="K13" s="260">
        <v>21.12</v>
      </c>
      <c r="L13" s="5">
        <f t="shared" si="4"/>
        <v>0</v>
      </c>
      <c r="M13" s="12">
        <f t="shared" si="5"/>
        <v>0</v>
      </c>
      <c r="N13" s="11" t="e">
        <f t="shared" si="6"/>
        <v>#DIV/0!</v>
      </c>
      <c r="O13" s="9" t="e">
        <f t="shared" si="7"/>
        <v>#DIV/0!</v>
      </c>
      <c r="P13" s="11" t="e">
        <f t="shared" si="8"/>
        <v>#DIV/0!</v>
      </c>
      <c r="Q13" s="11" t="e">
        <f t="shared" si="9"/>
        <v>#DIV/0!</v>
      </c>
      <c r="R13" s="11" t="e">
        <f t="shared" si="10"/>
        <v>#DIV/0!</v>
      </c>
      <c r="S13" s="191" t="e">
        <f t="shared" si="20"/>
        <v>#DIV/0!</v>
      </c>
      <c r="T13" s="11" t="e">
        <f t="shared" si="11"/>
        <v>#DIV/0!</v>
      </c>
      <c r="V13" s="84"/>
      <c r="W13" s="12">
        <f t="shared" si="12"/>
        <v>0</v>
      </c>
      <c r="X13" s="12" t="e">
        <f t="shared" si="13"/>
        <v>#DIV/0!</v>
      </c>
      <c r="Y13" s="4" t="e">
        <f t="shared" si="21"/>
        <v>#DIV/0!</v>
      </c>
      <c r="Z13" s="11" t="e">
        <f t="shared" si="14"/>
        <v>#DIV/0!</v>
      </c>
      <c r="AA13" s="186" t="e">
        <f t="shared" si="15"/>
        <v>#DIV/0!</v>
      </c>
      <c r="AB13" s="76">
        <v>5</v>
      </c>
      <c r="AC13" s="163" t="e">
        <f t="shared" si="16"/>
        <v>#DIV/0!</v>
      </c>
      <c r="AD13" s="12" t="e">
        <f t="shared" si="17"/>
        <v>#DIV/0!</v>
      </c>
      <c r="AE13" s="157" t="e">
        <f t="shared" si="18"/>
        <v>#DIV/0!</v>
      </c>
      <c r="AF13" s="17"/>
      <c r="AG13" s="10"/>
      <c r="AH13" s="117">
        <v>2.04</v>
      </c>
      <c r="AI13" s="12">
        <f t="shared" ref="AI13:AI23" si="22">V13/1.05*$AG$2*2.3</f>
        <v>0</v>
      </c>
      <c r="AJ13" s="4"/>
      <c r="AK13" s="4"/>
    </row>
    <row r="14" spans="1:37" ht="19.5" customHeight="1" x14ac:dyDescent="0.25">
      <c r="A14" s="358">
        <f t="shared" si="19"/>
        <v>6</v>
      </c>
      <c r="B14" s="55"/>
      <c r="C14" s="243"/>
      <c r="D14" s="329"/>
      <c r="E14" s="387" t="e">
        <f t="shared" si="0"/>
        <v>#DIV/0!</v>
      </c>
      <c r="F14" s="11" t="e">
        <f t="shared" si="1"/>
        <v>#DIV/0!</v>
      </c>
      <c r="G14" s="388" t="e">
        <f t="shared" si="2"/>
        <v>#DIV/0!</v>
      </c>
      <c r="H14" s="107" t="e">
        <f t="shared" si="3"/>
        <v>#DIV/0!</v>
      </c>
      <c r="I14" s="14" t="e">
        <f>(X14+#REF!)/K14</f>
        <v>#DIV/0!</v>
      </c>
      <c r="J14" s="73" t="e">
        <f>(#REF!+O14+P14+S14+#REF!)/K14</f>
        <v>#REF!</v>
      </c>
      <c r="K14" s="260">
        <v>23.76</v>
      </c>
      <c r="L14" s="5">
        <f t="shared" si="4"/>
        <v>0</v>
      </c>
      <c r="M14" s="12">
        <f t="shared" si="5"/>
        <v>0</v>
      </c>
      <c r="N14" s="11" t="e">
        <f t="shared" ref="N14" si="23">N$35/V$35*V14</f>
        <v>#DIV/0!</v>
      </c>
      <c r="O14" s="9" t="e">
        <f t="shared" ref="O14" si="24">N119/W119*W14</f>
        <v>#DIV/0!</v>
      </c>
      <c r="P14" s="11" t="e">
        <f t="shared" ref="P14" si="25">ROUND(W14*L404,2)</f>
        <v>#DIV/0!</v>
      </c>
      <c r="Q14" s="11" t="e">
        <f t="shared" ref="Q14" si="26">ROUND(W14*N404,2)</f>
        <v>#DIV/0!</v>
      </c>
      <c r="R14" s="11" t="e">
        <f t="shared" ref="R14" si="27">ROUND(W14*P404,2)</f>
        <v>#DIV/0!</v>
      </c>
      <c r="S14" s="191" t="e">
        <f t="shared" ref="S14" si="28">W14*M404</f>
        <v>#DIV/0!</v>
      </c>
      <c r="T14" s="11" t="e">
        <f t="shared" ref="T14" si="29">N14+P14+Q14+R14+S14</f>
        <v>#DIV/0!</v>
      </c>
      <c r="V14" s="84"/>
      <c r="W14" s="12">
        <f t="shared" si="12"/>
        <v>0</v>
      </c>
      <c r="X14" s="12" t="e">
        <f t="shared" si="13"/>
        <v>#DIV/0!</v>
      </c>
      <c r="Y14" s="4" t="e">
        <f t="shared" si="21"/>
        <v>#DIV/0!</v>
      </c>
      <c r="Z14" s="11" t="e">
        <f t="shared" si="14"/>
        <v>#DIV/0!</v>
      </c>
      <c r="AA14" s="186" t="e">
        <f t="shared" si="15"/>
        <v>#DIV/0!</v>
      </c>
      <c r="AB14" s="76">
        <v>5</v>
      </c>
      <c r="AC14" s="163" t="e">
        <f t="shared" si="16"/>
        <v>#DIV/0!</v>
      </c>
      <c r="AD14" s="12" t="e">
        <f t="shared" si="17"/>
        <v>#DIV/0!</v>
      </c>
      <c r="AE14" s="157" t="e">
        <f t="shared" si="18"/>
        <v>#DIV/0!</v>
      </c>
      <c r="AF14" s="17"/>
      <c r="AG14" s="10"/>
      <c r="AH14" s="10"/>
      <c r="AI14" s="12">
        <f t="shared" si="22"/>
        <v>0</v>
      </c>
      <c r="AJ14" s="4"/>
      <c r="AK14" s="4"/>
    </row>
    <row r="15" spans="1:37" ht="19.5" customHeight="1" x14ac:dyDescent="0.25">
      <c r="A15" s="358">
        <f t="shared" si="19"/>
        <v>7</v>
      </c>
      <c r="B15" s="55"/>
      <c r="C15" s="243"/>
      <c r="D15" s="329"/>
      <c r="E15" s="387" t="e">
        <f t="shared" si="0"/>
        <v>#DIV/0!</v>
      </c>
      <c r="F15" s="11" t="e">
        <f t="shared" si="1"/>
        <v>#DIV/0!</v>
      </c>
      <c r="G15" s="388" t="e">
        <f t="shared" si="2"/>
        <v>#DIV/0!</v>
      </c>
      <c r="H15" s="107" t="e">
        <f t="shared" si="3"/>
        <v>#DIV/0!</v>
      </c>
      <c r="I15" s="14" t="e">
        <f>(X15+#REF!)/K15</f>
        <v>#DIV/0!</v>
      </c>
      <c r="J15" s="73" t="e">
        <f>(#REF!+O15+P15+S15+#REF!)/K15</f>
        <v>#REF!</v>
      </c>
      <c r="K15" s="260">
        <v>29.04</v>
      </c>
      <c r="L15" s="5">
        <f t="shared" si="4"/>
        <v>0</v>
      </c>
      <c r="M15" s="12">
        <f t="shared" ref="M15:M22" si="30">L15*G147</f>
        <v>0</v>
      </c>
      <c r="N15" s="11" t="e">
        <f t="shared" si="6"/>
        <v>#DIV/0!</v>
      </c>
      <c r="O15" s="9" t="e">
        <f t="shared" si="7"/>
        <v>#VALUE!</v>
      </c>
      <c r="P15" s="11" t="e">
        <f t="shared" si="8"/>
        <v>#DIV/0!</v>
      </c>
      <c r="Q15" s="11" t="e">
        <f t="shared" si="9"/>
        <v>#DIV/0!</v>
      </c>
      <c r="R15" s="11" t="e">
        <f t="shared" si="10"/>
        <v>#DIV/0!</v>
      </c>
      <c r="S15" s="191" t="e">
        <f t="shared" si="20"/>
        <v>#DIV/0!</v>
      </c>
      <c r="T15" s="11" t="e">
        <f t="shared" si="11"/>
        <v>#DIV/0!</v>
      </c>
      <c r="V15" s="84"/>
      <c r="W15" s="12">
        <f t="shared" si="12"/>
        <v>0</v>
      </c>
      <c r="X15" s="12" t="e">
        <f t="shared" si="13"/>
        <v>#DIV/0!</v>
      </c>
      <c r="Y15" s="4" t="e">
        <f t="shared" si="21"/>
        <v>#DIV/0!</v>
      </c>
      <c r="Z15" s="11" t="e">
        <f t="shared" si="14"/>
        <v>#DIV/0!</v>
      </c>
      <c r="AA15" s="186" t="e">
        <f t="shared" si="15"/>
        <v>#DIV/0!</v>
      </c>
      <c r="AB15" s="76">
        <v>5</v>
      </c>
      <c r="AC15" s="163" t="e">
        <f t="shared" si="16"/>
        <v>#DIV/0!</v>
      </c>
      <c r="AD15" s="12" t="e">
        <f t="shared" si="17"/>
        <v>#DIV/0!</v>
      </c>
      <c r="AE15" s="157" t="e">
        <f t="shared" si="18"/>
        <v>#DIV/0!</v>
      </c>
      <c r="AF15" s="17"/>
      <c r="AG15" s="10"/>
      <c r="AH15" s="10"/>
      <c r="AI15" s="12">
        <f t="shared" si="22"/>
        <v>0</v>
      </c>
      <c r="AJ15" s="4"/>
      <c r="AK15" s="4"/>
    </row>
    <row r="16" spans="1:37" ht="19.5" customHeight="1" x14ac:dyDescent="0.25">
      <c r="A16" s="358">
        <f t="shared" si="19"/>
        <v>8</v>
      </c>
      <c r="B16" s="55"/>
      <c r="C16" s="243"/>
      <c r="D16" s="329"/>
      <c r="E16" s="387" t="e">
        <f t="shared" si="0"/>
        <v>#DIV/0!</v>
      </c>
      <c r="F16" s="11" t="e">
        <f t="shared" si="1"/>
        <v>#DIV/0!</v>
      </c>
      <c r="G16" s="388" t="e">
        <f t="shared" si="2"/>
        <v>#DIV/0!</v>
      </c>
      <c r="H16" s="107" t="e">
        <f t="shared" si="3"/>
        <v>#DIV/0!</v>
      </c>
      <c r="I16" s="14" t="e">
        <f>(X16+#REF!)/K16</f>
        <v>#DIV/0!</v>
      </c>
      <c r="J16" s="73" t="e">
        <f>(#REF!+O16+P16+S16+#REF!)/K16</f>
        <v>#REF!</v>
      </c>
      <c r="K16" s="260">
        <v>43.091999999999999</v>
      </c>
      <c r="L16" s="5">
        <f t="shared" si="4"/>
        <v>0</v>
      </c>
      <c r="M16" s="12">
        <f t="shared" si="30"/>
        <v>0</v>
      </c>
      <c r="N16" s="11" t="e">
        <f t="shared" si="6"/>
        <v>#DIV/0!</v>
      </c>
      <c r="O16" s="9" t="e">
        <f t="shared" si="7"/>
        <v>#DIV/0!</v>
      </c>
      <c r="P16" s="11" t="e">
        <f t="shared" si="8"/>
        <v>#DIV/0!</v>
      </c>
      <c r="Q16" s="11" t="e">
        <f t="shared" si="9"/>
        <v>#DIV/0!</v>
      </c>
      <c r="R16" s="11" t="e">
        <f t="shared" si="10"/>
        <v>#DIV/0!</v>
      </c>
      <c r="S16" s="191" t="e">
        <f t="shared" si="20"/>
        <v>#DIV/0!</v>
      </c>
      <c r="T16" s="11" t="e">
        <f t="shared" si="11"/>
        <v>#DIV/0!</v>
      </c>
      <c r="V16" s="84"/>
      <c r="W16" s="12">
        <f t="shared" si="12"/>
        <v>0</v>
      </c>
      <c r="X16" s="12" t="e">
        <f t="shared" si="13"/>
        <v>#DIV/0!</v>
      </c>
      <c r="Y16" s="4" t="e">
        <f t="shared" si="21"/>
        <v>#DIV/0!</v>
      </c>
      <c r="Z16" s="11" t="e">
        <f t="shared" si="14"/>
        <v>#DIV/0!</v>
      </c>
      <c r="AA16" s="186" t="e">
        <f t="shared" si="15"/>
        <v>#DIV/0!</v>
      </c>
      <c r="AB16" s="76">
        <v>5</v>
      </c>
      <c r="AC16" s="163" t="e">
        <f t="shared" si="16"/>
        <v>#DIV/0!</v>
      </c>
      <c r="AD16" s="12" t="e">
        <f t="shared" si="17"/>
        <v>#DIV/0!</v>
      </c>
      <c r="AE16" s="157" t="e">
        <f t="shared" si="18"/>
        <v>#DIV/0!</v>
      </c>
      <c r="AF16" s="17"/>
      <c r="AG16" s="10"/>
      <c r="AH16" s="10"/>
      <c r="AI16" s="12">
        <f t="shared" si="22"/>
        <v>0</v>
      </c>
      <c r="AJ16" s="4"/>
      <c r="AK16" s="4"/>
    </row>
    <row r="17" spans="1:37" ht="18" customHeight="1" x14ac:dyDescent="0.25">
      <c r="A17" s="358">
        <f t="shared" si="19"/>
        <v>9</v>
      </c>
      <c r="B17" s="55"/>
      <c r="C17" s="243"/>
      <c r="D17" s="329"/>
      <c r="E17" s="387" t="e">
        <f t="shared" si="0"/>
        <v>#DIV/0!</v>
      </c>
      <c r="F17" s="11" t="e">
        <f t="shared" si="1"/>
        <v>#DIV/0!</v>
      </c>
      <c r="G17" s="388" t="e">
        <f t="shared" si="2"/>
        <v>#DIV/0!</v>
      </c>
      <c r="H17" s="107" t="e">
        <f t="shared" si="3"/>
        <v>#DIV/0!</v>
      </c>
      <c r="I17" s="14" t="e">
        <f>(X17+#REF!)/K17</f>
        <v>#DIV/0!</v>
      </c>
      <c r="J17" s="73" t="e">
        <f>(#REF!+O17+P17+S17+#REF!)/K17</f>
        <v>#REF!</v>
      </c>
      <c r="K17" s="260">
        <v>7.65</v>
      </c>
      <c r="L17" s="5">
        <f t="shared" si="4"/>
        <v>0</v>
      </c>
      <c r="M17" s="12">
        <f t="shared" si="30"/>
        <v>0</v>
      </c>
      <c r="N17" s="11" t="e">
        <f t="shared" si="6"/>
        <v>#DIV/0!</v>
      </c>
      <c r="O17" s="9" t="e">
        <f>N122/W126*W17</f>
        <v>#DIV/0!</v>
      </c>
      <c r="P17" s="11" t="e">
        <f t="shared" si="8"/>
        <v>#DIV/0!</v>
      </c>
      <c r="Q17" s="11" t="e">
        <f t="shared" si="9"/>
        <v>#DIV/0!</v>
      </c>
      <c r="R17" s="11" t="e">
        <f t="shared" si="10"/>
        <v>#DIV/0!</v>
      </c>
      <c r="S17" s="191" t="e">
        <f t="shared" si="20"/>
        <v>#DIV/0!</v>
      </c>
      <c r="T17" s="11" t="e">
        <f t="shared" si="11"/>
        <v>#DIV/0!</v>
      </c>
      <c r="V17" s="84"/>
      <c r="W17" s="12">
        <f t="shared" si="12"/>
        <v>0</v>
      </c>
      <c r="X17" s="12" t="e">
        <f t="shared" si="13"/>
        <v>#DIV/0!</v>
      </c>
      <c r="Y17" s="4" t="e">
        <f t="shared" si="21"/>
        <v>#DIV/0!</v>
      </c>
      <c r="Z17" s="11" t="e">
        <f t="shared" si="14"/>
        <v>#DIV/0!</v>
      </c>
      <c r="AA17" s="186" t="e">
        <f t="shared" si="15"/>
        <v>#DIV/0!</v>
      </c>
      <c r="AB17" s="76">
        <v>5</v>
      </c>
      <c r="AC17" s="163" t="e">
        <f t="shared" si="16"/>
        <v>#DIV/0!</v>
      </c>
      <c r="AD17" s="12" t="e">
        <f t="shared" si="17"/>
        <v>#DIV/0!</v>
      </c>
      <c r="AE17" s="157" t="e">
        <f t="shared" si="18"/>
        <v>#DIV/0!</v>
      </c>
      <c r="AF17" s="17"/>
      <c r="AG17" s="10"/>
      <c r="AH17" s="10"/>
      <c r="AI17" s="12">
        <f t="shared" si="22"/>
        <v>0</v>
      </c>
      <c r="AJ17" s="4"/>
      <c r="AK17" s="4"/>
    </row>
    <row r="18" spans="1:37" ht="19.5" customHeight="1" x14ac:dyDescent="0.25">
      <c r="A18" s="358">
        <f t="shared" si="19"/>
        <v>10</v>
      </c>
      <c r="B18" s="55"/>
      <c r="C18" s="243"/>
      <c r="D18" s="329"/>
      <c r="E18" s="387" t="e">
        <f t="shared" si="0"/>
        <v>#DIV/0!</v>
      </c>
      <c r="F18" s="11" t="e">
        <f t="shared" si="1"/>
        <v>#DIV/0!</v>
      </c>
      <c r="G18" s="388" t="e">
        <f t="shared" si="2"/>
        <v>#DIV/0!</v>
      </c>
      <c r="H18" s="107" t="e">
        <f t="shared" si="3"/>
        <v>#DIV/0!</v>
      </c>
      <c r="I18" s="14" t="e">
        <f>(X18+#REF!)/K18</f>
        <v>#DIV/0!</v>
      </c>
      <c r="J18" s="73" t="e">
        <f>(#REF!+O18+P18+S18+#REF!)/K18</f>
        <v>#REF!</v>
      </c>
      <c r="K18" s="260">
        <v>11.616</v>
      </c>
      <c r="L18" s="5">
        <f t="shared" si="4"/>
        <v>0</v>
      </c>
      <c r="M18" s="12">
        <f t="shared" si="30"/>
        <v>0</v>
      </c>
      <c r="N18" s="11" t="e">
        <f t="shared" si="6"/>
        <v>#DIV/0!</v>
      </c>
      <c r="O18" s="9" t="e">
        <f>N123/W123*W18</f>
        <v>#DIV/0!</v>
      </c>
      <c r="P18" s="11" t="e">
        <f t="shared" si="8"/>
        <v>#DIV/0!</v>
      </c>
      <c r="Q18" s="11" t="e">
        <f t="shared" si="9"/>
        <v>#DIV/0!</v>
      </c>
      <c r="R18" s="11" t="e">
        <f t="shared" si="10"/>
        <v>#DIV/0!</v>
      </c>
      <c r="S18" s="191" t="e">
        <f t="shared" si="20"/>
        <v>#DIV/0!</v>
      </c>
      <c r="T18" s="11" t="e">
        <f t="shared" si="11"/>
        <v>#DIV/0!</v>
      </c>
      <c r="V18" s="84"/>
      <c r="W18" s="12">
        <f t="shared" si="12"/>
        <v>0</v>
      </c>
      <c r="X18" s="12" t="e">
        <f t="shared" si="13"/>
        <v>#DIV/0!</v>
      </c>
      <c r="Y18" s="4" t="e">
        <f t="shared" si="21"/>
        <v>#DIV/0!</v>
      </c>
      <c r="Z18" s="11" t="e">
        <f t="shared" si="14"/>
        <v>#DIV/0!</v>
      </c>
      <c r="AA18" s="186" t="e">
        <f t="shared" si="15"/>
        <v>#DIV/0!</v>
      </c>
      <c r="AB18" s="76">
        <v>5</v>
      </c>
      <c r="AC18" s="163" t="e">
        <f t="shared" si="16"/>
        <v>#DIV/0!</v>
      </c>
      <c r="AD18" s="12" t="e">
        <f t="shared" si="17"/>
        <v>#DIV/0!</v>
      </c>
      <c r="AE18" s="157" t="e">
        <f t="shared" si="18"/>
        <v>#DIV/0!</v>
      </c>
      <c r="AF18" s="17"/>
      <c r="AG18" s="10"/>
      <c r="AH18" s="10"/>
      <c r="AI18" s="12">
        <f t="shared" si="22"/>
        <v>0</v>
      </c>
      <c r="AJ18" s="4"/>
      <c r="AK18" s="4"/>
    </row>
    <row r="19" spans="1:37" ht="19.5" customHeight="1" x14ac:dyDescent="0.25">
      <c r="A19" s="358">
        <f t="shared" si="19"/>
        <v>11</v>
      </c>
      <c r="B19" s="55"/>
      <c r="C19" s="243"/>
      <c r="D19" s="329"/>
      <c r="E19" s="387" t="e">
        <f t="shared" si="0"/>
        <v>#DIV/0!</v>
      </c>
      <c r="F19" s="11" t="e">
        <f t="shared" si="1"/>
        <v>#DIV/0!</v>
      </c>
      <c r="G19" s="388" t="e">
        <f t="shared" si="2"/>
        <v>#DIV/0!</v>
      </c>
      <c r="H19" s="107" t="e">
        <f t="shared" si="3"/>
        <v>#DIV/0!</v>
      </c>
      <c r="I19" s="14" t="e">
        <f>(X19+#REF!)/K19</f>
        <v>#DIV/0!</v>
      </c>
      <c r="J19" s="73" t="e">
        <f>(#REF!+O19+P19+S19+#REF!)/K19</f>
        <v>#REF!</v>
      </c>
      <c r="K19" s="260">
        <v>27.72</v>
      </c>
      <c r="L19" s="5">
        <f t="shared" si="4"/>
        <v>0</v>
      </c>
      <c r="M19" s="12">
        <f t="shared" si="30"/>
        <v>0</v>
      </c>
      <c r="N19" s="11" t="e">
        <f t="shared" ref="N19:N22" si="31">N$35/V$35*V19</f>
        <v>#DIV/0!</v>
      </c>
      <c r="O19" s="9" t="e">
        <f t="shared" ref="O19:O22" si="32">N124/W124*W19</f>
        <v>#DIV/0!</v>
      </c>
      <c r="P19" s="11" t="e">
        <f t="shared" ref="P19:P22" si="33">ROUND(W19*L409,2)</f>
        <v>#DIV/0!</v>
      </c>
      <c r="Q19" s="11" t="e">
        <f t="shared" ref="Q19:Q22" si="34">ROUND(W19*N409,2)</f>
        <v>#DIV/0!</v>
      </c>
      <c r="R19" s="11" t="e">
        <f t="shared" ref="R19:R22" si="35">ROUND(W19*P409,2)</f>
        <v>#DIV/0!</v>
      </c>
      <c r="S19" s="191" t="e">
        <f t="shared" ref="S19:S22" si="36">W19*M409</f>
        <v>#DIV/0!</v>
      </c>
      <c r="T19" s="11" t="e">
        <f t="shared" ref="T19:T22" si="37">N19+P19+Q19+R19+S19</f>
        <v>#DIV/0!</v>
      </c>
      <c r="V19" s="84"/>
      <c r="W19" s="12">
        <f t="shared" si="12"/>
        <v>0</v>
      </c>
      <c r="X19" s="12" t="e">
        <f t="shared" si="13"/>
        <v>#DIV/0!</v>
      </c>
      <c r="Y19" s="4" t="e">
        <f t="shared" si="21"/>
        <v>#DIV/0!</v>
      </c>
      <c r="Z19" s="11" t="e">
        <f t="shared" si="14"/>
        <v>#DIV/0!</v>
      </c>
      <c r="AA19" s="186" t="e">
        <f t="shared" si="15"/>
        <v>#DIV/0!</v>
      </c>
      <c r="AB19" s="76">
        <v>5</v>
      </c>
      <c r="AC19" s="163" t="e">
        <f t="shared" si="16"/>
        <v>#DIV/0!</v>
      </c>
      <c r="AD19" s="12" t="e">
        <f t="shared" si="17"/>
        <v>#DIV/0!</v>
      </c>
      <c r="AE19" s="157" t="e">
        <f t="shared" si="18"/>
        <v>#DIV/0!</v>
      </c>
      <c r="AF19" s="17"/>
      <c r="AG19" s="10"/>
      <c r="AH19" s="10"/>
      <c r="AI19" s="12">
        <f t="shared" si="22"/>
        <v>0</v>
      </c>
      <c r="AJ19" s="4"/>
      <c r="AK19" s="4"/>
    </row>
    <row r="20" spans="1:37" ht="19.5" customHeight="1" thickBot="1" x14ac:dyDescent="0.3">
      <c r="A20" s="358">
        <f t="shared" si="19"/>
        <v>12</v>
      </c>
      <c r="B20" s="55"/>
      <c r="C20" s="243"/>
      <c r="D20" s="329"/>
      <c r="E20" s="387" t="e">
        <f t="shared" si="0"/>
        <v>#DIV/0!</v>
      </c>
      <c r="F20" s="11" t="e">
        <f t="shared" si="1"/>
        <v>#DIV/0!</v>
      </c>
      <c r="G20" s="388" t="e">
        <f t="shared" si="2"/>
        <v>#DIV/0!</v>
      </c>
      <c r="H20" s="107" t="e">
        <f t="shared" si="3"/>
        <v>#DIV/0!</v>
      </c>
      <c r="I20" s="14" t="e">
        <f>(X20+#REF!)/K20</f>
        <v>#DIV/0!</v>
      </c>
      <c r="J20" s="73" t="e">
        <f>(#REF!+O20+P20+S20+#REF!)/K20</f>
        <v>#REF!</v>
      </c>
      <c r="K20" s="260">
        <v>18.3</v>
      </c>
      <c r="L20" s="5">
        <f t="shared" si="4"/>
        <v>0</v>
      </c>
      <c r="M20" s="12">
        <f t="shared" si="30"/>
        <v>0</v>
      </c>
      <c r="N20" s="11" t="e">
        <f t="shared" si="31"/>
        <v>#DIV/0!</v>
      </c>
      <c r="O20" s="9" t="e">
        <f t="shared" si="32"/>
        <v>#DIV/0!</v>
      </c>
      <c r="P20" s="11" t="e">
        <f t="shared" si="33"/>
        <v>#DIV/0!</v>
      </c>
      <c r="Q20" s="11" t="e">
        <f t="shared" si="34"/>
        <v>#DIV/0!</v>
      </c>
      <c r="R20" s="11" t="e">
        <f t="shared" si="35"/>
        <v>#DIV/0!</v>
      </c>
      <c r="S20" s="191" t="e">
        <f t="shared" si="36"/>
        <v>#DIV/0!</v>
      </c>
      <c r="T20" s="11" t="e">
        <f t="shared" si="37"/>
        <v>#DIV/0!</v>
      </c>
      <c r="V20" s="84"/>
      <c r="W20" s="12">
        <f t="shared" si="12"/>
        <v>0</v>
      </c>
      <c r="X20" s="12" t="e">
        <f t="shared" si="13"/>
        <v>#DIV/0!</v>
      </c>
      <c r="Y20" s="4" t="e">
        <f t="shared" si="21"/>
        <v>#DIV/0!</v>
      </c>
      <c r="Z20" s="11" t="e">
        <f t="shared" si="14"/>
        <v>#DIV/0!</v>
      </c>
      <c r="AA20" s="186" t="e">
        <f t="shared" si="15"/>
        <v>#DIV/0!</v>
      </c>
      <c r="AB20" s="76">
        <v>5</v>
      </c>
      <c r="AC20" s="163" t="e">
        <f t="shared" si="16"/>
        <v>#DIV/0!</v>
      </c>
      <c r="AD20" s="12" t="e">
        <f t="shared" si="17"/>
        <v>#DIV/0!</v>
      </c>
      <c r="AE20" s="157" t="e">
        <f t="shared" si="18"/>
        <v>#DIV/0!</v>
      </c>
      <c r="AF20" s="17"/>
      <c r="AG20" s="10"/>
      <c r="AH20" s="10"/>
      <c r="AI20" s="12">
        <f t="shared" si="22"/>
        <v>0</v>
      </c>
      <c r="AJ20" s="4"/>
      <c r="AK20" s="4"/>
    </row>
    <row r="21" spans="1:37" ht="19.5" hidden="1" customHeight="1" x14ac:dyDescent="0.25">
      <c r="A21" s="358">
        <f t="shared" si="19"/>
        <v>13</v>
      </c>
      <c r="B21" s="55"/>
      <c r="C21" s="243"/>
      <c r="D21" s="329"/>
      <c r="E21" s="387" t="e">
        <f t="shared" si="0"/>
        <v>#DIV/0!</v>
      </c>
      <c r="F21" s="11" t="e">
        <f t="shared" si="1"/>
        <v>#DIV/0!</v>
      </c>
      <c r="G21" s="388" t="e">
        <f t="shared" si="2"/>
        <v>#DIV/0!</v>
      </c>
      <c r="H21" s="107" t="e">
        <f t="shared" si="3"/>
        <v>#DIV/0!</v>
      </c>
      <c r="I21" s="14" t="e">
        <f>(X21+#REF!)/K21</f>
        <v>#DIV/0!</v>
      </c>
      <c r="J21" s="73" t="e">
        <f>(#REF!+O21+P21+S21+#REF!)/K21</f>
        <v>#REF!</v>
      </c>
      <c r="K21" s="260">
        <v>1E-8</v>
      </c>
      <c r="L21" s="5">
        <f t="shared" ref="L21" si="38">V21/K21</f>
        <v>0</v>
      </c>
      <c r="M21" s="12">
        <f t="shared" si="30"/>
        <v>0</v>
      </c>
      <c r="N21" s="11" t="e">
        <f t="shared" si="31"/>
        <v>#DIV/0!</v>
      </c>
      <c r="O21" s="9" t="e">
        <f t="shared" si="32"/>
        <v>#VALUE!</v>
      </c>
      <c r="P21" s="11" t="e">
        <f t="shared" si="33"/>
        <v>#DIV/0!</v>
      </c>
      <c r="Q21" s="11" t="e">
        <f t="shared" si="34"/>
        <v>#DIV/0!</v>
      </c>
      <c r="R21" s="11" t="e">
        <f t="shared" si="35"/>
        <v>#DIV/0!</v>
      </c>
      <c r="S21" s="191" t="e">
        <f t="shared" si="36"/>
        <v>#DIV/0!</v>
      </c>
      <c r="T21" s="11" t="e">
        <f t="shared" si="37"/>
        <v>#DIV/0!</v>
      </c>
      <c r="V21" s="84"/>
      <c r="W21" s="12"/>
      <c r="X21" s="12" t="e">
        <f t="shared" si="13"/>
        <v>#DIV/0!</v>
      </c>
      <c r="Y21" s="4" t="e">
        <f t="shared" si="21"/>
        <v>#DIV/0!</v>
      </c>
      <c r="Z21" s="11" t="e">
        <f t="shared" si="14"/>
        <v>#DIV/0!</v>
      </c>
      <c r="AA21" s="186" t="e">
        <f t="shared" si="15"/>
        <v>#DIV/0!</v>
      </c>
      <c r="AB21" s="76">
        <v>5</v>
      </c>
      <c r="AC21" s="163" t="e">
        <f t="shared" si="16"/>
        <v>#DIV/0!</v>
      </c>
      <c r="AD21" s="12" t="e">
        <f t="shared" si="17"/>
        <v>#DIV/0!</v>
      </c>
      <c r="AE21" s="157" t="e">
        <f t="shared" si="18"/>
        <v>#DIV/0!</v>
      </c>
      <c r="AF21" s="17"/>
      <c r="AG21" s="10"/>
      <c r="AH21" s="10"/>
      <c r="AI21" s="12">
        <f t="shared" si="22"/>
        <v>0</v>
      </c>
      <c r="AJ21" s="4"/>
      <c r="AK21" s="4"/>
    </row>
    <row r="22" spans="1:37" ht="19.5" hidden="1" customHeight="1" x14ac:dyDescent="0.25">
      <c r="A22" s="358">
        <f t="shared" si="19"/>
        <v>14</v>
      </c>
      <c r="B22" s="55"/>
      <c r="C22" s="243"/>
      <c r="D22" s="329"/>
      <c r="E22" s="387" t="e">
        <f t="shared" si="0"/>
        <v>#DIV/0!</v>
      </c>
      <c r="F22" s="11" t="e">
        <f t="shared" si="1"/>
        <v>#DIV/0!</v>
      </c>
      <c r="G22" s="388" t="e">
        <f t="shared" si="2"/>
        <v>#DIV/0!</v>
      </c>
      <c r="H22" s="107" t="e">
        <f t="shared" si="3"/>
        <v>#DIV/0!</v>
      </c>
      <c r="I22" s="14" t="e">
        <f>(X22+#REF!)/K22</f>
        <v>#DIV/0!</v>
      </c>
      <c r="J22" s="73" t="e">
        <f>(#REF!+O22+P22+S22+#REF!)/K22</f>
        <v>#REF!</v>
      </c>
      <c r="K22" s="260">
        <v>1E-8</v>
      </c>
      <c r="L22" s="5">
        <f t="shared" ref="L22" si="39">V22/K22</f>
        <v>0</v>
      </c>
      <c r="M22" s="12">
        <f t="shared" si="30"/>
        <v>0</v>
      </c>
      <c r="N22" s="11" t="e">
        <f t="shared" si="31"/>
        <v>#DIV/0!</v>
      </c>
      <c r="O22" s="9" t="e">
        <f t="shared" si="32"/>
        <v>#DIV/0!</v>
      </c>
      <c r="P22" s="11" t="e">
        <f t="shared" si="33"/>
        <v>#DIV/0!</v>
      </c>
      <c r="Q22" s="11" t="e">
        <f t="shared" si="34"/>
        <v>#DIV/0!</v>
      </c>
      <c r="R22" s="11" t="e">
        <f t="shared" si="35"/>
        <v>#DIV/0!</v>
      </c>
      <c r="S22" s="191" t="e">
        <f t="shared" si="36"/>
        <v>#DIV/0!</v>
      </c>
      <c r="T22" s="11" t="e">
        <f t="shared" si="37"/>
        <v>#DIV/0!</v>
      </c>
      <c r="V22" s="84"/>
      <c r="W22" s="12">
        <f t="shared" ref="W22" si="40">ROUND((K22*M22),2)</f>
        <v>0</v>
      </c>
      <c r="X22" s="12" t="e">
        <f t="shared" si="13"/>
        <v>#DIV/0!</v>
      </c>
      <c r="Y22" s="4" t="e">
        <f t="shared" si="21"/>
        <v>#DIV/0!</v>
      </c>
      <c r="Z22" s="11" t="e">
        <f t="shared" si="14"/>
        <v>#DIV/0!</v>
      </c>
      <c r="AA22" s="186" t="e">
        <f t="shared" si="15"/>
        <v>#DIV/0!</v>
      </c>
      <c r="AB22" s="76">
        <v>5</v>
      </c>
      <c r="AC22" s="163" t="e">
        <f t="shared" si="16"/>
        <v>#DIV/0!</v>
      </c>
      <c r="AD22" s="12" t="e">
        <f t="shared" si="17"/>
        <v>#DIV/0!</v>
      </c>
      <c r="AE22" s="157" t="e">
        <f t="shared" si="18"/>
        <v>#DIV/0!</v>
      </c>
      <c r="AF22" s="17"/>
      <c r="AG22" s="10"/>
      <c r="AH22" s="10"/>
      <c r="AI22" s="12">
        <f t="shared" si="22"/>
        <v>0</v>
      </c>
      <c r="AJ22" s="4"/>
      <c r="AK22" s="4"/>
    </row>
    <row r="23" spans="1:37" ht="19.5" hidden="1" customHeight="1" x14ac:dyDescent="0.25">
      <c r="A23" s="358">
        <f t="shared" si="19"/>
        <v>15</v>
      </c>
      <c r="B23" s="55"/>
      <c r="C23" s="243"/>
      <c r="D23" s="329"/>
      <c r="E23" s="387" t="e">
        <f t="shared" si="0"/>
        <v>#DIV/0!</v>
      </c>
      <c r="F23" s="11" t="e">
        <f t="shared" si="1"/>
        <v>#DIV/0!</v>
      </c>
      <c r="G23" s="388" t="e">
        <f t="shared" si="2"/>
        <v>#DIV/0!</v>
      </c>
      <c r="H23" s="107" t="e">
        <f t="shared" si="3"/>
        <v>#DIV/0!</v>
      </c>
      <c r="I23" s="14" t="e">
        <f>(X23+#REF!)/K23</f>
        <v>#DIV/0!</v>
      </c>
      <c r="J23" s="73" t="e">
        <f>(#REF!+O23+P23+S23+#REF!)/K23</f>
        <v>#REF!</v>
      </c>
      <c r="K23" s="260">
        <v>1E-8</v>
      </c>
      <c r="L23" s="5">
        <f t="shared" ref="L23:L33" si="41">V23/K23</f>
        <v>0</v>
      </c>
      <c r="M23" s="12"/>
      <c r="N23" s="11" t="e">
        <f t="shared" si="6"/>
        <v>#DIV/0!</v>
      </c>
      <c r="O23" s="9" t="e">
        <f t="shared" ref="O23:O29" si="42">N128/W128*W23</f>
        <v>#DIV/0!</v>
      </c>
      <c r="P23" s="11" t="e">
        <f t="shared" si="8"/>
        <v>#DIV/0!</v>
      </c>
      <c r="Q23" s="11" t="e">
        <f t="shared" si="9"/>
        <v>#DIV/0!</v>
      </c>
      <c r="R23" s="11" t="e">
        <f t="shared" si="10"/>
        <v>#DIV/0!</v>
      </c>
      <c r="S23" s="191" t="e">
        <f t="shared" si="20"/>
        <v>#DIV/0!</v>
      </c>
      <c r="T23" s="11" t="e">
        <f t="shared" si="11"/>
        <v>#DIV/0!</v>
      </c>
      <c r="V23" s="84"/>
      <c r="W23" s="12"/>
      <c r="X23" s="12" t="e">
        <f t="shared" si="13"/>
        <v>#DIV/0!</v>
      </c>
      <c r="Y23" s="4" t="e">
        <f t="shared" si="21"/>
        <v>#DIV/0!</v>
      </c>
      <c r="Z23" s="11" t="e">
        <f t="shared" si="14"/>
        <v>#DIV/0!</v>
      </c>
      <c r="AA23" s="186" t="e">
        <f t="shared" si="15"/>
        <v>#DIV/0!</v>
      </c>
      <c r="AB23" s="76">
        <v>5</v>
      </c>
      <c r="AC23" s="163" t="e">
        <f t="shared" si="16"/>
        <v>#DIV/0!</v>
      </c>
      <c r="AD23" s="12" t="e">
        <f t="shared" si="17"/>
        <v>#DIV/0!</v>
      </c>
      <c r="AE23" s="157" t="e">
        <f t="shared" si="18"/>
        <v>#DIV/0!</v>
      </c>
      <c r="AF23" s="17"/>
      <c r="AG23" s="10"/>
      <c r="AH23" s="10"/>
      <c r="AI23" s="12">
        <f t="shared" si="22"/>
        <v>0</v>
      </c>
      <c r="AJ23" s="4"/>
      <c r="AK23" s="4"/>
    </row>
    <row r="24" spans="1:37" ht="19.5" hidden="1" customHeight="1" x14ac:dyDescent="0.25">
      <c r="A24" s="358">
        <f t="shared" si="19"/>
        <v>16</v>
      </c>
      <c r="B24" s="55"/>
      <c r="C24" s="243"/>
      <c r="D24" s="329"/>
      <c r="E24" s="387" t="e">
        <f t="shared" si="0"/>
        <v>#DIV/0!</v>
      </c>
      <c r="F24" s="11" t="e">
        <f t="shared" si="1"/>
        <v>#DIV/0!</v>
      </c>
      <c r="G24" s="388" t="e">
        <f t="shared" si="2"/>
        <v>#DIV/0!</v>
      </c>
      <c r="H24" s="107" t="e">
        <f t="shared" si="3"/>
        <v>#DIV/0!</v>
      </c>
      <c r="I24" s="14" t="e">
        <f>(X24+#REF!)/K24</f>
        <v>#DIV/0!</v>
      </c>
      <c r="J24" s="73" t="e">
        <f>(#REF!+O24+P24+S24+#REF!)/K24</f>
        <v>#REF!</v>
      </c>
      <c r="K24" s="260">
        <v>1E-8</v>
      </c>
      <c r="L24" s="5">
        <f t="shared" si="41"/>
        <v>0</v>
      </c>
      <c r="M24" s="12"/>
      <c r="N24" s="11" t="e">
        <f t="shared" si="6"/>
        <v>#DIV/0!</v>
      </c>
      <c r="O24" s="9" t="e">
        <f t="shared" si="42"/>
        <v>#DIV/0!</v>
      </c>
      <c r="P24" s="11" t="e">
        <f t="shared" si="8"/>
        <v>#DIV/0!</v>
      </c>
      <c r="Q24" s="11" t="e">
        <f t="shared" si="9"/>
        <v>#DIV/0!</v>
      </c>
      <c r="R24" s="11" t="e">
        <f t="shared" si="10"/>
        <v>#DIV/0!</v>
      </c>
      <c r="S24" s="191" t="e">
        <f t="shared" ref="S24:S29" si="43">W24*M406</f>
        <v>#DIV/0!</v>
      </c>
      <c r="T24" s="11" t="e">
        <f t="shared" si="11"/>
        <v>#DIV/0!</v>
      </c>
      <c r="V24" s="84"/>
      <c r="W24" s="12"/>
      <c r="X24" s="12" t="e">
        <f t="shared" si="13"/>
        <v>#DIV/0!</v>
      </c>
      <c r="Y24" s="4" t="e">
        <f>W24/W41*Y41</f>
        <v>#DIV/0!</v>
      </c>
      <c r="Z24" s="11" t="e">
        <f t="shared" si="14"/>
        <v>#DIV/0!</v>
      </c>
      <c r="AA24" s="186" t="e">
        <f t="shared" si="15"/>
        <v>#DIV/0!</v>
      </c>
      <c r="AB24" s="76">
        <v>5</v>
      </c>
      <c r="AC24" s="163" t="e">
        <f t="shared" si="16"/>
        <v>#DIV/0!</v>
      </c>
      <c r="AD24" s="12" t="e">
        <f t="shared" si="17"/>
        <v>#DIV/0!</v>
      </c>
      <c r="AE24" s="157" t="e">
        <f t="shared" si="18"/>
        <v>#DIV/0!</v>
      </c>
      <c r="AF24" s="17"/>
      <c r="AG24" s="10"/>
      <c r="AH24" s="10"/>
      <c r="AI24" s="12">
        <f t="shared" ref="AI24:AI33" si="44">V24/1.18*$AG$2*2.04</f>
        <v>0</v>
      </c>
      <c r="AJ24" s="4"/>
      <c r="AK24" s="4"/>
    </row>
    <row r="25" spans="1:37" ht="19.5" hidden="1" customHeight="1" x14ac:dyDescent="0.25">
      <c r="A25" s="358">
        <f t="shared" si="19"/>
        <v>17</v>
      </c>
      <c r="B25" s="55"/>
      <c r="C25" s="243"/>
      <c r="D25" s="329"/>
      <c r="E25" s="387" t="e">
        <f t="shared" si="0"/>
        <v>#DIV/0!</v>
      </c>
      <c r="F25" s="11" t="e">
        <f t="shared" si="1"/>
        <v>#DIV/0!</v>
      </c>
      <c r="G25" s="388" t="e">
        <f t="shared" si="2"/>
        <v>#DIV/0!</v>
      </c>
      <c r="H25" s="107" t="e">
        <f t="shared" si="3"/>
        <v>#DIV/0!</v>
      </c>
      <c r="I25" s="14" t="e">
        <f>(X25+#REF!)/K25</f>
        <v>#DIV/0!</v>
      </c>
      <c r="J25" s="73" t="e">
        <f>(#REF!+O25+P25+S25+#REF!)/K25</f>
        <v>#REF!</v>
      </c>
      <c r="K25" s="260">
        <v>1E-8</v>
      </c>
      <c r="L25" s="5">
        <f t="shared" si="41"/>
        <v>0</v>
      </c>
      <c r="M25" s="12"/>
      <c r="N25" s="11" t="e">
        <f t="shared" si="6"/>
        <v>#DIV/0!</v>
      </c>
      <c r="O25" s="9" t="e">
        <f t="shared" si="42"/>
        <v>#DIV/0!</v>
      </c>
      <c r="P25" s="11" t="e">
        <f t="shared" si="8"/>
        <v>#DIV/0!</v>
      </c>
      <c r="Q25" s="11" t="e">
        <f t="shared" si="9"/>
        <v>#DIV/0!</v>
      </c>
      <c r="R25" s="11" t="e">
        <f t="shared" si="10"/>
        <v>#DIV/0!</v>
      </c>
      <c r="S25" s="191" t="e">
        <f t="shared" si="43"/>
        <v>#DIV/0!</v>
      </c>
      <c r="T25" s="11" t="e">
        <f t="shared" si="11"/>
        <v>#DIV/0!</v>
      </c>
      <c r="V25" s="84"/>
      <c r="W25" s="12"/>
      <c r="X25" s="12" t="e">
        <f t="shared" si="13"/>
        <v>#DIV/0!</v>
      </c>
      <c r="Y25" s="4" t="e">
        <f>W25/W42*Y42</f>
        <v>#DIV/0!</v>
      </c>
      <c r="Z25" s="11" t="e">
        <f t="shared" si="14"/>
        <v>#DIV/0!</v>
      </c>
      <c r="AA25" s="186" t="e">
        <f t="shared" si="15"/>
        <v>#DIV/0!</v>
      </c>
      <c r="AB25" s="76">
        <v>5</v>
      </c>
      <c r="AC25" s="163" t="e">
        <f t="shared" si="16"/>
        <v>#DIV/0!</v>
      </c>
      <c r="AD25" s="12" t="e">
        <f t="shared" si="17"/>
        <v>#DIV/0!</v>
      </c>
      <c r="AE25" s="157" t="e">
        <f t="shared" si="18"/>
        <v>#DIV/0!</v>
      </c>
      <c r="AF25" s="17"/>
      <c r="AG25" s="10"/>
      <c r="AH25" s="10"/>
      <c r="AI25" s="12">
        <f t="shared" si="44"/>
        <v>0</v>
      </c>
      <c r="AJ25" s="4"/>
      <c r="AK25" s="4"/>
    </row>
    <row r="26" spans="1:37" ht="19.5" hidden="1" customHeight="1" x14ac:dyDescent="0.25">
      <c r="A26" s="358">
        <f t="shared" si="19"/>
        <v>18</v>
      </c>
      <c r="B26" s="252"/>
      <c r="C26" s="243"/>
      <c r="D26" s="329"/>
      <c r="E26" s="387" t="e">
        <f t="shared" si="0"/>
        <v>#DIV/0!</v>
      </c>
      <c r="F26" s="11" t="e">
        <f t="shared" si="1"/>
        <v>#DIV/0!</v>
      </c>
      <c r="G26" s="388" t="e">
        <f t="shared" si="2"/>
        <v>#DIV/0!</v>
      </c>
      <c r="H26" s="107" t="e">
        <f t="shared" si="3"/>
        <v>#DIV/0!</v>
      </c>
      <c r="I26" s="14" t="e">
        <f>(X26+#REF!)/K26</f>
        <v>#DIV/0!</v>
      </c>
      <c r="J26" s="73" t="e">
        <f>(#REF!+O26+P26+S26+#REF!)/K26</f>
        <v>#REF!</v>
      </c>
      <c r="K26" s="260">
        <v>1E-8</v>
      </c>
      <c r="L26" s="5">
        <f t="shared" si="41"/>
        <v>0</v>
      </c>
      <c r="M26" s="12"/>
      <c r="N26" s="11" t="e">
        <f t="shared" si="6"/>
        <v>#DIV/0!</v>
      </c>
      <c r="O26" s="9" t="e">
        <f t="shared" si="42"/>
        <v>#DIV/0!</v>
      </c>
      <c r="P26" s="11" t="e">
        <f t="shared" si="8"/>
        <v>#DIV/0!</v>
      </c>
      <c r="Q26" s="11" t="e">
        <f t="shared" si="9"/>
        <v>#DIV/0!</v>
      </c>
      <c r="R26" s="11" t="e">
        <f t="shared" si="10"/>
        <v>#DIV/0!</v>
      </c>
      <c r="S26" s="191" t="e">
        <f t="shared" si="43"/>
        <v>#DIV/0!</v>
      </c>
      <c r="T26" s="11" t="e">
        <f t="shared" si="11"/>
        <v>#DIV/0!</v>
      </c>
      <c r="V26" s="84"/>
      <c r="W26" s="12">
        <f t="shared" ref="W26:W33" si="45">ROUND((K26*M26),2)</f>
        <v>0</v>
      </c>
      <c r="X26" s="12" t="e">
        <f t="shared" si="13"/>
        <v>#DIV/0!</v>
      </c>
      <c r="Y26" s="4" t="e">
        <f>W26/W43*Y43</f>
        <v>#DIV/0!</v>
      </c>
      <c r="Z26" s="11" t="e">
        <f t="shared" si="14"/>
        <v>#DIV/0!</v>
      </c>
      <c r="AA26" s="186" t="e">
        <f t="shared" si="15"/>
        <v>#DIV/0!</v>
      </c>
      <c r="AB26" s="76">
        <v>5</v>
      </c>
      <c r="AC26" s="163" t="e">
        <f t="shared" si="16"/>
        <v>#DIV/0!</v>
      </c>
      <c r="AD26" s="12" t="e">
        <f t="shared" si="17"/>
        <v>#DIV/0!</v>
      </c>
      <c r="AE26" s="157" t="e">
        <f t="shared" si="18"/>
        <v>#DIV/0!</v>
      </c>
      <c r="AF26" s="17"/>
      <c r="AG26" s="10"/>
      <c r="AH26" s="10"/>
      <c r="AI26" s="12">
        <f t="shared" si="44"/>
        <v>0</v>
      </c>
      <c r="AJ26" s="4"/>
      <c r="AK26" s="4"/>
    </row>
    <row r="27" spans="1:37" ht="19.5" hidden="1" customHeight="1" x14ac:dyDescent="0.25">
      <c r="A27" s="358">
        <f t="shared" si="19"/>
        <v>19</v>
      </c>
      <c r="B27" s="252"/>
      <c r="C27" s="243"/>
      <c r="D27" s="329"/>
      <c r="E27" s="387" t="e">
        <f t="shared" si="0"/>
        <v>#DIV/0!</v>
      </c>
      <c r="F27" s="11" t="e">
        <f t="shared" si="1"/>
        <v>#DIV/0!</v>
      </c>
      <c r="G27" s="388" t="e">
        <f t="shared" si="2"/>
        <v>#DIV/0!</v>
      </c>
      <c r="H27" s="107" t="e">
        <f t="shared" si="3"/>
        <v>#DIV/0!</v>
      </c>
      <c r="I27" s="14" t="e">
        <f>(X27+#REF!)/K27</f>
        <v>#DIV/0!</v>
      </c>
      <c r="J27" s="73" t="e">
        <f>(#REF!+O27+P27+S27+#REF!)/K27</f>
        <v>#REF!</v>
      </c>
      <c r="K27" s="260">
        <v>1E-8</v>
      </c>
      <c r="L27" s="5">
        <f t="shared" si="41"/>
        <v>0</v>
      </c>
      <c r="M27" s="12"/>
      <c r="N27" s="11" t="e">
        <f t="shared" si="6"/>
        <v>#DIV/0!</v>
      </c>
      <c r="O27" s="9" t="e">
        <f t="shared" si="42"/>
        <v>#DIV/0!</v>
      </c>
      <c r="P27" s="11" t="e">
        <f t="shared" si="8"/>
        <v>#DIV/0!</v>
      </c>
      <c r="Q27" s="11" t="e">
        <f t="shared" si="9"/>
        <v>#DIV/0!</v>
      </c>
      <c r="R27" s="11" t="e">
        <f t="shared" si="10"/>
        <v>#DIV/0!</v>
      </c>
      <c r="S27" s="191" t="e">
        <f t="shared" si="43"/>
        <v>#DIV/0!</v>
      </c>
      <c r="T27" s="11" t="e">
        <f t="shared" si="11"/>
        <v>#DIV/0!</v>
      </c>
      <c r="V27" s="84"/>
      <c r="W27" s="12">
        <f t="shared" si="45"/>
        <v>0</v>
      </c>
      <c r="X27" s="12" t="e">
        <f t="shared" si="13"/>
        <v>#DIV/0!</v>
      </c>
      <c r="Y27" s="4" t="e">
        <f>W27/W44*Y44</f>
        <v>#DIV/0!</v>
      </c>
      <c r="Z27" s="11" t="e">
        <f t="shared" si="14"/>
        <v>#DIV/0!</v>
      </c>
      <c r="AA27" s="186" t="e">
        <f t="shared" si="15"/>
        <v>#DIV/0!</v>
      </c>
      <c r="AB27" s="76">
        <v>5</v>
      </c>
      <c r="AC27" s="163" t="e">
        <f t="shared" si="16"/>
        <v>#DIV/0!</v>
      </c>
      <c r="AD27" s="12" t="e">
        <f t="shared" si="17"/>
        <v>#DIV/0!</v>
      </c>
      <c r="AE27" s="157" t="e">
        <f t="shared" si="18"/>
        <v>#DIV/0!</v>
      </c>
      <c r="AF27" s="17"/>
      <c r="AG27" s="10"/>
      <c r="AH27" s="10"/>
      <c r="AI27" s="12">
        <f t="shared" si="44"/>
        <v>0</v>
      </c>
      <c r="AJ27" s="4"/>
      <c r="AK27" s="4"/>
    </row>
    <row r="28" spans="1:37" ht="19.5" hidden="1" customHeight="1" x14ac:dyDescent="0.25">
      <c r="A28" s="358">
        <f t="shared" si="19"/>
        <v>20</v>
      </c>
      <c r="B28" s="88"/>
      <c r="C28" s="243"/>
      <c r="D28" s="329"/>
      <c r="E28" s="387" t="e">
        <f t="shared" si="0"/>
        <v>#DIV/0!</v>
      </c>
      <c r="F28" s="11" t="e">
        <f t="shared" si="1"/>
        <v>#DIV/0!</v>
      </c>
      <c r="G28" s="388" t="e">
        <f t="shared" si="2"/>
        <v>#DIV/0!</v>
      </c>
      <c r="H28" s="107" t="e">
        <f t="shared" si="3"/>
        <v>#DIV/0!</v>
      </c>
      <c r="I28" s="14" t="e">
        <f>(X28+#REF!)/K28</f>
        <v>#DIV/0!</v>
      </c>
      <c r="J28" s="73" t="e">
        <f>(#REF!+O28+P28+S28+#REF!)/K28</f>
        <v>#REF!</v>
      </c>
      <c r="K28" s="260">
        <v>1E-8</v>
      </c>
      <c r="L28" s="5">
        <f t="shared" si="41"/>
        <v>0</v>
      </c>
      <c r="M28" s="12"/>
      <c r="N28" s="11" t="e">
        <f t="shared" si="6"/>
        <v>#DIV/0!</v>
      </c>
      <c r="O28" s="9" t="e">
        <f t="shared" si="42"/>
        <v>#DIV/0!</v>
      </c>
      <c r="P28" s="11" t="e">
        <f t="shared" si="8"/>
        <v>#DIV/0!</v>
      </c>
      <c r="Q28" s="11" t="e">
        <f t="shared" si="9"/>
        <v>#DIV/0!</v>
      </c>
      <c r="R28" s="11" t="e">
        <f t="shared" si="10"/>
        <v>#DIV/0!</v>
      </c>
      <c r="S28" s="191" t="e">
        <f t="shared" si="43"/>
        <v>#DIV/0!</v>
      </c>
      <c r="T28" s="11" t="e">
        <f t="shared" si="11"/>
        <v>#DIV/0!</v>
      </c>
      <c r="V28" s="84"/>
      <c r="W28" s="12">
        <f t="shared" si="45"/>
        <v>0</v>
      </c>
      <c r="X28" s="12" t="e">
        <f t="shared" si="13"/>
        <v>#DIV/0!</v>
      </c>
      <c r="Y28" s="4" t="e">
        <f>W28/W35*Y35</f>
        <v>#DIV/0!</v>
      </c>
      <c r="Z28" s="108" t="e">
        <f t="shared" si="14"/>
        <v>#DIV/0!</v>
      </c>
      <c r="AA28" s="186" t="e">
        <f t="shared" si="15"/>
        <v>#DIV/0!</v>
      </c>
      <c r="AB28" s="76">
        <v>5</v>
      </c>
      <c r="AC28" s="163" t="e">
        <f t="shared" si="16"/>
        <v>#DIV/0!</v>
      </c>
      <c r="AD28" s="12" t="e">
        <f t="shared" si="17"/>
        <v>#DIV/0!</v>
      </c>
      <c r="AE28" s="157" t="e">
        <f t="shared" si="18"/>
        <v>#DIV/0!</v>
      </c>
      <c r="AF28" s="17"/>
      <c r="AG28" s="10"/>
      <c r="AH28" s="10"/>
      <c r="AI28" s="12">
        <f t="shared" si="44"/>
        <v>0</v>
      </c>
      <c r="AJ28" s="4"/>
      <c r="AK28" s="4"/>
    </row>
    <row r="29" spans="1:37" ht="19.5" hidden="1" customHeight="1" x14ac:dyDescent="0.25">
      <c r="A29" s="358">
        <f t="shared" si="19"/>
        <v>21</v>
      </c>
      <c r="B29" s="88"/>
      <c r="C29" s="243"/>
      <c r="D29" s="329"/>
      <c r="E29" s="387" t="e">
        <f t="shared" si="0"/>
        <v>#DIV/0!</v>
      </c>
      <c r="F29" s="11" t="e">
        <f t="shared" si="1"/>
        <v>#DIV/0!</v>
      </c>
      <c r="G29" s="388" t="e">
        <f t="shared" si="2"/>
        <v>#DIV/0!</v>
      </c>
      <c r="H29" s="107" t="e">
        <f t="shared" si="3"/>
        <v>#DIV/0!</v>
      </c>
      <c r="I29" s="14" t="e">
        <f>(X29+#REF!)/K29</f>
        <v>#DIV/0!</v>
      </c>
      <c r="J29" s="73" t="e">
        <f>(#REF!+O29+P29+S29+#REF!)/K29</f>
        <v>#REF!</v>
      </c>
      <c r="K29" s="260">
        <v>1E-8</v>
      </c>
      <c r="L29" s="5">
        <f t="shared" si="41"/>
        <v>0</v>
      </c>
      <c r="M29" s="12"/>
      <c r="N29" s="11" t="e">
        <f t="shared" si="6"/>
        <v>#DIV/0!</v>
      </c>
      <c r="O29" s="9" t="e">
        <f t="shared" si="42"/>
        <v>#DIV/0!</v>
      </c>
      <c r="P29" s="11" t="e">
        <f t="shared" si="8"/>
        <v>#DIV/0!</v>
      </c>
      <c r="Q29" s="11" t="e">
        <f t="shared" si="9"/>
        <v>#DIV/0!</v>
      </c>
      <c r="R29" s="11" t="e">
        <f t="shared" si="10"/>
        <v>#DIV/0!</v>
      </c>
      <c r="S29" s="191" t="e">
        <f t="shared" si="43"/>
        <v>#DIV/0!</v>
      </c>
      <c r="T29" s="11" t="e">
        <f t="shared" si="11"/>
        <v>#DIV/0!</v>
      </c>
      <c r="V29" s="84"/>
      <c r="W29" s="12">
        <f t="shared" si="45"/>
        <v>0</v>
      </c>
      <c r="X29" s="12" t="e">
        <f t="shared" si="13"/>
        <v>#DIV/0!</v>
      </c>
      <c r="Y29" s="4" t="e">
        <f>W29/W35*Y35</f>
        <v>#DIV/0!</v>
      </c>
      <c r="Z29" s="11" t="e">
        <f t="shared" si="14"/>
        <v>#DIV/0!</v>
      </c>
      <c r="AA29" s="186" t="e">
        <f t="shared" ref="AA29:AA34" si="46">X29+Y29</f>
        <v>#DIV/0!</v>
      </c>
      <c r="AB29" s="76">
        <v>5</v>
      </c>
      <c r="AC29" s="163" t="e">
        <f t="shared" si="16"/>
        <v>#DIV/0!</v>
      </c>
      <c r="AD29" s="12" t="e">
        <f t="shared" si="17"/>
        <v>#DIV/0!</v>
      </c>
      <c r="AE29" s="157" t="e">
        <f t="shared" si="18"/>
        <v>#DIV/0!</v>
      </c>
      <c r="AF29" s="17"/>
      <c r="AG29" s="10"/>
      <c r="AH29" s="10"/>
      <c r="AI29" s="12">
        <f t="shared" si="44"/>
        <v>0</v>
      </c>
      <c r="AJ29" s="4"/>
      <c r="AK29" s="4"/>
    </row>
    <row r="30" spans="1:37" ht="19.5" hidden="1" customHeight="1" x14ac:dyDescent="0.25">
      <c r="A30" s="358">
        <f t="shared" si="19"/>
        <v>22</v>
      </c>
      <c r="B30" s="89"/>
      <c r="C30" s="243"/>
      <c r="D30" s="329"/>
      <c r="E30" s="387" t="e">
        <f t="shared" si="0"/>
        <v>#DIV/0!</v>
      </c>
      <c r="F30" s="11" t="e">
        <f t="shared" si="1"/>
        <v>#DIV/0!</v>
      </c>
      <c r="G30" s="388" t="e">
        <f t="shared" si="2"/>
        <v>#DIV/0!</v>
      </c>
      <c r="H30" s="107" t="e">
        <f t="shared" si="3"/>
        <v>#DIV/0!</v>
      </c>
      <c r="I30" s="14" t="e">
        <f>(X30+#REF!)/K30</f>
        <v>#DIV/0!</v>
      </c>
      <c r="J30" s="73" t="e">
        <f>(#REF!+O30+P30+S30+#REF!)/K30</f>
        <v>#REF!</v>
      </c>
      <c r="K30" s="260">
        <v>1E-8</v>
      </c>
      <c r="L30" s="5">
        <f t="shared" si="41"/>
        <v>0</v>
      </c>
      <c r="M30" s="12">
        <f>L30*G144</f>
        <v>0</v>
      </c>
      <c r="N30" s="11">
        <f>AI30*AB30/100</f>
        <v>0</v>
      </c>
      <c r="O30" s="9" t="e">
        <f>N116/W116*W30</f>
        <v>#DIV/0!</v>
      </c>
      <c r="P30" s="11" t="e">
        <f>ROUND(W30*L404,2)</f>
        <v>#DIV/0!</v>
      </c>
      <c r="Q30" s="11" t="e">
        <f>ROUND(W30*N404,2)</f>
        <v>#DIV/0!</v>
      </c>
      <c r="R30" s="11" t="e">
        <f>ROUND(W30*P404,2)</f>
        <v>#DIV/0!</v>
      </c>
      <c r="S30" s="191" t="e">
        <f>W30*M404</f>
        <v>#DIV/0!</v>
      </c>
      <c r="T30" s="11" t="e">
        <f t="shared" si="11"/>
        <v>#DIV/0!</v>
      </c>
      <c r="V30" s="84"/>
      <c r="W30" s="12">
        <f t="shared" si="45"/>
        <v>0</v>
      </c>
      <c r="X30" s="12" t="e">
        <f t="shared" si="13"/>
        <v>#DIV/0!</v>
      </c>
      <c r="Y30" s="4" t="e">
        <f>W30/W35*Y35</f>
        <v>#DIV/0!</v>
      </c>
      <c r="Z30" s="11" t="e">
        <f t="shared" si="14"/>
        <v>#DIV/0!</v>
      </c>
      <c r="AA30" s="186" t="e">
        <f t="shared" si="46"/>
        <v>#DIV/0!</v>
      </c>
      <c r="AB30" s="76">
        <v>5</v>
      </c>
      <c r="AC30" s="163" t="e">
        <f t="shared" si="16"/>
        <v>#DIV/0!</v>
      </c>
      <c r="AD30" s="12" t="e">
        <f t="shared" si="17"/>
        <v>#DIV/0!</v>
      </c>
      <c r="AE30" s="157" t="e">
        <f t="shared" si="18"/>
        <v>#DIV/0!</v>
      </c>
      <c r="AF30" s="17"/>
      <c r="AG30" s="10"/>
      <c r="AH30" s="10"/>
      <c r="AI30" s="12">
        <f t="shared" si="44"/>
        <v>0</v>
      </c>
      <c r="AJ30" s="4"/>
      <c r="AK30" s="4"/>
    </row>
    <row r="31" spans="1:37" ht="15.75" hidden="1" x14ac:dyDescent="0.25">
      <c r="A31" s="358">
        <f t="shared" si="19"/>
        <v>23</v>
      </c>
      <c r="B31" s="55"/>
      <c r="C31" s="243"/>
      <c r="D31" s="329"/>
      <c r="E31" s="387" t="e">
        <f t="shared" si="0"/>
        <v>#DIV/0!</v>
      </c>
      <c r="F31" s="11" t="e">
        <f t="shared" si="1"/>
        <v>#DIV/0!</v>
      </c>
      <c r="G31" s="388" t="e">
        <f t="shared" si="2"/>
        <v>#DIV/0!</v>
      </c>
      <c r="H31" s="107" t="e">
        <f t="shared" si="3"/>
        <v>#DIV/0!</v>
      </c>
      <c r="I31" s="14" t="e">
        <f>(X31+#REF!)/K31</f>
        <v>#DIV/0!</v>
      </c>
      <c r="J31" s="13"/>
      <c r="K31" s="260">
        <v>1E-4</v>
      </c>
      <c r="L31" s="5">
        <f t="shared" si="41"/>
        <v>0</v>
      </c>
      <c r="M31" s="12">
        <f>L31*G145</f>
        <v>0</v>
      </c>
      <c r="N31" s="11">
        <f>AI31*AB31/100</f>
        <v>0</v>
      </c>
      <c r="O31" s="9" t="e">
        <f>N117/W117*W31</f>
        <v>#DIV/0!</v>
      </c>
      <c r="P31" s="11" t="e">
        <f>ROUND(W31*L405,2)</f>
        <v>#DIV/0!</v>
      </c>
      <c r="Q31" s="11" t="e">
        <f>ROUND(W31*N405,2)</f>
        <v>#DIV/0!</v>
      </c>
      <c r="R31" s="11" t="e">
        <f>ROUND(W31*P405,2)</f>
        <v>#DIV/0!</v>
      </c>
      <c r="S31" s="191" t="e">
        <f>W31*M405</f>
        <v>#DIV/0!</v>
      </c>
      <c r="T31" s="11" t="e">
        <f t="shared" si="11"/>
        <v>#DIV/0!</v>
      </c>
      <c r="V31" s="84"/>
      <c r="W31" s="12">
        <f t="shared" si="45"/>
        <v>0</v>
      </c>
      <c r="X31" s="12" t="e">
        <f t="shared" si="13"/>
        <v>#DIV/0!</v>
      </c>
      <c r="Y31" s="4" t="e">
        <f>W31/W35*Y35</f>
        <v>#DIV/0!</v>
      </c>
      <c r="Z31" s="11" t="e">
        <f t="shared" si="14"/>
        <v>#DIV/0!</v>
      </c>
      <c r="AA31" s="186" t="e">
        <f t="shared" si="46"/>
        <v>#DIV/0!</v>
      </c>
      <c r="AB31" s="76">
        <v>5</v>
      </c>
      <c r="AC31" s="163" t="e">
        <f t="shared" si="16"/>
        <v>#DIV/0!</v>
      </c>
      <c r="AD31" s="12" t="e">
        <f t="shared" si="17"/>
        <v>#DIV/0!</v>
      </c>
      <c r="AE31" s="157" t="e">
        <f t="shared" si="18"/>
        <v>#DIV/0!</v>
      </c>
      <c r="AF31" s="17"/>
      <c r="AG31" s="10"/>
      <c r="AH31" s="10"/>
      <c r="AI31" s="12">
        <f t="shared" si="44"/>
        <v>0</v>
      </c>
      <c r="AJ31" s="4"/>
      <c r="AK31" s="4"/>
    </row>
    <row r="32" spans="1:37" ht="15.75" hidden="1" x14ac:dyDescent="0.25">
      <c r="A32" s="358">
        <f t="shared" si="19"/>
        <v>24</v>
      </c>
      <c r="B32" s="55"/>
      <c r="C32" s="244"/>
      <c r="D32" s="329"/>
      <c r="E32" s="387" t="e">
        <f t="shared" si="0"/>
        <v>#DIV/0!</v>
      </c>
      <c r="F32" s="11" t="e">
        <f t="shared" si="1"/>
        <v>#DIV/0!</v>
      </c>
      <c r="G32" s="388" t="e">
        <f t="shared" si="2"/>
        <v>#DIV/0!</v>
      </c>
      <c r="H32" s="107" t="e">
        <f t="shared" si="3"/>
        <v>#DIV/0!</v>
      </c>
      <c r="I32" s="14" t="e">
        <f>(#REF!+T32)/K32</f>
        <v>#REF!</v>
      </c>
      <c r="J32" s="13"/>
      <c r="K32" s="260">
        <v>1E-4</v>
      </c>
      <c r="L32" s="5">
        <f t="shared" si="41"/>
        <v>0</v>
      </c>
      <c r="M32" s="12">
        <f>L32*G146</f>
        <v>0</v>
      </c>
      <c r="N32" s="11">
        <f>AI32*AB32/100</f>
        <v>0</v>
      </c>
      <c r="O32" s="9" t="e">
        <f>N118/W118*W32</f>
        <v>#DIV/0!</v>
      </c>
      <c r="P32" s="11" t="e">
        <f>ROUND(W32*L406,2)</f>
        <v>#DIV/0!</v>
      </c>
      <c r="Q32" s="11" t="e">
        <f>ROUND(W32*N406,2)</f>
        <v>#DIV/0!</v>
      </c>
      <c r="R32" s="11" t="e">
        <f>ROUND(W32*P406,2)</f>
        <v>#DIV/0!</v>
      </c>
      <c r="S32" s="191" t="e">
        <f>W32*M406</f>
        <v>#DIV/0!</v>
      </c>
      <c r="T32" s="11" t="e">
        <f t="shared" si="11"/>
        <v>#DIV/0!</v>
      </c>
      <c r="V32" s="84"/>
      <c r="W32" s="12">
        <f t="shared" si="45"/>
        <v>0</v>
      </c>
      <c r="X32" s="12" t="e">
        <f t="shared" si="13"/>
        <v>#DIV/0!</v>
      </c>
      <c r="Y32" s="4" t="e">
        <f>W32/W35*Y35</f>
        <v>#DIV/0!</v>
      </c>
      <c r="Z32" s="11" t="e">
        <f t="shared" si="14"/>
        <v>#DIV/0!</v>
      </c>
      <c r="AA32" s="186" t="e">
        <f t="shared" si="46"/>
        <v>#DIV/0!</v>
      </c>
      <c r="AB32" s="76">
        <v>5</v>
      </c>
      <c r="AC32" s="163" t="e">
        <f t="shared" si="16"/>
        <v>#DIV/0!</v>
      </c>
      <c r="AD32" s="12" t="e">
        <f t="shared" si="17"/>
        <v>#DIV/0!</v>
      </c>
      <c r="AE32" s="157" t="e">
        <f t="shared" si="18"/>
        <v>#DIV/0!</v>
      </c>
      <c r="AF32" s="17"/>
      <c r="AG32" s="10"/>
      <c r="AH32" s="10"/>
      <c r="AI32" s="12">
        <f t="shared" si="44"/>
        <v>0</v>
      </c>
      <c r="AJ32" s="4"/>
      <c r="AK32" s="4"/>
    </row>
    <row r="33" spans="1:37" ht="15.75" hidden="1" x14ac:dyDescent="0.25">
      <c r="A33" s="358">
        <f t="shared" si="19"/>
        <v>25</v>
      </c>
      <c r="B33" s="55"/>
      <c r="C33" s="245"/>
      <c r="D33" s="329"/>
      <c r="E33" s="387" t="e">
        <f t="shared" si="0"/>
        <v>#DIV/0!</v>
      </c>
      <c r="F33" s="11" t="e">
        <f t="shared" si="1"/>
        <v>#DIV/0!</v>
      </c>
      <c r="G33" s="388" t="e">
        <f t="shared" si="2"/>
        <v>#DIV/0!</v>
      </c>
      <c r="H33" s="107" t="e">
        <f t="shared" si="3"/>
        <v>#DIV/0!</v>
      </c>
      <c r="I33" s="14" t="e">
        <f>(#REF!+T33)/K33</f>
        <v>#REF!</v>
      </c>
      <c r="J33" s="13"/>
      <c r="K33" s="260">
        <v>1E-4</v>
      </c>
      <c r="L33" s="5">
        <f t="shared" si="41"/>
        <v>0</v>
      </c>
      <c r="M33" s="12">
        <f>L33*G147</f>
        <v>0</v>
      </c>
      <c r="N33" s="11">
        <f>AI33*AB33/100</f>
        <v>0</v>
      </c>
      <c r="O33" s="9" t="e">
        <f>N119/W119*W33</f>
        <v>#DIV/0!</v>
      </c>
      <c r="P33" s="11" t="e">
        <f>ROUND(W33*L407,2)</f>
        <v>#DIV/0!</v>
      </c>
      <c r="Q33" s="11" t="e">
        <f>ROUND(W33*N407,2)</f>
        <v>#DIV/0!</v>
      </c>
      <c r="R33" s="11" t="e">
        <f>ROUND(W33*P407,2)</f>
        <v>#DIV/0!</v>
      </c>
      <c r="S33" s="191" t="e">
        <f>W33*M407</f>
        <v>#DIV/0!</v>
      </c>
      <c r="T33" s="11" t="e">
        <f t="shared" si="11"/>
        <v>#DIV/0!</v>
      </c>
      <c r="V33" s="84"/>
      <c r="W33" s="12">
        <f t="shared" si="45"/>
        <v>0</v>
      </c>
      <c r="X33" s="12" t="e">
        <f t="shared" si="13"/>
        <v>#DIV/0!</v>
      </c>
      <c r="Y33" s="4" t="e">
        <f>W33/W35*Y35</f>
        <v>#DIV/0!</v>
      </c>
      <c r="Z33" s="11" t="e">
        <f t="shared" si="14"/>
        <v>#DIV/0!</v>
      </c>
      <c r="AA33" s="186" t="e">
        <f t="shared" si="46"/>
        <v>#DIV/0!</v>
      </c>
      <c r="AB33" s="76">
        <v>5</v>
      </c>
      <c r="AC33" s="163">
        <f t="shared" si="16"/>
        <v>0</v>
      </c>
      <c r="AD33" s="12">
        <f t="shared" si="17"/>
        <v>0</v>
      </c>
      <c r="AE33" s="200"/>
      <c r="AF33" s="17"/>
      <c r="AG33" s="10"/>
      <c r="AH33" s="10"/>
      <c r="AI33" s="12">
        <f t="shared" si="44"/>
        <v>0</v>
      </c>
      <c r="AJ33" s="4"/>
      <c r="AK33" s="4"/>
    </row>
    <row r="34" spans="1:37" ht="16.5" hidden="1" thickBot="1" x14ac:dyDescent="0.3">
      <c r="A34" s="358">
        <f t="shared" si="19"/>
        <v>26</v>
      </c>
      <c r="B34" s="55"/>
      <c r="C34" s="245"/>
      <c r="D34" s="329"/>
      <c r="E34" s="387" t="e">
        <f t="shared" si="0"/>
        <v>#DIV/0!</v>
      </c>
      <c r="F34" s="11" t="e">
        <f t="shared" si="1"/>
        <v>#DIV/0!</v>
      </c>
      <c r="G34" s="388" t="e">
        <f t="shared" si="2"/>
        <v>#DIV/0!</v>
      </c>
      <c r="H34" s="107" t="e">
        <f t="shared" si="3"/>
        <v>#DIV/0!</v>
      </c>
      <c r="I34" s="14" t="e">
        <f>(#REF!+T34)/K34</f>
        <v>#REF!</v>
      </c>
      <c r="J34" s="13"/>
      <c r="K34" s="9">
        <v>9.9999999999999994E-37</v>
      </c>
      <c r="L34" s="5">
        <v>1E-46</v>
      </c>
      <c r="M34" s="12">
        <f>L34*G155</f>
        <v>3.0813000000000001E-46</v>
      </c>
      <c r="N34" s="11">
        <f>ROUND(AD34,0)</f>
        <v>0</v>
      </c>
      <c r="O34" s="9" t="e">
        <f>N120/W120*W34</f>
        <v>#VALUE!</v>
      </c>
      <c r="P34" s="11" t="e">
        <f>W34*L430</f>
        <v>#DIV/0!</v>
      </c>
      <c r="Q34" s="11"/>
      <c r="R34" s="11"/>
      <c r="S34" s="9" t="e">
        <f>W34*M430</f>
        <v>#DIV/0!</v>
      </c>
      <c r="T34" s="11" t="e">
        <f>N34+P34+S34</f>
        <v>#DIV/0!</v>
      </c>
      <c r="V34" s="84"/>
      <c r="W34" s="12">
        <f>ROUND((K34*M34),0)</f>
        <v>0</v>
      </c>
      <c r="X34" s="12" t="e">
        <f>N34+P34+S34+W34</f>
        <v>#DIV/0!</v>
      </c>
      <c r="Y34" s="4" t="e">
        <f>W34/W35*Y35</f>
        <v>#DIV/0!</v>
      </c>
      <c r="Z34" s="11" t="e">
        <f t="shared" si="14"/>
        <v>#DIV/0!</v>
      </c>
      <c r="AA34" s="186" t="e">
        <f t="shared" si="46"/>
        <v>#DIV/0!</v>
      </c>
      <c r="AB34" s="76">
        <v>5</v>
      </c>
      <c r="AC34" s="199">
        <f>ROUND((V34*K155+AE34),0)</f>
        <v>0</v>
      </c>
      <c r="AD34" s="182">
        <f t="shared" si="17"/>
        <v>0</v>
      </c>
      <c r="AE34" s="200"/>
      <c r="AF34" s="17"/>
      <c r="AG34" s="10"/>
      <c r="AH34" s="10"/>
      <c r="AI34" s="192"/>
      <c r="AJ34" s="192"/>
      <c r="AK34" s="4"/>
    </row>
    <row r="35" spans="1:37" ht="16.5" thickBot="1" x14ac:dyDescent="0.3">
      <c r="A35" s="358"/>
      <c r="B35" s="28" t="s">
        <v>8</v>
      </c>
      <c r="C35" s="246"/>
      <c r="D35" s="82"/>
      <c r="E35" s="148"/>
      <c r="F35" s="4" t="s">
        <v>27</v>
      </c>
      <c r="G35" s="82"/>
      <c r="H35" s="107"/>
      <c r="I35" s="14"/>
      <c r="J35" s="13"/>
      <c r="K35" s="261">
        <f>SUM(K9:K34)</f>
        <v>448.95230009999995</v>
      </c>
      <c r="L35" s="5"/>
      <c r="M35" s="12"/>
      <c r="N35" s="162">
        <f>AJ35</f>
        <v>5171.92</v>
      </c>
      <c r="O35" s="19"/>
      <c r="P35" s="180" t="e">
        <f>ROUND(W35*L409,2)</f>
        <v>#DIV/0!</v>
      </c>
      <c r="Q35" s="180" t="e">
        <f>ROUND(W35*N409,2)</f>
        <v>#DIV/0!</v>
      </c>
      <c r="R35" s="180" t="e">
        <f>ROUND(W35*P409,2)</f>
        <v>#DIV/0!</v>
      </c>
      <c r="S35" s="187" t="e">
        <f>SUM(S9:S34)</f>
        <v>#DIV/0!</v>
      </c>
      <c r="T35" s="180" t="e">
        <f>N35+P35+Q35+R35+S35</f>
        <v>#DIV/0!</v>
      </c>
      <c r="V35" s="20">
        <f>SUM(V9:V34)</f>
        <v>0</v>
      </c>
      <c r="W35" s="20">
        <f>V35*T2</f>
        <v>0</v>
      </c>
      <c r="X35" s="20" t="e">
        <f>SUM(X9:X34)</f>
        <v>#DIV/0!</v>
      </c>
      <c r="Y35" s="109"/>
      <c r="Z35" s="19"/>
      <c r="AA35" s="187" t="e">
        <f>SUM(AA9:AA34)</f>
        <v>#DIV/0!</v>
      </c>
      <c r="AB35" s="76">
        <v>5</v>
      </c>
      <c r="AC35" s="181">
        <f>ROUND(V35*K150+AE35,2)</f>
        <v>0</v>
      </c>
      <c r="AD35" s="184">
        <f>ROUND(AC35*AB35/100,2)</f>
        <v>0</v>
      </c>
      <c r="AE35" s="188">
        <f>AF35/AF114*S121</f>
        <v>0</v>
      </c>
      <c r="AF35" s="111">
        <f>'калькуляция '!AF19</f>
        <v>21237</v>
      </c>
      <c r="AG35" s="151">
        <f>'калькуляция '!AG19</f>
        <v>20861</v>
      </c>
      <c r="AH35" s="122">
        <v>1.95</v>
      </c>
      <c r="AI35" s="181">
        <f>ROUND((AG35*AH35*AG2),2)</f>
        <v>103438.43</v>
      </c>
      <c r="AJ35" s="20">
        <f>ROUND(AI35*AB35/100,2)</f>
        <v>5171.92</v>
      </c>
      <c r="AK35" s="185">
        <f>ROUND((AC35+AD35)*0.2,2)</f>
        <v>0</v>
      </c>
    </row>
    <row r="36" spans="1:37" ht="17.25" hidden="1" customHeight="1" x14ac:dyDescent="0.25">
      <c r="A36" s="351"/>
      <c r="B36" s="355" t="s">
        <v>438</v>
      </c>
      <c r="C36" s="247"/>
      <c r="D36" s="80"/>
      <c r="E36" s="80"/>
      <c r="F36" s="46"/>
      <c r="G36" s="47"/>
      <c r="H36" s="47"/>
      <c r="I36" s="48"/>
      <c r="J36" s="71"/>
      <c r="K36" s="49"/>
      <c r="L36" s="49"/>
      <c r="M36" s="49"/>
      <c r="N36" s="49"/>
      <c r="O36" s="49" t="s">
        <v>72</v>
      </c>
      <c r="P36" s="49"/>
      <c r="Q36" s="51"/>
      <c r="R36" s="51"/>
      <c r="S36" s="51"/>
      <c r="T36" s="46"/>
      <c r="V36" s="46"/>
      <c r="W36" s="46"/>
      <c r="X36" s="46"/>
      <c r="Y36" s="46"/>
      <c r="Z36" s="46"/>
      <c r="AA36" s="46"/>
      <c r="AB36" s="46"/>
      <c r="AC36" s="46"/>
      <c r="AD36" s="46"/>
      <c r="AE36" s="50"/>
      <c r="AF36" s="46"/>
      <c r="AG36" s="50"/>
      <c r="AH36" s="50"/>
      <c r="AI36" s="46"/>
      <c r="AJ36" s="46"/>
      <c r="AK36" s="46"/>
    </row>
    <row r="37" spans="1:37" ht="19.5" hidden="1" customHeight="1" thickBot="1" x14ac:dyDescent="0.3">
      <c r="A37" s="358">
        <f>A36+1</f>
        <v>1</v>
      </c>
      <c r="B37" s="89"/>
      <c r="C37" s="243">
        <f>C210</f>
        <v>0</v>
      </c>
      <c r="D37" s="329"/>
      <c r="E37" s="146" t="e">
        <f>ROUND(G37/$T$2,6)</f>
        <v>#DIV/0!</v>
      </c>
      <c r="F37" s="11" t="e">
        <f>G37/M37*100-100</f>
        <v>#DIV/0!</v>
      </c>
      <c r="G37" s="30" t="e">
        <f>X37/K37</f>
        <v>#DIV/0!</v>
      </c>
      <c r="H37" s="107" t="e">
        <f>AA37/K37</f>
        <v>#DIV/0!</v>
      </c>
      <c r="I37" s="14" t="e">
        <f>(X37+#REF!)/K37</f>
        <v>#DIV/0!</v>
      </c>
      <c r="J37" s="73" t="e">
        <f>(#REF!+O37+P37+S37+#REF!)/K37</f>
        <v>#REF!</v>
      </c>
      <c r="K37" s="9">
        <v>9.9999999999999994E-37</v>
      </c>
      <c r="L37" s="5">
        <v>1E-46</v>
      </c>
      <c r="M37" s="12">
        <f>ROUND(L37*G154,2)</f>
        <v>0</v>
      </c>
      <c r="N37" s="11" t="e">
        <f>ROUND(AC37/$AC$38*$N$38,2)</f>
        <v>#DIV/0!</v>
      </c>
      <c r="O37" s="9" t="e">
        <f>N127/W125*W37</f>
        <v>#DIV/0!</v>
      </c>
      <c r="P37" s="11" t="e">
        <f>ROUND(W37*L411,2)</f>
        <v>#DIV/0!</v>
      </c>
      <c r="Q37" s="11" t="e">
        <f>ROUND(W37*N411,2)</f>
        <v>#DIV/0!</v>
      </c>
      <c r="R37" s="11" t="e">
        <f>ROUND(W37*P411,2)</f>
        <v>#DIV/0!</v>
      </c>
      <c r="S37" s="191" t="e">
        <f>W37*M411</f>
        <v>#DIV/0!</v>
      </c>
      <c r="T37" s="11" t="e">
        <f>N37+P37+Q37+R37+S37</f>
        <v>#DIV/0!</v>
      </c>
      <c r="V37" s="84"/>
      <c r="W37" s="12">
        <f>ROUND((K37*M37),2)</f>
        <v>0</v>
      </c>
      <c r="X37" s="12" t="e">
        <f>T37+W37</f>
        <v>#DIV/0!</v>
      </c>
      <c r="Y37" s="4" t="e">
        <f>W37/W46*Y46</f>
        <v>#DIV/0!</v>
      </c>
      <c r="Z37" s="11" t="e">
        <f>H37/M37*100-100</f>
        <v>#DIV/0!</v>
      </c>
      <c r="AA37" s="186" t="e">
        <f>W37+T37+Y37</f>
        <v>#DIV/0!</v>
      </c>
      <c r="AB37" s="76">
        <v>5</v>
      </c>
      <c r="AC37" s="163" t="e">
        <f>ROUND((V37*K151+AE37),2)</f>
        <v>#DIV/0!</v>
      </c>
      <c r="AD37" s="182" t="e">
        <f>AC37*AB37/100</f>
        <v>#DIV/0!</v>
      </c>
      <c r="AE37" s="157" t="e">
        <f>W37/$W$35*$AE$35</f>
        <v>#DIV/0!</v>
      </c>
      <c r="AF37" s="17"/>
      <c r="AG37" s="10"/>
      <c r="AH37" s="10"/>
      <c r="AI37" s="4"/>
      <c r="AJ37" s="192"/>
      <c r="AK37" s="4"/>
    </row>
    <row r="38" spans="1:37" ht="16.5" hidden="1" thickBot="1" x14ac:dyDescent="0.3">
      <c r="A38" s="358"/>
      <c r="B38" s="28" t="s">
        <v>8</v>
      </c>
      <c r="C38" s="246"/>
      <c r="D38" s="82"/>
      <c r="E38" s="148"/>
      <c r="F38" s="4" t="s">
        <v>27</v>
      </c>
      <c r="G38" s="82"/>
      <c r="H38" s="107"/>
      <c r="I38" s="14"/>
      <c r="J38" s="13"/>
      <c r="K38" s="9"/>
      <c r="L38" s="5"/>
      <c r="M38" s="12"/>
      <c r="N38" s="162">
        <f>AD38</f>
        <v>0</v>
      </c>
      <c r="O38" s="19"/>
      <c r="P38" s="180" t="e">
        <f>ROUND(W38*L412,2)</f>
        <v>#DIV/0!</v>
      </c>
      <c r="Q38" s="180" t="e">
        <f>ROUND(W38*N412,2)</f>
        <v>#DIV/0!</v>
      </c>
      <c r="R38" s="180" t="e">
        <f>ROUND(W38*P412,2)</f>
        <v>#DIV/0!</v>
      </c>
      <c r="S38" s="187" t="e">
        <f>SUM(S28:S37)</f>
        <v>#DIV/0!</v>
      </c>
      <c r="T38" s="180" t="e">
        <f>N38+P38+Q38+R38+S38</f>
        <v>#DIV/0!</v>
      </c>
      <c r="V38" s="20">
        <f>SUM(V37:V37)</f>
        <v>0</v>
      </c>
      <c r="W38" s="20">
        <f>V38*T2</f>
        <v>0</v>
      </c>
      <c r="X38" s="20" t="e">
        <f>SUM(X37:X37)</f>
        <v>#DIV/0!</v>
      </c>
      <c r="Y38" s="109"/>
      <c r="Z38" s="19"/>
      <c r="AA38" s="187" t="e">
        <f>SUM(AA28:AA37)</f>
        <v>#DIV/0!</v>
      </c>
      <c r="AB38" s="76">
        <v>5</v>
      </c>
      <c r="AC38" s="181">
        <f>ROUND(V38*K153+AE38,2)</f>
        <v>0</v>
      </c>
      <c r="AD38" s="184">
        <f>ROUND(AC38*AB38/100,2)</f>
        <v>0</v>
      </c>
      <c r="AE38" s="188">
        <f>AF38/AF114*S121</f>
        <v>0</v>
      </c>
      <c r="AF38" s="111"/>
      <c r="AG38" s="151"/>
      <c r="AH38" s="122"/>
      <c r="AI38" s="181">
        <f>ROUND((AG38*AH38*AG5),2)</f>
        <v>0</v>
      </c>
      <c r="AJ38" s="20">
        <f>ROUND(AI38*AB38/100,2)</f>
        <v>0</v>
      </c>
      <c r="AK38" s="185">
        <f>ROUND((AC38+AD38)*0.2,2)</f>
        <v>0</v>
      </c>
    </row>
    <row r="39" spans="1:37" ht="15.75" hidden="1" x14ac:dyDescent="0.25">
      <c r="A39" s="358"/>
      <c r="B39" s="355" t="s">
        <v>320</v>
      </c>
      <c r="C39" s="248"/>
      <c r="D39" s="81"/>
      <c r="E39" s="149"/>
      <c r="F39" s="42"/>
      <c r="G39" s="81"/>
      <c r="H39" s="34"/>
      <c r="I39" s="35"/>
      <c r="J39" s="44"/>
      <c r="K39" s="36"/>
      <c r="L39" s="37"/>
      <c r="M39" s="161"/>
      <c r="N39" s="42"/>
      <c r="O39" s="36"/>
      <c r="P39" s="42"/>
      <c r="Q39" s="42"/>
      <c r="R39" s="42"/>
      <c r="S39" s="36"/>
      <c r="T39" s="42"/>
      <c r="V39" s="39"/>
      <c r="W39" s="39"/>
      <c r="X39" s="39"/>
      <c r="Y39" s="40"/>
      <c r="Z39" s="40"/>
      <c r="AA39" s="40"/>
      <c r="AB39" s="38"/>
      <c r="AC39" s="39"/>
      <c r="AD39" s="183"/>
      <c r="AE39" s="41"/>
      <c r="AF39" s="33"/>
      <c r="AG39" s="152"/>
      <c r="AH39" s="41"/>
      <c r="AI39" s="161"/>
      <c r="AJ39" s="183"/>
      <c r="AK39" s="161"/>
    </row>
    <row r="40" spans="1:37" ht="20.25" hidden="1" customHeight="1" x14ac:dyDescent="0.25">
      <c r="A40" s="358">
        <v>1</v>
      </c>
      <c r="B40" s="88"/>
      <c r="C40" s="243"/>
      <c r="D40" s="329"/>
      <c r="E40" s="146" t="e">
        <f t="shared" ref="E40:E48" si="47">ROUND(G40/$T$2,6)</f>
        <v>#DIV/0!</v>
      </c>
      <c r="F40" s="11" t="e">
        <f t="shared" ref="F40:F48" si="48">G40/M40*100-100</f>
        <v>#DIV/0!</v>
      </c>
      <c r="G40" s="30" t="e">
        <f t="shared" ref="G40:G48" si="49">X40/K40</f>
        <v>#DIV/0!</v>
      </c>
      <c r="H40" s="107" t="e">
        <f>AA40/K40</f>
        <v>#DIV/0!</v>
      </c>
      <c r="I40" s="14" t="e">
        <f>(#REF!+T40)/K40</f>
        <v>#REF!</v>
      </c>
      <c r="J40" s="73" t="e">
        <f>(#REF!+O40+P40+S40+#REF!)/K40</f>
        <v>#REF!</v>
      </c>
      <c r="K40" s="9">
        <v>9.9999999999999994E-37</v>
      </c>
      <c r="L40" s="5">
        <v>1E-46</v>
      </c>
      <c r="M40" s="12">
        <f>L40*G158</f>
        <v>3.0813000000000001E-46</v>
      </c>
      <c r="N40" s="11" t="e">
        <f t="shared" ref="N40:N48" si="50">ROUND(AC40/$AC$49*$N$49,2)</f>
        <v>#DIV/0!</v>
      </c>
      <c r="O40" s="9"/>
      <c r="P40" s="11" t="e">
        <f t="shared" ref="P40:P48" si="51">ROUND(W40*L411,2)</f>
        <v>#DIV/0!</v>
      </c>
      <c r="Q40" s="11" t="e">
        <f t="shared" ref="Q40:Q48" si="52">ROUND(W40*N411,2)</f>
        <v>#DIV/0!</v>
      </c>
      <c r="R40" s="11" t="e">
        <f t="shared" ref="R40:R48" si="53">ROUND(W40*P411,2)</f>
        <v>#DIV/0!</v>
      </c>
      <c r="S40" s="191" t="e">
        <f t="shared" ref="S40:S46" si="54">W40*M365</f>
        <v>#DIV/0!</v>
      </c>
      <c r="T40" s="11" t="e">
        <f t="shared" ref="T40:T49" si="55">N40+P40+Q40+R40+S40</f>
        <v>#DIV/0!</v>
      </c>
      <c r="V40" s="84"/>
      <c r="W40" s="12">
        <f t="shared" ref="W40:W48" si="56">ROUND((K40*M40),2)</f>
        <v>0</v>
      </c>
      <c r="X40" s="12" t="e">
        <f t="shared" ref="X40:X48" si="57">T40+W40</f>
        <v>#DIV/0!</v>
      </c>
      <c r="Y40" s="4" t="e">
        <f t="shared" ref="Y40:Y48" si="58">W40/$W$49*$Y$49</f>
        <v>#DIV/0!</v>
      </c>
      <c r="Z40" s="11" t="e">
        <f t="shared" ref="Z40:Z48" si="59">H40/M40*100-100</f>
        <v>#DIV/0!</v>
      </c>
      <c r="AA40" s="186" t="e">
        <f t="shared" ref="AA40:AA48" si="60">X40+Y40</f>
        <v>#DIV/0!</v>
      </c>
      <c r="AB40" s="76">
        <v>5</v>
      </c>
      <c r="AC40" s="163" t="e">
        <f t="shared" ref="AC40:AC47" si="61">ROUND((V40*K154+AE40),2)</f>
        <v>#DIV/0!</v>
      </c>
      <c r="AD40" s="12" t="e">
        <f t="shared" ref="AD40:AD48" si="62">AC40*AB40/100</f>
        <v>#DIV/0!</v>
      </c>
      <c r="AE40" s="157" t="e">
        <f t="shared" ref="AE40:AE48" si="63">W40/$W$49*$AE$49</f>
        <v>#DIV/0!</v>
      </c>
      <c r="AF40" s="18"/>
      <c r="AG40" s="153"/>
      <c r="AH40" s="116"/>
      <c r="AI40" s="12"/>
      <c r="AJ40" s="12"/>
      <c r="AK40" s="12"/>
    </row>
    <row r="41" spans="1:37" ht="20.25" hidden="1" customHeight="1" x14ac:dyDescent="0.25">
      <c r="A41" s="358">
        <f t="shared" ref="A41:A48" si="64">A40+1</f>
        <v>2</v>
      </c>
      <c r="B41" s="88"/>
      <c r="C41" s="243"/>
      <c r="D41" s="329"/>
      <c r="E41" s="146" t="e">
        <f t="shared" si="47"/>
        <v>#DIV/0!</v>
      </c>
      <c r="F41" s="11" t="e">
        <f t="shared" si="48"/>
        <v>#DIV/0!</v>
      </c>
      <c r="G41" s="30" t="e">
        <f t="shared" si="49"/>
        <v>#DIV/0!</v>
      </c>
      <c r="H41" s="107" t="e">
        <f>AA41/K41</f>
        <v>#DIV/0!</v>
      </c>
      <c r="I41" s="14" t="e">
        <f>(#REF!+T41)/K41</f>
        <v>#REF!</v>
      </c>
      <c r="J41" s="13"/>
      <c r="K41" s="9">
        <v>9.9999999999999994E-37</v>
      </c>
      <c r="L41" s="5">
        <v>1E-46</v>
      </c>
      <c r="M41" s="12">
        <f>L41*G159</f>
        <v>3.0813000000000001E-46</v>
      </c>
      <c r="N41" s="11" t="e">
        <f t="shared" si="50"/>
        <v>#DIV/0!</v>
      </c>
      <c r="O41" s="9"/>
      <c r="P41" s="11" t="e">
        <f t="shared" si="51"/>
        <v>#DIV/0!</v>
      </c>
      <c r="Q41" s="11" t="e">
        <f t="shared" si="52"/>
        <v>#DIV/0!</v>
      </c>
      <c r="R41" s="11" t="e">
        <f t="shared" si="53"/>
        <v>#DIV/0!</v>
      </c>
      <c r="S41" s="191" t="e">
        <f t="shared" si="54"/>
        <v>#DIV/0!</v>
      </c>
      <c r="T41" s="11" t="e">
        <f t="shared" si="55"/>
        <v>#DIV/0!</v>
      </c>
      <c r="V41" s="84"/>
      <c r="W41" s="12">
        <f t="shared" si="56"/>
        <v>0</v>
      </c>
      <c r="X41" s="12" t="e">
        <f t="shared" si="57"/>
        <v>#DIV/0!</v>
      </c>
      <c r="Y41" s="4" t="e">
        <f t="shared" si="58"/>
        <v>#DIV/0!</v>
      </c>
      <c r="Z41" s="11" t="e">
        <f t="shared" si="59"/>
        <v>#DIV/0!</v>
      </c>
      <c r="AA41" s="186" t="e">
        <f t="shared" si="60"/>
        <v>#DIV/0!</v>
      </c>
      <c r="AB41" s="76">
        <v>5</v>
      </c>
      <c r="AC41" s="163" t="e">
        <f t="shared" si="61"/>
        <v>#DIV/0!</v>
      </c>
      <c r="AD41" s="12" t="e">
        <f t="shared" si="62"/>
        <v>#DIV/0!</v>
      </c>
      <c r="AE41" s="157" t="e">
        <f t="shared" si="63"/>
        <v>#DIV/0!</v>
      </c>
      <c r="AF41" s="18"/>
      <c r="AG41" s="153"/>
      <c r="AH41" s="116"/>
      <c r="AI41" s="12"/>
      <c r="AJ41" s="12">
        <f>AI41*AB41/100</f>
        <v>0</v>
      </c>
      <c r="AK41" s="12" t="e">
        <f>AJ41*AC41/100</f>
        <v>#DIV/0!</v>
      </c>
    </row>
    <row r="42" spans="1:37" ht="17.25" hidden="1" customHeight="1" x14ac:dyDescent="0.25">
      <c r="A42" s="358">
        <f t="shared" si="64"/>
        <v>3</v>
      </c>
      <c r="B42" s="88"/>
      <c r="C42" s="243"/>
      <c r="D42" s="329"/>
      <c r="E42" s="146" t="e">
        <f t="shared" si="47"/>
        <v>#DIV/0!</v>
      </c>
      <c r="F42" s="11" t="e">
        <f t="shared" si="48"/>
        <v>#DIV/0!</v>
      </c>
      <c r="G42" s="30" t="e">
        <f t="shared" si="49"/>
        <v>#DIV/0!</v>
      </c>
      <c r="H42" s="107" t="e">
        <f>AA42/K42</f>
        <v>#DIV/0!</v>
      </c>
      <c r="I42" s="14" t="e">
        <f>(#REF!+T42)/K42</f>
        <v>#REF!</v>
      </c>
      <c r="J42" s="13"/>
      <c r="K42" s="9">
        <v>9.9999999999999994E-37</v>
      </c>
      <c r="L42" s="5">
        <v>1E-46</v>
      </c>
      <c r="M42" s="12">
        <f>L42*G160</f>
        <v>3.0813000000000001E-46</v>
      </c>
      <c r="N42" s="11" t="e">
        <f t="shared" si="50"/>
        <v>#DIV/0!</v>
      </c>
      <c r="O42" s="9"/>
      <c r="P42" s="11" t="e">
        <f t="shared" si="51"/>
        <v>#DIV/0!</v>
      </c>
      <c r="Q42" s="11" t="e">
        <f t="shared" si="52"/>
        <v>#DIV/0!</v>
      </c>
      <c r="R42" s="11" t="e">
        <f t="shared" si="53"/>
        <v>#DIV/0!</v>
      </c>
      <c r="S42" s="191" t="e">
        <f t="shared" si="54"/>
        <v>#DIV/0!</v>
      </c>
      <c r="T42" s="11" t="e">
        <f t="shared" si="55"/>
        <v>#DIV/0!</v>
      </c>
      <c r="V42" s="84"/>
      <c r="W42" s="12">
        <f t="shared" si="56"/>
        <v>0</v>
      </c>
      <c r="X42" s="12" t="e">
        <f t="shared" si="57"/>
        <v>#DIV/0!</v>
      </c>
      <c r="Y42" s="4" t="e">
        <f t="shared" si="58"/>
        <v>#DIV/0!</v>
      </c>
      <c r="Z42" s="11" t="e">
        <f t="shared" si="59"/>
        <v>#DIV/0!</v>
      </c>
      <c r="AA42" s="186" t="e">
        <f t="shared" si="60"/>
        <v>#DIV/0!</v>
      </c>
      <c r="AB42" s="76">
        <v>5</v>
      </c>
      <c r="AC42" s="163" t="e">
        <f t="shared" si="61"/>
        <v>#DIV/0!</v>
      </c>
      <c r="AD42" s="12" t="e">
        <f t="shared" si="62"/>
        <v>#DIV/0!</v>
      </c>
      <c r="AE42" s="157" t="e">
        <f t="shared" si="63"/>
        <v>#DIV/0!</v>
      </c>
      <c r="AF42" s="18"/>
      <c r="AG42" s="153"/>
      <c r="AH42" s="116"/>
      <c r="AI42" s="12"/>
      <c r="AJ42" s="182"/>
      <c r="AK42" s="12"/>
    </row>
    <row r="43" spans="1:37" ht="20.25" hidden="1" customHeight="1" x14ac:dyDescent="0.25">
      <c r="A43" s="358">
        <f t="shared" si="64"/>
        <v>4</v>
      </c>
      <c r="B43" s="89"/>
      <c r="C43" s="243"/>
      <c r="D43" s="329"/>
      <c r="E43" s="146" t="e">
        <f t="shared" si="47"/>
        <v>#DIV/0!</v>
      </c>
      <c r="F43" s="11" t="e">
        <f t="shared" si="48"/>
        <v>#DIV/0!</v>
      </c>
      <c r="G43" s="30" t="e">
        <f t="shared" si="49"/>
        <v>#DIV/0!</v>
      </c>
      <c r="H43" s="107" t="e">
        <f>AA43/K43</f>
        <v>#DIV/0!</v>
      </c>
      <c r="I43" s="14" t="e">
        <f>(#REF!+T43)/K43</f>
        <v>#REF!</v>
      </c>
      <c r="J43" s="13"/>
      <c r="K43" s="9">
        <v>9.9999999999999994E-37</v>
      </c>
      <c r="L43" s="5">
        <v>1E-46</v>
      </c>
      <c r="M43" s="12">
        <f>L43*G161</f>
        <v>3.0813000000000001E-46</v>
      </c>
      <c r="N43" s="11" t="e">
        <f t="shared" si="50"/>
        <v>#DIV/0!</v>
      </c>
      <c r="O43" s="9"/>
      <c r="P43" s="11" t="e">
        <f t="shared" si="51"/>
        <v>#DIV/0!</v>
      </c>
      <c r="Q43" s="11" t="e">
        <f t="shared" si="52"/>
        <v>#DIV/0!</v>
      </c>
      <c r="R43" s="11" t="e">
        <f t="shared" si="53"/>
        <v>#DIV/0!</v>
      </c>
      <c r="S43" s="191" t="e">
        <f t="shared" si="54"/>
        <v>#DIV/0!</v>
      </c>
      <c r="T43" s="11" t="e">
        <f t="shared" si="55"/>
        <v>#DIV/0!</v>
      </c>
      <c r="V43" s="84"/>
      <c r="W43" s="12">
        <f t="shared" si="56"/>
        <v>0</v>
      </c>
      <c r="X43" s="12" t="e">
        <f t="shared" si="57"/>
        <v>#DIV/0!</v>
      </c>
      <c r="Y43" s="4" t="e">
        <f t="shared" si="58"/>
        <v>#DIV/0!</v>
      </c>
      <c r="Z43" s="11" t="e">
        <f t="shared" si="59"/>
        <v>#DIV/0!</v>
      </c>
      <c r="AA43" s="186" t="e">
        <f t="shared" si="60"/>
        <v>#DIV/0!</v>
      </c>
      <c r="AB43" s="76">
        <v>5</v>
      </c>
      <c r="AC43" s="163" t="e">
        <f t="shared" si="61"/>
        <v>#DIV/0!</v>
      </c>
      <c r="AD43" s="12" t="e">
        <f t="shared" si="62"/>
        <v>#DIV/0!</v>
      </c>
      <c r="AE43" s="157" t="e">
        <f t="shared" si="63"/>
        <v>#DIV/0!</v>
      </c>
      <c r="AF43" s="18"/>
      <c r="AG43" s="153"/>
      <c r="AH43" s="116"/>
      <c r="AI43" s="12"/>
      <c r="AJ43" s="182"/>
      <c r="AK43" s="12"/>
    </row>
    <row r="44" spans="1:37" ht="20.25" hidden="1" customHeight="1" x14ac:dyDescent="0.25">
      <c r="A44" s="358">
        <f t="shared" si="64"/>
        <v>5</v>
      </c>
      <c r="B44" s="89"/>
      <c r="C44" s="243"/>
      <c r="D44" s="329"/>
      <c r="E44" s="146" t="e">
        <f t="shared" si="47"/>
        <v>#DIV/0!</v>
      </c>
      <c r="F44" s="11" t="e">
        <f t="shared" si="48"/>
        <v>#DIV/0!</v>
      </c>
      <c r="G44" s="30" t="e">
        <f t="shared" si="49"/>
        <v>#DIV/0!</v>
      </c>
      <c r="H44" s="107" t="e">
        <f>AA44/K44</f>
        <v>#DIV/0!</v>
      </c>
      <c r="I44" s="14" t="e">
        <f>(#REF!+T44)/K44</f>
        <v>#REF!</v>
      </c>
      <c r="J44" s="13"/>
      <c r="K44" s="9">
        <v>9.9999999999999994E-37</v>
      </c>
      <c r="L44" s="5">
        <v>1E-46</v>
      </c>
      <c r="M44" s="12">
        <f>L44*G163</f>
        <v>3.0813000000000001E-46</v>
      </c>
      <c r="N44" s="11" t="e">
        <f t="shared" si="50"/>
        <v>#DIV/0!</v>
      </c>
      <c r="O44" s="9"/>
      <c r="P44" s="11" t="e">
        <f t="shared" si="51"/>
        <v>#DIV/0!</v>
      </c>
      <c r="Q44" s="11" t="e">
        <f t="shared" si="52"/>
        <v>#DIV/0!</v>
      </c>
      <c r="R44" s="11" t="e">
        <f t="shared" si="53"/>
        <v>#DIV/0!</v>
      </c>
      <c r="S44" s="191" t="e">
        <f t="shared" si="54"/>
        <v>#DIV/0!</v>
      </c>
      <c r="T44" s="11" t="e">
        <f t="shared" si="55"/>
        <v>#DIV/0!</v>
      </c>
      <c r="V44" s="84"/>
      <c r="W44" s="12">
        <f t="shared" si="56"/>
        <v>0</v>
      </c>
      <c r="X44" s="12" t="e">
        <f t="shared" si="57"/>
        <v>#DIV/0!</v>
      </c>
      <c r="Y44" s="4" t="e">
        <f t="shared" si="58"/>
        <v>#DIV/0!</v>
      </c>
      <c r="Z44" s="11" t="e">
        <f t="shared" si="59"/>
        <v>#DIV/0!</v>
      </c>
      <c r="AA44" s="186" t="e">
        <f t="shared" si="60"/>
        <v>#DIV/0!</v>
      </c>
      <c r="AB44" s="76">
        <v>5</v>
      </c>
      <c r="AC44" s="163" t="e">
        <f t="shared" si="61"/>
        <v>#DIV/0!</v>
      </c>
      <c r="AD44" s="12" t="e">
        <f t="shared" si="62"/>
        <v>#DIV/0!</v>
      </c>
      <c r="AE44" s="157" t="e">
        <f t="shared" si="63"/>
        <v>#DIV/0!</v>
      </c>
      <c r="AF44" s="18"/>
      <c r="AG44" s="153"/>
      <c r="AH44" s="116"/>
      <c r="AI44" s="12"/>
      <c r="AJ44" s="182"/>
      <c r="AK44" s="12"/>
    </row>
    <row r="45" spans="1:37" ht="20.25" hidden="1" customHeight="1" x14ac:dyDescent="0.25">
      <c r="A45" s="358">
        <f t="shared" si="64"/>
        <v>6</v>
      </c>
      <c r="B45" s="89"/>
      <c r="C45" s="243"/>
      <c r="D45" s="329"/>
      <c r="E45" s="146" t="e">
        <f t="shared" si="47"/>
        <v>#DIV/0!</v>
      </c>
      <c r="F45" s="11" t="e">
        <f t="shared" si="48"/>
        <v>#DIV/0!</v>
      </c>
      <c r="G45" s="30" t="e">
        <f t="shared" si="49"/>
        <v>#DIV/0!</v>
      </c>
      <c r="H45" s="107"/>
      <c r="I45" s="14"/>
      <c r="J45" s="13"/>
      <c r="K45" s="9">
        <v>9.9999999999999994E-37</v>
      </c>
      <c r="L45" s="5">
        <v>1E-46</v>
      </c>
      <c r="M45" s="12">
        <f>L45*G164</f>
        <v>3.0813000000000001E-46</v>
      </c>
      <c r="N45" s="11" t="e">
        <f t="shared" si="50"/>
        <v>#DIV/0!</v>
      </c>
      <c r="O45" s="9"/>
      <c r="P45" s="11" t="e">
        <f t="shared" si="51"/>
        <v>#DIV/0!</v>
      </c>
      <c r="Q45" s="11" t="e">
        <f t="shared" si="52"/>
        <v>#DIV/0!</v>
      </c>
      <c r="R45" s="11" t="e">
        <f t="shared" si="53"/>
        <v>#DIV/0!</v>
      </c>
      <c r="S45" s="191" t="e">
        <f t="shared" si="54"/>
        <v>#DIV/0!</v>
      </c>
      <c r="T45" s="11" t="e">
        <f t="shared" si="55"/>
        <v>#DIV/0!</v>
      </c>
      <c r="V45" s="84"/>
      <c r="W45" s="12">
        <f t="shared" si="56"/>
        <v>0</v>
      </c>
      <c r="X45" s="12" t="e">
        <f t="shared" si="57"/>
        <v>#DIV/0!</v>
      </c>
      <c r="Y45" s="4" t="e">
        <f t="shared" si="58"/>
        <v>#DIV/0!</v>
      </c>
      <c r="Z45" s="11">
        <f t="shared" si="59"/>
        <v>-100</v>
      </c>
      <c r="AA45" s="186" t="e">
        <f t="shared" si="60"/>
        <v>#DIV/0!</v>
      </c>
      <c r="AB45" s="76">
        <v>5</v>
      </c>
      <c r="AC45" s="163" t="e">
        <f t="shared" si="61"/>
        <v>#DIV/0!</v>
      </c>
      <c r="AD45" s="12" t="e">
        <f t="shared" si="62"/>
        <v>#DIV/0!</v>
      </c>
      <c r="AE45" s="157" t="e">
        <f t="shared" si="63"/>
        <v>#DIV/0!</v>
      </c>
      <c r="AF45" s="18"/>
      <c r="AG45" s="153"/>
      <c r="AH45" s="116"/>
      <c r="AI45" s="12"/>
      <c r="AJ45" s="182"/>
      <c r="AK45" s="12"/>
    </row>
    <row r="46" spans="1:37" ht="20.25" hidden="1" customHeight="1" x14ac:dyDescent="0.25">
      <c r="A46" s="358">
        <f t="shared" si="64"/>
        <v>7</v>
      </c>
      <c r="B46" s="89"/>
      <c r="C46" s="243"/>
      <c r="D46" s="329"/>
      <c r="E46" s="146" t="e">
        <f t="shared" si="47"/>
        <v>#DIV/0!</v>
      </c>
      <c r="F46" s="11" t="e">
        <f t="shared" si="48"/>
        <v>#DIV/0!</v>
      </c>
      <c r="G46" s="30" t="e">
        <f t="shared" si="49"/>
        <v>#DIV/0!</v>
      </c>
      <c r="H46" s="107"/>
      <c r="I46" s="14"/>
      <c r="J46" s="13"/>
      <c r="K46" s="9">
        <v>9.9999999999999994E-37</v>
      </c>
      <c r="L46" s="5">
        <v>1E-46</v>
      </c>
      <c r="M46" s="12">
        <f>L46*G165</f>
        <v>3.0813000000000001E-46</v>
      </c>
      <c r="N46" s="11" t="e">
        <f t="shared" si="50"/>
        <v>#DIV/0!</v>
      </c>
      <c r="O46" s="9"/>
      <c r="P46" s="11" t="e">
        <f t="shared" si="51"/>
        <v>#DIV/0!</v>
      </c>
      <c r="Q46" s="11" t="e">
        <f t="shared" si="52"/>
        <v>#DIV/0!</v>
      </c>
      <c r="R46" s="11" t="e">
        <f t="shared" si="53"/>
        <v>#DIV/0!</v>
      </c>
      <c r="S46" s="191" t="e">
        <f t="shared" si="54"/>
        <v>#DIV/0!</v>
      </c>
      <c r="T46" s="11" t="e">
        <f t="shared" si="55"/>
        <v>#DIV/0!</v>
      </c>
      <c r="V46" s="84"/>
      <c r="W46" s="12">
        <f t="shared" si="56"/>
        <v>0</v>
      </c>
      <c r="X46" s="12" t="e">
        <f t="shared" si="57"/>
        <v>#DIV/0!</v>
      </c>
      <c r="Y46" s="4" t="e">
        <f t="shared" si="58"/>
        <v>#DIV/0!</v>
      </c>
      <c r="Z46" s="11">
        <f t="shared" si="59"/>
        <v>-100</v>
      </c>
      <c r="AA46" s="186" t="e">
        <f t="shared" si="60"/>
        <v>#DIV/0!</v>
      </c>
      <c r="AB46" s="76">
        <v>5</v>
      </c>
      <c r="AC46" s="163" t="e">
        <f t="shared" si="61"/>
        <v>#DIV/0!</v>
      </c>
      <c r="AD46" s="12" t="e">
        <f t="shared" si="62"/>
        <v>#DIV/0!</v>
      </c>
      <c r="AE46" s="157" t="e">
        <f t="shared" si="63"/>
        <v>#DIV/0!</v>
      </c>
      <c r="AF46" s="18"/>
      <c r="AG46" s="153"/>
      <c r="AH46" s="116"/>
      <c r="AI46" s="12"/>
      <c r="AJ46" s="182"/>
      <c r="AK46" s="12"/>
    </row>
    <row r="47" spans="1:37" ht="20.25" hidden="1" customHeight="1" x14ac:dyDescent="0.25">
      <c r="A47" s="358">
        <f t="shared" si="64"/>
        <v>8</v>
      </c>
      <c r="B47" s="89"/>
      <c r="C47" s="243"/>
      <c r="D47" s="329"/>
      <c r="E47" s="146" t="e">
        <f t="shared" si="47"/>
        <v>#DIV/0!</v>
      </c>
      <c r="F47" s="11" t="e">
        <f t="shared" si="48"/>
        <v>#DIV/0!</v>
      </c>
      <c r="G47" s="30" t="e">
        <f t="shared" si="49"/>
        <v>#DIV/0!</v>
      </c>
      <c r="H47" s="107"/>
      <c r="I47" s="14"/>
      <c r="J47" s="13"/>
      <c r="K47" s="9">
        <v>9.9999999999999994E-37</v>
      </c>
      <c r="L47" s="5">
        <v>1E-46</v>
      </c>
      <c r="M47" s="12">
        <f>L47*G166</f>
        <v>3.0813000000000001E-46</v>
      </c>
      <c r="N47" s="11" t="e">
        <f t="shared" si="50"/>
        <v>#DIV/0!</v>
      </c>
      <c r="O47" s="9"/>
      <c r="P47" s="11" t="e">
        <f t="shared" si="51"/>
        <v>#DIV/0!</v>
      </c>
      <c r="Q47" s="11" t="e">
        <f t="shared" si="52"/>
        <v>#DIV/0!</v>
      </c>
      <c r="R47" s="11" t="e">
        <f t="shared" si="53"/>
        <v>#DIV/0!</v>
      </c>
      <c r="S47" s="191" t="e">
        <f>W47*M373</f>
        <v>#DIV/0!</v>
      </c>
      <c r="T47" s="11" t="e">
        <f t="shared" si="55"/>
        <v>#DIV/0!</v>
      </c>
      <c r="V47" s="84"/>
      <c r="W47" s="12">
        <f t="shared" si="56"/>
        <v>0</v>
      </c>
      <c r="X47" s="12" t="e">
        <f t="shared" si="57"/>
        <v>#DIV/0!</v>
      </c>
      <c r="Y47" s="4" t="e">
        <f t="shared" si="58"/>
        <v>#DIV/0!</v>
      </c>
      <c r="Z47" s="11">
        <f t="shared" si="59"/>
        <v>-100</v>
      </c>
      <c r="AA47" s="186" t="e">
        <f t="shared" si="60"/>
        <v>#DIV/0!</v>
      </c>
      <c r="AB47" s="76">
        <v>5</v>
      </c>
      <c r="AC47" s="163" t="e">
        <f t="shared" si="61"/>
        <v>#DIV/0!</v>
      </c>
      <c r="AD47" s="12" t="e">
        <f t="shared" si="62"/>
        <v>#DIV/0!</v>
      </c>
      <c r="AE47" s="157" t="e">
        <f t="shared" si="63"/>
        <v>#DIV/0!</v>
      </c>
      <c r="AF47" s="18"/>
      <c r="AG47" s="153"/>
      <c r="AH47" s="116"/>
      <c r="AI47" s="12"/>
      <c r="AJ47" s="182"/>
      <c r="AK47" s="12"/>
    </row>
    <row r="48" spans="1:37" ht="16.5" hidden="1" thickBot="1" x14ac:dyDescent="0.3">
      <c r="A48" s="358">
        <f t="shared" si="64"/>
        <v>9</v>
      </c>
      <c r="B48" s="89"/>
      <c r="C48" s="243"/>
      <c r="D48" s="329"/>
      <c r="E48" s="146" t="e">
        <f t="shared" si="47"/>
        <v>#DIV/0!</v>
      </c>
      <c r="F48" s="11" t="e">
        <f t="shared" si="48"/>
        <v>#DIV/0!</v>
      </c>
      <c r="G48" s="30" t="e">
        <f t="shared" si="49"/>
        <v>#DIV/0!</v>
      </c>
      <c r="H48" s="107"/>
      <c r="I48" s="14"/>
      <c r="J48" s="13"/>
      <c r="K48" s="9">
        <v>9.9999999999999994E-37</v>
      </c>
      <c r="L48" s="5">
        <v>1E-46</v>
      </c>
      <c r="M48" s="12">
        <f>L48*G167</f>
        <v>3.0813000000000001E-46</v>
      </c>
      <c r="N48" s="11" t="e">
        <f t="shared" si="50"/>
        <v>#DIV/0!</v>
      </c>
      <c r="O48" s="9"/>
      <c r="P48" s="11" t="e">
        <f t="shared" si="51"/>
        <v>#DIV/0!</v>
      </c>
      <c r="Q48" s="11" t="e">
        <f t="shared" si="52"/>
        <v>#DIV/0!</v>
      </c>
      <c r="R48" s="11" t="e">
        <f t="shared" si="53"/>
        <v>#DIV/0!</v>
      </c>
      <c r="S48" s="191" t="e">
        <f>W48*M374</f>
        <v>#DIV/0!</v>
      </c>
      <c r="T48" s="11" t="e">
        <f t="shared" si="55"/>
        <v>#DIV/0!</v>
      </c>
      <c r="V48" s="84"/>
      <c r="W48" s="12">
        <f t="shared" si="56"/>
        <v>0</v>
      </c>
      <c r="X48" s="12" t="e">
        <f t="shared" si="57"/>
        <v>#DIV/0!</v>
      </c>
      <c r="Y48" s="4" t="e">
        <f t="shared" si="58"/>
        <v>#DIV/0!</v>
      </c>
      <c r="Z48" s="11">
        <f t="shared" si="59"/>
        <v>-100</v>
      </c>
      <c r="AA48" s="186" t="e">
        <f t="shared" si="60"/>
        <v>#DIV/0!</v>
      </c>
      <c r="AB48" s="76">
        <v>5</v>
      </c>
      <c r="AC48" s="163" t="e">
        <f>ROUND((V48*K163+AE48),2)</f>
        <v>#DIV/0!</v>
      </c>
      <c r="AD48" s="182" t="e">
        <f t="shared" si="62"/>
        <v>#DIV/0!</v>
      </c>
      <c r="AE48" s="157" t="e">
        <f t="shared" si="63"/>
        <v>#DIV/0!</v>
      </c>
      <c r="AF48" s="18"/>
      <c r="AG48" s="153"/>
      <c r="AH48" s="116"/>
      <c r="AI48" s="12"/>
      <c r="AJ48" s="182"/>
      <c r="AK48" s="12"/>
    </row>
    <row r="49" spans="1:37" ht="16.5" hidden="1" thickBot="1" x14ac:dyDescent="0.3">
      <c r="A49" s="358"/>
      <c r="B49" s="28" t="s">
        <v>8</v>
      </c>
      <c r="C49" s="246"/>
      <c r="D49" s="82"/>
      <c r="E49" s="148"/>
      <c r="F49" s="4" t="s">
        <v>27</v>
      </c>
      <c r="G49" s="82"/>
      <c r="H49" s="107" t="e">
        <f>AA49/K49</f>
        <v>#DIV/0!</v>
      </c>
      <c r="I49" s="14" t="e">
        <f>(#REF!+T49)/K49</f>
        <v>#REF!</v>
      </c>
      <c r="J49" s="13"/>
      <c r="K49" s="9"/>
      <c r="L49" s="5"/>
      <c r="M49" s="12"/>
      <c r="N49" s="162">
        <f>AD49</f>
        <v>0</v>
      </c>
      <c r="O49" s="19"/>
      <c r="P49" s="180" t="e">
        <f>ROUND(W49*L414,2)</f>
        <v>#DIV/0!</v>
      </c>
      <c r="Q49" s="180" t="e">
        <f>ROUND(W49*N414,2)</f>
        <v>#DIV/0!</v>
      </c>
      <c r="R49" s="180" t="e">
        <f>ROUND(W49*P414,2)</f>
        <v>#DIV/0!</v>
      </c>
      <c r="S49" s="187" t="e">
        <f>SUM(S40:S48)</f>
        <v>#DIV/0!</v>
      </c>
      <c r="T49" s="180" t="e">
        <f t="shared" si="55"/>
        <v>#DIV/0!</v>
      </c>
      <c r="V49" s="20">
        <f>SUM(V40:V48)</f>
        <v>0</v>
      </c>
      <c r="W49" s="20">
        <f>V49*T2</f>
        <v>0</v>
      </c>
      <c r="X49" s="20" t="e">
        <f>SUM(X40:X48)</f>
        <v>#DIV/0!</v>
      </c>
      <c r="Y49" s="109"/>
      <c r="Z49" s="19"/>
      <c r="AA49" s="187" t="e">
        <f>SUM(AA40:AA48)</f>
        <v>#DIV/0!</v>
      </c>
      <c r="AB49" s="76">
        <v>5</v>
      </c>
      <c r="AC49" s="181">
        <f>ROUND(V49*K156+AE49,2)</f>
        <v>0</v>
      </c>
      <c r="AD49" s="184">
        <f>ROUND(AC49*AB49/100,2)</f>
        <v>0</v>
      </c>
      <c r="AE49" s="188">
        <f>AF49/AF114*S121</f>
        <v>0</v>
      </c>
      <c r="AF49" s="111"/>
      <c r="AG49" s="151"/>
      <c r="AH49" s="122">
        <v>3.52</v>
      </c>
      <c r="AI49" s="181">
        <f>ROUND((AG49*AH49*$AG$2),2)</f>
        <v>0</v>
      </c>
      <c r="AJ49" s="20">
        <f>ROUND(AI49*AB49/100,2)</f>
        <v>0</v>
      </c>
      <c r="AK49" s="185">
        <f>ROUND((AC49+AD49)*0.2,2)</f>
        <v>0</v>
      </c>
    </row>
    <row r="50" spans="1:37" ht="15" hidden="1" customHeight="1" x14ac:dyDescent="0.25">
      <c r="A50" s="29"/>
      <c r="B50" s="355" t="s">
        <v>131</v>
      </c>
      <c r="C50" s="248"/>
      <c r="D50" s="81"/>
      <c r="E50" s="149"/>
      <c r="F50" s="42"/>
      <c r="G50" s="81"/>
      <c r="H50" s="44"/>
      <c r="I50" s="44"/>
      <c r="J50" s="44"/>
      <c r="K50" s="36"/>
      <c r="L50" s="37"/>
      <c r="M50" s="161"/>
      <c r="N50" s="42"/>
      <c r="O50" s="36"/>
      <c r="P50" s="42"/>
      <c r="Q50" s="42"/>
      <c r="R50" s="42"/>
      <c r="S50" s="195"/>
      <c r="T50" s="42"/>
      <c r="V50" s="38"/>
      <c r="W50" s="161">
        <f>K50*M50</f>
        <v>0</v>
      </c>
      <c r="X50" s="161"/>
      <c r="Y50" s="38"/>
      <c r="Z50" s="38"/>
      <c r="AA50" s="38"/>
      <c r="AB50" s="38"/>
      <c r="AC50" s="161"/>
      <c r="AD50" s="183"/>
      <c r="AE50" s="45"/>
      <c r="AF50" s="43"/>
      <c r="AG50" s="154"/>
      <c r="AH50" s="45"/>
      <c r="AI50" s="161"/>
      <c r="AJ50" s="183"/>
      <c r="AK50" s="161"/>
    </row>
    <row r="51" spans="1:37" ht="17.25" hidden="1" customHeight="1" x14ac:dyDescent="0.25">
      <c r="A51" s="358">
        <v>1</v>
      </c>
      <c r="B51" s="256"/>
      <c r="C51" s="249"/>
      <c r="D51" s="114"/>
      <c r="E51" s="146" t="e">
        <f t="shared" ref="E51:E75" si="65">ROUND(G51/$T$2,6)</f>
        <v>#DIV/0!</v>
      </c>
      <c r="F51" s="11" t="e">
        <f t="shared" ref="F51:F75" si="66">G51/M51*100-100</f>
        <v>#DIV/0!</v>
      </c>
      <c r="G51" s="30" t="e">
        <f t="shared" ref="G51:G75" si="67">X51/K51</f>
        <v>#DIV/0!</v>
      </c>
      <c r="H51" s="107" t="e">
        <f t="shared" ref="H51:H75" si="68">AA51/K51</f>
        <v>#DIV/0!</v>
      </c>
      <c r="I51" s="14" t="e">
        <f>(X51+#REF!)/K51</f>
        <v>#DIV/0!</v>
      </c>
      <c r="J51" s="73" t="e">
        <f>(#REF!+O51+P51+S51+#REF!)/K51</f>
        <v>#REF!</v>
      </c>
      <c r="K51" s="9">
        <v>9.9999999999999994E-37</v>
      </c>
      <c r="L51" s="5">
        <v>1E-46</v>
      </c>
      <c r="M51" s="12">
        <f t="shared" ref="M51:M74" si="69">L51*G170</f>
        <v>3.0813000000000001E-46</v>
      </c>
      <c r="N51" s="11" t="e">
        <f t="shared" ref="N51:N75" si="70">ROUND(AC51/$AC$76*$N$76,2)</f>
        <v>#DIV/0!</v>
      </c>
      <c r="O51" s="9" t="e">
        <f t="shared" ref="O51:O58" si="71">N114/W114*W51</f>
        <v>#DIV/0!</v>
      </c>
      <c r="P51" s="11" t="e">
        <f t="shared" ref="P51:P72" si="72">ROUND(W51*L416,2)</f>
        <v>#DIV/0!</v>
      </c>
      <c r="Q51" s="11" t="e">
        <f t="shared" ref="Q51:Q72" si="73">ROUND(W51*N416,2)</f>
        <v>#DIV/0!</v>
      </c>
      <c r="R51" s="11" t="e">
        <f t="shared" ref="R51:R72" si="74">ROUND(W51*P416,2)</f>
        <v>#DIV/0!</v>
      </c>
      <c r="S51" s="191" t="e">
        <f>W51*M394</f>
        <v>#DIV/0!</v>
      </c>
      <c r="T51" s="11" t="e">
        <f t="shared" ref="T51:T76" si="75">N51+P51+Q51+R51+S51</f>
        <v>#DIV/0!</v>
      </c>
      <c r="V51" s="84"/>
      <c r="W51" s="12">
        <f t="shared" ref="W51:W75" si="76">ROUND((K51*M51),2)</f>
        <v>0</v>
      </c>
      <c r="X51" s="12" t="e">
        <f t="shared" ref="X51:X75" si="77">T51+W51</f>
        <v>#DIV/0!</v>
      </c>
      <c r="Y51" s="4" t="e">
        <f t="shared" ref="Y51:Y75" si="78">W51/$W$76*$Y$76</f>
        <v>#DIV/0!</v>
      </c>
      <c r="Z51" s="11" t="e">
        <f t="shared" ref="Z51:Z75" si="79">H51/M51*100-100</f>
        <v>#DIV/0!</v>
      </c>
      <c r="AA51" s="186" t="e">
        <f t="shared" ref="AA51:AA75" si="80">X51+Y51</f>
        <v>#DIV/0!</v>
      </c>
      <c r="AB51" s="76">
        <v>5</v>
      </c>
      <c r="AC51" s="163" t="e">
        <f>ROUND((V51*K175+AE51),2)</f>
        <v>#DIV/0!</v>
      </c>
      <c r="AD51" s="12" t="e">
        <f t="shared" ref="AD51:AD75" si="81">AC51*AB51/100</f>
        <v>#DIV/0!</v>
      </c>
      <c r="AE51" s="157" t="e">
        <f t="shared" ref="AE51:AE75" si="82">W51/$W$76*$AE$76</f>
        <v>#DIV/0!</v>
      </c>
      <c r="AF51" s="17"/>
      <c r="AG51" s="153"/>
      <c r="AH51" s="116"/>
      <c r="AI51" s="12"/>
      <c r="AJ51" s="12"/>
      <c r="AK51" s="12"/>
    </row>
    <row r="52" spans="1:37" ht="20.25" hidden="1" customHeight="1" x14ac:dyDescent="0.25">
      <c r="A52" s="358">
        <f t="shared" ref="A52:A75" si="83">A51+1</f>
        <v>2</v>
      </c>
      <c r="B52" s="256"/>
      <c r="C52" s="249"/>
      <c r="D52" s="114"/>
      <c r="E52" s="146" t="e">
        <f t="shared" si="65"/>
        <v>#DIV/0!</v>
      </c>
      <c r="F52" s="11" t="e">
        <f t="shared" si="66"/>
        <v>#DIV/0!</v>
      </c>
      <c r="G52" s="30" t="e">
        <f t="shared" si="67"/>
        <v>#DIV/0!</v>
      </c>
      <c r="H52" s="107" t="e">
        <f t="shared" si="68"/>
        <v>#DIV/0!</v>
      </c>
      <c r="I52" s="14" t="e">
        <f>(X52+#REF!)/K52</f>
        <v>#DIV/0!</v>
      </c>
      <c r="J52" s="73" t="e">
        <f>(#REF!+O52+P52+S52+#REF!)/K52</f>
        <v>#REF!</v>
      </c>
      <c r="K52" s="9">
        <v>9.9999999999999994E-37</v>
      </c>
      <c r="L52" s="5">
        <v>1E-46</v>
      </c>
      <c r="M52" s="12">
        <f t="shared" si="69"/>
        <v>3.0813000000000001E-46</v>
      </c>
      <c r="N52" s="11" t="e">
        <f t="shared" si="70"/>
        <v>#DIV/0!</v>
      </c>
      <c r="O52" s="9" t="e">
        <f t="shared" si="71"/>
        <v>#DIV/0!</v>
      </c>
      <c r="P52" s="11" t="e">
        <f t="shared" si="72"/>
        <v>#DIV/0!</v>
      </c>
      <c r="Q52" s="11" t="e">
        <f t="shared" si="73"/>
        <v>#DIV/0!</v>
      </c>
      <c r="R52" s="11" t="e">
        <f t="shared" si="74"/>
        <v>#DIV/0!</v>
      </c>
      <c r="S52" s="191" t="e">
        <f>W52*M395</f>
        <v>#DIV/0!</v>
      </c>
      <c r="T52" s="11" t="e">
        <f t="shared" si="75"/>
        <v>#DIV/0!</v>
      </c>
      <c r="V52" s="84"/>
      <c r="W52" s="12">
        <f t="shared" si="76"/>
        <v>0</v>
      </c>
      <c r="X52" s="12" t="e">
        <f t="shared" si="77"/>
        <v>#DIV/0!</v>
      </c>
      <c r="Y52" s="4" t="e">
        <f t="shared" si="78"/>
        <v>#DIV/0!</v>
      </c>
      <c r="Z52" s="11" t="e">
        <f t="shared" si="79"/>
        <v>#DIV/0!</v>
      </c>
      <c r="AA52" s="186" t="e">
        <f t="shared" si="80"/>
        <v>#DIV/0!</v>
      </c>
      <c r="AB52" s="76">
        <v>5</v>
      </c>
      <c r="AC52" s="163" t="e">
        <f>ROUND((V52*K176+AE52),2)</f>
        <v>#DIV/0!</v>
      </c>
      <c r="AD52" s="12" t="e">
        <f t="shared" si="81"/>
        <v>#DIV/0!</v>
      </c>
      <c r="AE52" s="157" t="e">
        <f t="shared" si="82"/>
        <v>#DIV/0!</v>
      </c>
      <c r="AF52" s="17"/>
      <c r="AG52" s="153"/>
      <c r="AH52" s="116"/>
      <c r="AI52" s="12"/>
      <c r="AJ52" s="12"/>
      <c r="AK52" s="12"/>
    </row>
    <row r="53" spans="1:37" ht="17.25" hidden="1" customHeight="1" x14ac:dyDescent="0.25">
      <c r="A53" s="358">
        <f t="shared" si="83"/>
        <v>3</v>
      </c>
      <c r="B53" s="256"/>
      <c r="C53" s="249"/>
      <c r="D53" s="114"/>
      <c r="E53" s="146" t="e">
        <f t="shared" si="65"/>
        <v>#DIV/0!</v>
      </c>
      <c r="F53" s="11" t="e">
        <f t="shared" si="66"/>
        <v>#DIV/0!</v>
      </c>
      <c r="G53" s="30" t="e">
        <f t="shared" si="67"/>
        <v>#DIV/0!</v>
      </c>
      <c r="H53" s="107" t="e">
        <f t="shared" si="68"/>
        <v>#DIV/0!</v>
      </c>
      <c r="I53" s="14" t="e">
        <f>(X53+#REF!)/K53</f>
        <v>#DIV/0!</v>
      </c>
      <c r="J53" s="73" t="e">
        <f>(#REF!+O53+P53+S53+#REF!)/K53</f>
        <v>#REF!</v>
      </c>
      <c r="K53" s="9">
        <v>9.9999999999999994E-37</v>
      </c>
      <c r="L53" s="5">
        <v>1E-46</v>
      </c>
      <c r="M53" s="12">
        <f t="shared" si="69"/>
        <v>3.0813000000000001E-46</v>
      </c>
      <c r="N53" s="11" t="e">
        <f t="shared" si="70"/>
        <v>#DIV/0!</v>
      </c>
      <c r="O53" s="9" t="e">
        <f t="shared" si="71"/>
        <v>#DIV/0!</v>
      </c>
      <c r="P53" s="11" t="e">
        <f t="shared" si="72"/>
        <v>#DIV/0!</v>
      </c>
      <c r="Q53" s="11" t="e">
        <f t="shared" si="73"/>
        <v>#DIV/0!</v>
      </c>
      <c r="R53" s="11" t="e">
        <f t="shared" si="74"/>
        <v>#DIV/0!</v>
      </c>
      <c r="S53" s="191" t="e">
        <f t="shared" ref="S53:S72" si="84">W53*M397</f>
        <v>#DIV/0!</v>
      </c>
      <c r="T53" s="11" t="e">
        <f t="shared" si="75"/>
        <v>#DIV/0!</v>
      </c>
      <c r="V53" s="84"/>
      <c r="W53" s="12">
        <f t="shared" si="76"/>
        <v>0</v>
      </c>
      <c r="X53" s="12" t="e">
        <f t="shared" si="77"/>
        <v>#DIV/0!</v>
      </c>
      <c r="Y53" s="4" t="e">
        <f t="shared" si="78"/>
        <v>#DIV/0!</v>
      </c>
      <c r="Z53" s="11" t="e">
        <f t="shared" si="79"/>
        <v>#DIV/0!</v>
      </c>
      <c r="AA53" s="186" t="e">
        <f t="shared" si="80"/>
        <v>#DIV/0!</v>
      </c>
      <c r="AB53" s="76">
        <v>5</v>
      </c>
      <c r="AC53" s="163" t="e">
        <f>ROUND((V53*K177+AE53),2)</f>
        <v>#DIV/0!</v>
      </c>
      <c r="AD53" s="12" t="e">
        <f t="shared" si="81"/>
        <v>#DIV/0!</v>
      </c>
      <c r="AE53" s="157" t="e">
        <f t="shared" si="82"/>
        <v>#DIV/0!</v>
      </c>
      <c r="AF53" s="17"/>
      <c r="AG53" s="153"/>
      <c r="AH53" s="116"/>
      <c r="AI53" s="12"/>
      <c r="AJ53" s="12"/>
      <c r="AK53" s="12"/>
    </row>
    <row r="54" spans="1:37" ht="17.25" hidden="1" customHeight="1" x14ac:dyDescent="0.25">
      <c r="A54" s="358">
        <f t="shared" si="83"/>
        <v>4</v>
      </c>
      <c r="B54" s="256"/>
      <c r="C54" s="249"/>
      <c r="D54" s="114"/>
      <c r="E54" s="146" t="e">
        <f t="shared" si="65"/>
        <v>#DIV/0!</v>
      </c>
      <c r="F54" s="11" t="e">
        <f t="shared" si="66"/>
        <v>#DIV/0!</v>
      </c>
      <c r="G54" s="30" t="e">
        <f t="shared" si="67"/>
        <v>#DIV/0!</v>
      </c>
      <c r="H54" s="107" t="e">
        <f t="shared" si="68"/>
        <v>#DIV/0!</v>
      </c>
      <c r="I54" s="14" t="e">
        <f>(X54+#REF!)/K54</f>
        <v>#DIV/0!</v>
      </c>
      <c r="J54" s="73" t="e">
        <f>(#REF!+O54+P54+S54+#REF!)/K54</f>
        <v>#REF!</v>
      </c>
      <c r="K54" s="9">
        <v>9.9999999999999994E-37</v>
      </c>
      <c r="L54" s="5">
        <v>1E-46</v>
      </c>
      <c r="M54" s="12">
        <f t="shared" si="69"/>
        <v>3.0813000000000001E-46</v>
      </c>
      <c r="N54" s="11" t="e">
        <f t="shared" si="70"/>
        <v>#DIV/0!</v>
      </c>
      <c r="O54" s="9" t="e">
        <f t="shared" si="71"/>
        <v>#DIV/0!</v>
      </c>
      <c r="P54" s="11" t="e">
        <f t="shared" si="72"/>
        <v>#DIV/0!</v>
      </c>
      <c r="Q54" s="11" t="e">
        <f t="shared" si="73"/>
        <v>#DIV/0!</v>
      </c>
      <c r="R54" s="11" t="e">
        <f t="shared" si="74"/>
        <v>#DIV/0!</v>
      </c>
      <c r="S54" s="191" t="e">
        <f t="shared" si="84"/>
        <v>#DIV/0!</v>
      </c>
      <c r="T54" s="11" t="e">
        <f t="shared" si="75"/>
        <v>#DIV/0!</v>
      </c>
      <c r="V54" s="84"/>
      <c r="W54" s="12">
        <f t="shared" si="76"/>
        <v>0</v>
      </c>
      <c r="X54" s="12" t="e">
        <f t="shared" si="77"/>
        <v>#DIV/0!</v>
      </c>
      <c r="Y54" s="4" t="e">
        <f t="shared" si="78"/>
        <v>#DIV/0!</v>
      </c>
      <c r="Z54" s="11" t="e">
        <f t="shared" si="79"/>
        <v>#DIV/0!</v>
      </c>
      <c r="AA54" s="186" t="e">
        <f t="shared" si="80"/>
        <v>#DIV/0!</v>
      </c>
      <c r="AB54" s="76">
        <v>5</v>
      </c>
      <c r="AC54" s="163" t="e">
        <f>ROUND((V54*K178+AE54),2)</f>
        <v>#DIV/0!</v>
      </c>
      <c r="AD54" s="12" t="e">
        <f t="shared" si="81"/>
        <v>#DIV/0!</v>
      </c>
      <c r="AE54" s="157" t="e">
        <f t="shared" si="82"/>
        <v>#DIV/0!</v>
      </c>
      <c r="AF54" s="17"/>
      <c r="AG54" s="153"/>
      <c r="AH54" s="116"/>
      <c r="AI54" s="12"/>
      <c r="AJ54" s="12"/>
      <c r="AK54" s="12"/>
    </row>
    <row r="55" spans="1:37" ht="17.25" hidden="1" customHeight="1" x14ac:dyDescent="0.25">
      <c r="A55" s="358">
        <f t="shared" si="83"/>
        <v>5</v>
      </c>
      <c r="B55" s="256"/>
      <c r="C55" s="249"/>
      <c r="D55" s="114"/>
      <c r="E55" s="146" t="e">
        <f t="shared" si="65"/>
        <v>#DIV/0!</v>
      </c>
      <c r="F55" s="11" t="e">
        <f t="shared" si="66"/>
        <v>#DIV/0!</v>
      </c>
      <c r="G55" s="30" t="e">
        <f t="shared" si="67"/>
        <v>#DIV/0!</v>
      </c>
      <c r="H55" s="107" t="e">
        <f t="shared" si="68"/>
        <v>#DIV/0!</v>
      </c>
      <c r="I55" s="14" t="e">
        <f>(X55+#REF!)/K55</f>
        <v>#DIV/0!</v>
      </c>
      <c r="J55" s="73" t="e">
        <f>(#REF!+O55+P55+S55+#REF!)/K55</f>
        <v>#REF!</v>
      </c>
      <c r="K55" s="9">
        <v>9.9999999999999994E-37</v>
      </c>
      <c r="L55" s="5">
        <v>1E-46</v>
      </c>
      <c r="M55" s="12">
        <f t="shared" si="69"/>
        <v>3.0813000000000001E-46</v>
      </c>
      <c r="N55" s="11" t="e">
        <f t="shared" si="70"/>
        <v>#DIV/0!</v>
      </c>
      <c r="O55" s="9" t="e">
        <f t="shared" si="71"/>
        <v>#DIV/0!</v>
      </c>
      <c r="P55" s="11" t="e">
        <f t="shared" si="72"/>
        <v>#DIV/0!</v>
      </c>
      <c r="Q55" s="11" t="e">
        <f t="shared" si="73"/>
        <v>#DIV/0!</v>
      </c>
      <c r="R55" s="11" t="e">
        <f t="shared" si="74"/>
        <v>#DIV/0!</v>
      </c>
      <c r="S55" s="191" t="e">
        <f t="shared" si="84"/>
        <v>#DIV/0!</v>
      </c>
      <c r="T55" s="11" t="e">
        <f t="shared" si="75"/>
        <v>#DIV/0!</v>
      </c>
      <c r="V55" s="84"/>
      <c r="W55" s="12">
        <f t="shared" si="76"/>
        <v>0</v>
      </c>
      <c r="X55" s="12" t="e">
        <f t="shared" si="77"/>
        <v>#DIV/0!</v>
      </c>
      <c r="Y55" s="4" t="e">
        <f t="shared" si="78"/>
        <v>#DIV/0!</v>
      </c>
      <c r="Z55" s="11" t="e">
        <f t="shared" si="79"/>
        <v>#DIV/0!</v>
      </c>
      <c r="AA55" s="186" t="e">
        <f t="shared" si="80"/>
        <v>#DIV/0!</v>
      </c>
      <c r="AB55" s="76">
        <v>5</v>
      </c>
      <c r="AC55" s="163" t="e">
        <f>ROUND((V55*K179+AE55),2)</f>
        <v>#DIV/0!</v>
      </c>
      <c r="AD55" s="12" t="e">
        <f t="shared" si="81"/>
        <v>#DIV/0!</v>
      </c>
      <c r="AE55" s="157" t="e">
        <f t="shared" si="82"/>
        <v>#DIV/0!</v>
      </c>
      <c r="AF55" s="17"/>
      <c r="AG55" s="153"/>
      <c r="AH55" s="116"/>
      <c r="AI55" s="12"/>
      <c r="AJ55" s="12"/>
      <c r="AK55" s="12"/>
    </row>
    <row r="56" spans="1:37" ht="17.25" hidden="1" customHeight="1" x14ac:dyDescent="0.25">
      <c r="A56" s="358">
        <f t="shared" si="83"/>
        <v>6</v>
      </c>
      <c r="B56" s="257"/>
      <c r="C56" s="249"/>
      <c r="D56" s="114"/>
      <c r="E56" s="146" t="e">
        <f t="shared" si="65"/>
        <v>#DIV/0!</v>
      </c>
      <c r="F56" s="11" t="e">
        <f t="shared" si="66"/>
        <v>#DIV/0!</v>
      </c>
      <c r="G56" s="30" t="e">
        <f t="shared" si="67"/>
        <v>#DIV/0!</v>
      </c>
      <c r="H56" s="107" t="e">
        <f t="shared" si="68"/>
        <v>#DIV/0!</v>
      </c>
      <c r="I56" s="14" t="e">
        <f>(X56+#REF!)/K56</f>
        <v>#DIV/0!</v>
      </c>
      <c r="J56" s="73" t="e">
        <f>(#REF!+O56+P56+S56+#REF!)/K56</f>
        <v>#REF!</v>
      </c>
      <c r="K56" s="9">
        <v>9.9999999999999994E-37</v>
      </c>
      <c r="L56" s="5">
        <v>1E-46</v>
      </c>
      <c r="M56" s="12">
        <f t="shared" si="69"/>
        <v>3.0813000000000001E-46</v>
      </c>
      <c r="N56" s="11" t="e">
        <f t="shared" si="70"/>
        <v>#DIV/0!</v>
      </c>
      <c r="O56" s="9" t="e">
        <f t="shared" si="71"/>
        <v>#DIV/0!</v>
      </c>
      <c r="P56" s="11" t="e">
        <f t="shared" si="72"/>
        <v>#DIV/0!</v>
      </c>
      <c r="Q56" s="11" t="e">
        <f t="shared" si="73"/>
        <v>#DIV/0!</v>
      </c>
      <c r="R56" s="11" t="e">
        <f t="shared" si="74"/>
        <v>#DIV/0!</v>
      </c>
      <c r="S56" s="191" t="e">
        <f t="shared" si="84"/>
        <v>#DIV/0!</v>
      </c>
      <c r="T56" s="11" t="e">
        <f t="shared" si="75"/>
        <v>#DIV/0!</v>
      </c>
      <c r="V56" s="84"/>
      <c r="W56" s="12">
        <f t="shared" si="76"/>
        <v>0</v>
      </c>
      <c r="X56" s="12" t="e">
        <f t="shared" si="77"/>
        <v>#DIV/0!</v>
      </c>
      <c r="Y56" s="4" t="e">
        <f t="shared" si="78"/>
        <v>#DIV/0!</v>
      </c>
      <c r="Z56" s="11" t="e">
        <f t="shared" si="79"/>
        <v>#DIV/0!</v>
      </c>
      <c r="AA56" s="186" t="e">
        <f t="shared" si="80"/>
        <v>#DIV/0!</v>
      </c>
      <c r="AB56" s="76">
        <v>5</v>
      </c>
      <c r="AC56" s="163" t="e">
        <f>ROUND((V56*K181+AE56),2)</f>
        <v>#DIV/0!</v>
      </c>
      <c r="AD56" s="12" t="e">
        <f t="shared" si="81"/>
        <v>#DIV/0!</v>
      </c>
      <c r="AE56" s="157" t="e">
        <f t="shared" si="82"/>
        <v>#DIV/0!</v>
      </c>
      <c r="AF56" s="17"/>
      <c r="AG56" s="153"/>
      <c r="AH56" s="116"/>
      <c r="AI56" s="12"/>
      <c r="AJ56" s="12"/>
      <c r="AK56" s="12"/>
    </row>
    <row r="57" spans="1:37" ht="17.25" hidden="1" customHeight="1" x14ac:dyDescent="0.25">
      <c r="A57" s="358">
        <f t="shared" si="83"/>
        <v>7</v>
      </c>
      <c r="B57" s="256"/>
      <c r="C57" s="249"/>
      <c r="D57" s="114"/>
      <c r="E57" s="146" t="e">
        <f t="shared" si="65"/>
        <v>#DIV/0!</v>
      </c>
      <c r="F57" s="11" t="e">
        <f t="shared" si="66"/>
        <v>#DIV/0!</v>
      </c>
      <c r="G57" s="30" t="e">
        <f t="shared" si="67"/>
        <v>#DIV/0!</v>
      </c>
      <c r="H57" s="107" t="e">
        <f t="shared" si="68"/>
        <v>#DIV/0!</v>
      </c>
      <c r="I57" s="14" t="e">
        <f>(X57+#REF!)/K57</f>
        <v>#DIV/0!</v>
      </c>
      <c r="J57" s="73" t="e">
        <f>(#REF!+O57+P57+S57+#REF!)/K57</f>
        <v>#REF!</v>
      </c>
      <c r="K57" s="9">
        <v>9.9999999999999994E-37</v>
      </c>
      <c r="L57" s="5">
        <v>1E-46</v>
      </c>
      <c r="M57" s="12">
        <f t="shared" si="69"/>
        <v>3.0813000000000001E-46</v>
      </c>
      <c r="N57" s="11" t="e">
        <f t="shared" si="70"/>
        <v>#DIV/0!</v>
      </c>
      <c r="O57" s="9" t="e">
        <f t="shared" si="71"/>
        <v>#VALUE!</v>
      </c>
      <c r="P57" s="11" t="e">
        <f t="shared" si="72"/>
        <v>#DIV/0!</v>
      </c>
      <c r="Q57" s="11" t="e">
        <f t="shared" si="73"/>
        <v>#DIV/0!</v>
      </c>
      <c r="R57" s="11" t="e">
        <f t="shared" si="74"/>
        <v>#DIV/0!</v>
      </c>
      <c r="S57" s="191" t="e">
        <f t="shared" si="84"/>
        <v>#DIV/0!</v>
      </c>
      <c r="T57" s="11" t="e">
        <f t="shared" si="75"/>
        <v>#DIV/0!</v>
      </c>
      <c r="V57" s="84"/>
      <c r="W57" s="12">
        <f t="shared" si="76"/>
        <v>0</v>
      </c>
      <c r="X57" s="12" t="e">
        <f t="shared" si="77"/>
        <v>#DIV/0!</v>
      </c>
      <c r="Y57" s="4" t="e">
        <f t="shared" si="78"/>
        <v>#DIV/0!</v>
      </c>
      <c r="Z57" s="11" t="e">
        <f t="shared" si="79"/>
        <v>#DIV/0!</v>
      </c>
      <c r="AA57" s="186" t="e">
        <f t="shared" si="80"/>
        <v>#DIV/0!</v>
      </c>
      <c r="AB57" s="76">
        <v>5</v>
      </c>
      <c r="AC57" s="163" t="e">
        <f>ROUND((V57*K182+AE57),2)</f>
        <v>#DIV/0!</v>
      </c>
      <c r="AD57" s="12" t="e">
        <f t="shared" si="81"/>
        <v>#DIV/0!</v>
      </c>
      <c r="AE57" s="157" t="e">
        <f t="shared" si="82"/>
        <v>#DIV/0!</v>
      </c>
      <c r="AF57" s="17"/>
      <c r="AG57" s="153"/>
      <c r="AH57" s="116"/>
      <c r="AI57" s="12"/>
      <c r="AJ57" s="12"/>
      <c r="AK57" s="12"/>
    </row>
    <row r="58" spans="1:37" ht="17.25" hidden="1" customHeight="1" x14ac:dyDescent="0.25">
      <c r="A58" s="358">
        <f t="shared" si="83"/>
        <v>8</v>
      </c>
      <c r="B58" s="256"/>
      <c r="C58" s="249"/>
      <c r="D58" s="114"/>
      <c r="E58" s="146" t="e">
        <f t="shared" si="65"/>
        <v>#DIV/0!</v>
      </c>
      <c r="F58" s="11" t="e">
        <f t="shared" si="66"/>
        <v>#DIV/0!</v>
      </c>
      <c r="G58" s="30" t="e">
        <f t="shared" si="67"/>
        <v>#DIV/0!</v>
      </c>
      <c r="H58" s="107" t="e">
        <f t="shared" si="68"/>
        <v>#DIV/0!</v>
      </c>
      <c r="I58" s="14" t="e">
        <f>(X58+#REF!)/K58</f>
        <v>#DIV/0!</v>
      </c>
      <c r="J58" s="73" t="e">
        <f>(#REF!+O58+P58+S58+#REF!)/K58</f>
        <v>#REF!</v>
      </c>
      <c r="K58" s="9">
        <v>9.9999999999999994E-37</v>
      </c>
      <c r="L58" s="5">
        <v>1E-46</v>
      </c>
      <c r="M58" s="12">
        <f t="shared" si="69"/>
        <v>3.0813000000000001E-46</v>
      </c>
      <c r="N58" s="11" t="e">
        <f t="shared" si="70"/>
        <v>#DIV/0!</v>
      </c>
      <c r="O58" s="9" t="e">
        <f t="shared" si="71"/>
        <v>#DIV/0!</v>
      </c>
      <c r="P58" s="11" t="e">
        <f t="shared" si="72"/>
        <v>#DIV/0!</v>
      </c>
      <c r="Q58" s="11" t="e">
        <f t="shared" si="73"/>
        <v>#DIV/0!</v>
      </c>
      <c r="R58" s="11" t="e">
        <f t="shared" si="74"/>
        <v>#DIV/0!</v>
      </c>
      <c r="S58" s="191" t="e">
        <f t="shared" si="84"/>
        <v>#DIV/0!</v>
      </c>
      <c r="T58" s="11" t="e">
        <f t="shared" si="75"/>
        <v>#DIV/0!</v>
      </c>
      <c r="V58" s="84"/>
      <c r="W58" s="12">
        <f t="shared" si="76"/>
        <v>0</v>
      </c>
      <c r="X58" s="12" t="e">
        <f t="shared" si="77"/>
        <v>#DIV/0!</v>
      </c>
      <c r="Y58" s="4" t="e">
        <f t="shared" si="78"/>
        <v>#DIV/0!</v>
      </c>
      <c r="Z58" s="11" t="e">
        <f t="shared" si="79"/>
        <v>#DIV/0!</v>
      </c>
      <c r="AA58" s="186" t="e">
        <f t="shared" si="80"/>
        <v>#DIV/0!</v>
      </c>
      <c r="AB58" s="76">
        <v>5</v>
      </c>
      <c r="AC58" s="163" t="e">
        <f>ROUND((V58*K186+AE58),2)</f>
        <v>#DIV/0!</v>
      </c>
      <c r="AD58" s="12" t="e">
        <f t="shared" si="81"/>
        <v>#DIV/0!</v>
      </c>
      <c r="AE58" s="157" t="e">
        <f t="shared" si="82"/>
        <v>#DIV/0!</v>
      </c>
      <c r="AF58" s="17"/>
      <c r="AG58" s="153"/>
      <c r="AH58" s="116"/>
      <c r="AI58" s="12"/>
      <c r="AJ58" s="12"/>
      <c r="AK58" s="12"/>
    </row>
    <row r="59" spans="1:37" ht="17.25" hidden="1" customHeight="1" x14ac:dyDescent="0.25">
      <c r="A59" s="358">
        <f t="shared" si="83"/>
        <v>9</v>
      </c>
      <c r="B59" s="256"/>
      <c r="C59" s="249"/>
      <c r="D59" s="114"/>
      <c r="E59" s="146" t="e">
        <f t="shared" si="65"/>
        <v>#DIV/0!</v>
      </c>
      <c r="F59" s="11" t="e">
        <f t="shared" si="66"/>
        <v>#DIV/0!</v>
      </c>
      <c r="G59" s="30" t="e">
        <f t="shared" si="67"/>
        <v>#DIV/0!</v>
      </c>
      <c r="H59" s="107" t="e">
        <f t="shared" si="68"/>
        <v>#DIV/0!</v>
      </c>
      <c r="I59" s="14" t="e">
        <f>(X59+#REF!)/K59</f>
        <v>#DIV/0!</v>
      </c>
      <c r="J59" s="73" t="e">
        <f>(#REF!+O59+P59+S59+#REF!)/K59</f>
        <v>#REF!</v>
      </c>
      <c r="K59" s="9">
        <v>9.9999999999999994E-37</v>
      </c>
      <c r="L59" s="5">
        <v>1E-46</v>
      </c>
      <c r="M59" s="12">
        <f t="shared" si="69"/>
        <v>3.0813000000000001E-46</v>
      </c>
      <c r="N59" s="11" t="e">
        <f t="shared" si="70"/>
        <v>#DIV/0!</v>
      </c>
      <c r="O59" s="9" t="e">
        <f>N122/W126*W59</f>
        <v>#DIV/0!</v>
      </c>
      <c r="P59" s="11" t="e">
        <f t="shared" si="72"/>
        <v>#DIV/0!</v>
      </c>
      <c r="Q59" s="11" t="e">
        <f t="shared" si="73"/>
        <v>#DIV/0!</v>
      </c>
      <c r="R59" s="11" t="e">
        <f t="shared" si="74"/>
        <v>#DIV/0!</v>
      </c>
      <c r="S59" s="191" t="e">
        <f t="shared" si="84"/>
        <v>#DIV/0!</v>
      </c>
      <c r="T59" s="11" t="e">
        <f t="shared" si="75"/>
        <v>#DIV/0!</v>
      </c>
      <c r="V59" s="84"/>
      <c r="W59" s="12">
        <f t="shared" si="76"/>
        <v>0</v>
      </c>
      <c r="X59" s="12" t="e">
        <f t="shared" si="77"/>
        <v>#DIV/0!</v>
      </c>
      <c r="Y59" s="4" t="e">
        <f t="shared" si="78"/>
        <v>#DIV/0!</v>
      </c>
      <c r="Z59" s="11" t="e">
        <f t="shared" si="79"/>
        <v>#DIV/0!</v>
      </c>
      <c r="AA59" s="186" t="e">
        <f t="shared" si="80"/>
        <v>#DIV/0!</v>
      </c>
      <c r="AB59" s="76">
        <v>5</v>
      </c>
      <c r="AC59" s="163" t="e">
        <f>ROUND((V59*K188+AE59),2)</f>
        <v>#DIV/0!</v>
      </c>
      <c r="AD59" s="12" t="e">
        <f t="shared" si="81"/>
        <v>#DIV/0!</v>
      </c>
      <c r="AE59" s="157" t="e">
        <f t="shared" si="82"/>
        <v>#DIV/0!</v>
      </c>
      <c r="AF59" s="17"/>
      <c r="AG59" s="153"/>
      <c r="AH59" s="116"/>
      <c r="AI59" s="12"/>
      <c r="AJ59" s="12"/>
      <c r="AK59" s="12"/>
    </row>
    <row r="60" spans="1:37" ht="18.75" hidden="1" customHeight="1" x14ac:dyDescent="0.25">
      <c r="A60" s="358">
        <f t="shared" si="83"/>
        <v>10</v>
      </c>
      <c r="B60" s="256"/>
      <c r="C60" s="249"/>
      <c r="D60" s="114"/>
      <c r="E60" s="146" t="e">
        <f t="shared" si="65"/>
        <v>#DIV/0!</v>
      </c>
      <c r="F60" s="11" t="e">
        <f t="shared" si="66"/>
        <v>#DIV/0!</v>
      </c>
      <c r="G60" s="30" t="e">
        <f t="shared" si="67"/>
        <v>#DIV/0!</v>
      </c>
      <c r="H60" s="107" t="e">
        <f t="shared" si="68"/>
        <v>#DIV/0!</v>
      </c>
      <c r="I60" s="14" t="e">
        <f>(X60+#REF!)/K60</f>
        <v>#DIV/0!</v>
      </c>
      <c r="J60" s="73" t="e">
        <f>(#REF!+O60+P60+S60+#REF!)/K60</f>
        <v>#REF!</v>
      </c>
      <c r="K60" s="9">
        <v>9.9999999999999994E-37</v>
      </c>
      <c r="L60" s="5">
        <v>1E-46</v>
      </c>
      <c r="M60" s="12">
        <f t="shared" si="69"/>
        <v>3.0813000000000001E-46</v>
      </c>
      <c r="N60" s="11" t="e">
        <f t="shared" si="70"/>
        <v>#DIV/0!</v>
      </c>
      <c r="O60" s="9" t="e">
        <f>N123/W123*W60</f>
        <v>#DIV/0!</v>
      </c>
      <c r="P60" s="11" t="e">
        <f t="shared" si="72"/>
        <v>#DIV/0!</v>
      </c>
      <c r="Q60" s="11" t="e">
        <f t="shared" si="73"/>
        <v>#DIV/0!</v>
      </c>
      <c r="R60" s="11" t="e">
        <f t="shared" si="74"/>
        <v>#DIV/0!</v>
      </c>
      <c r="S60" s="191" t="e">
        <f t="shared" si="84"/>
        <v>#DIV/0!</v>
      </c>
      <c r="T60" s="11" t="e">
        <f t="shared" si="75"/>
        <v>#DIV/0!</v>
      </c>
      <c r="V60" s="84"/>
      <c r="W60" s="12">
        <f t="shared" si="76"/>
        <v>0</v>
      </c>
      <c r="X60" s="12" t="e">
        <f t="shared" si="77"/>
        <v>#DIV/0!</v>
      </c>
      <c r="Y60" s="4" t="e">
        <f t="shared" si="78"/>
        <v>#DIV/0!</v>
      </c>
      <c r="Z60" s="11" t="e">
        <f t="shared" si="79"/>
        <v>#DIV/0!</v>
      </c>
      <c r="AA60" s="186" t="e">
        <f t="shared" si="80"/>
        <v>#DIV/0!</v>
      </c>
      <c r="AB60" s="76">
        <v>5</v>
      </c>
      <c r="AC60" s="163" t="e">
        <f>ROUND((V60*K190+AE60),2)</f>
        <v>#DIV/0!</v>
      </c>
      <c r="AD60" s="12" t="e">
        <f t="shared" si="81"/>
        <v>#DIV/0!</v>
      </c>
      <c r="AE60" s="157" t="e">
        <f t="shared" si="82"/>
        <v>#DIV/0!</v>
      </c>
      <c r="AF60" s="17"/>
      <c r="AG60" s="153"/>
      <c r="AH60" s="116"/>
      <c r="AI60" s="12"/>
      <c r="AJ60" s="12"/>
      <c r="AK60" s="12"/>
    </row>
    <row r="61" spans="1:37" ht="17.25" hidden="1" customHeight="1" x14ac:dyDescent="0.25">
      <c r="A61" s="358">
        <f t="shared" si="83"/>
        <v>11</v>
      </c>
      <c r="B61" s="256"/>
      <c r="C61" s="249"/>
      <c r="D61" s="114"/>
      <c r="E61" s="146" t="e">
        <f t="shared" si="65"/>
        <v>#DIV/0!</v>
      </c>
      <c r="F61" s="11" t="e">
        <f t="shared" si="66"/>
        <v>#DIV/0!</v>
      </c>
      <c r="G61" s="30" t="e">
        <f t="shared" si="67"/>
        <v>#DIV/0!</v>
      </c>
      <c r="H61" s="107" t="e">
        <f t="shared" si="68"/>
        <v>#DIV/0!</v>
      </c>
      <c r="I61" s="14" t="e">
        <f>(X61+#REF!)/K61</f>
        <v>#DIV/0!</v>
      </c>
      <c r="J61" s="73" t="e">
        <f>(#REF!+O61+P61+S61+#REF!)/K61</f>
        <v>#REF!</v>
      </c>
      <c r="K61" s="9">
        <v>9.9999999999999994E-37</v>
      </c>
      <c r="L61" s="5">
        <v>1E-46</v>
      </c>
      <c r="M61" s="12">
        <f t="shared" si="69"/>
        <v>3.0813000000000001E-46</v>
      </c>
      <c r="N61" s="11" t="e">
        <f t="shared" si="70"/>
        <v>#DIV/0!</v>
      </c>
      <c r="O61" s="9" t="e">
        <f>N124/W124*W61</f>
        <v>#DIV/0!</v>
      </c>
      <c r="P61" s="11" t="e">
        <f t="shared" si="72"/>
        <v>#DIV/0!</v>
      </c>
      <c r="Q61" s="11" t="e">
        <f t="shared" si="73"/>
        <v>#DIV/0!</v>
      </c>
      <c r="R61" s="11" t="e">
        <f t="shared" si="74"/>
        <v>#DIV/0!</v>
      </c>
      <c r="S61" s="191" t="e">
        <f t="shared" si="84"/>
        <v>#DIV/0!</v>
      </c>
      <c r="T61" s="11" t="e">
        <f t="shared" si="75"/>
        <v>#DIV/0!</v>
      </c>
      <c r="V61" s="84"/>
      <c r="W61" s="12">
        <f t="shared" si="76"/>
        <v>0</v>
      </c>
      <c r="X61" s="12" t="e">
        <f t="shared" si="77"/>
        <v>#DIV/0!</v>
      </c>
      <c r="Y61" s="4" t="e">
        <f t="shared" si="78"/>
        <v>#DIV/0!</v>
      </c>
      <c r="Z61" s="11" t="e">
        <f t="shared" si="79"/>
        <v>#DIV/0!</v>
      </c>
      <c r="AA61" s="186" t="e">
        <f t="shared" si="80"/>
        <v>#DIV/0!</v>
      </c>
      <c r="AB61" s="76">
        <v>5</v>
      </c>
      <c r="AC61" s="163" t="e">
        <f>ROUND((V61*K192+AE61),2)</f>
        <v>#DIV/0!</v>
      </c>
      <c r="AD61" s="12" t="e">
        <f t="shared" si="81"/>
        <v>#DIV/0!</v>
      </c>
      <c r="AE61" s="157" t="e">
        <f t="shared" si="82"/>
        <v>#DIV/0!</v>
      </c>
      <c r="AF61" s="17"/>
      <c r="AG61" s="153"/>
      <c r="AH61" s="116"/>
      <c r="AI61" s="12"/>
      <c r="AJ61" s="12"/>
      <c r="AK61" s="12"/>
    </row>
    <row r="62" spans="1:37" ht="17.25" hidden="1" customHeight="1" x14ac:dyDescent="0.25">
      <c r="A62" s="358">
        <f t="shared" si="83"/>
        <v>12</v>
      </c>
      <c r="B62" s="256"/>
      <c r="C62" s="249"/>
      <c r="D62" s="114"/>
      <c r="E62" s="146" t="e">
        <f t="shared" si="65"/>
        <v>#DIV/0!</v>
      </c>
      <c r="F62" s="11" t="e">
        <f t="shared" si="66"/>
        <v>#DIV/0!</v>
      </c>
      <c r="G62" s="30" t="e">
        <f t="shared" si="67"/>
        <v>#DIV/0!</v>
      </c>
      <c r="H62" s="107" t="e">
        <f t="shared" si="68"/>
        <v>#DIV/0!</v>
      </c>
      <c r="I62" s="14" t="e">
        <f>(X62+#REF!)/K62</f>
        <v>#DIV/0!</v>
      </c>
      <c r="J62" s="73" t="e">
        <f>(#REF!+O62+P62+S62+#REF!)/K62</f>
        <v>#REF!</v>
      </c>
      <c r="K62" s="9">
        <v>9.9999999999999994E-37</v>
      </c>
      <c r="L62" s="5">
        <v>1E-46</v>
      </c>
      <c r="M62" s="12">
        <f t="shared" si="69"/>
        <v>3.0813000000000001E-46</v>
      </c>
      <c r="N62" s="11" t="e">
        <f t="shared" si="70"/>
        <v>#DIV/0!</v>
      </c>
      <c r="O62" s="9" t="e">
        <f>N125/W125*W62</f>
        <v>#DIV/0!</v>
      </c>
      <c r="P62" s="11" t="e">
        <f t="shared" si="72"/>
        <v>#DIV/0!</v>
      </c>
      <c r="Q62" s="11" t="e">
        <f t="shared" si="73"/>
        <v>#DIV/0!</v>
      </c>
      <c r="R62" s="11" t="e">
        <f t="shared" si="74"/>
        <v>#DIV/0!</v>
      </c>
      <c r="S62" s="191" t="e">
        <f t="shared" si="84"/>
        <v>#DIV/0!</v>
      </c>
      <c r="T62" s="11" t="e">
        <f t="shared" si="75"/>
        <v>#DIV/0!</v>
      </c>
      <c r="V62" s="84"/>
      <c r="W62" s="12">
        <f t="shared" si="76"/>
        <v>0</v>
      </c>
      <c r="X62" s="12" t="e">
        <f t="shared" si="77"/>
        <v>#DIV/0!</v>
      </c>
      <c r="Y62" s="4" t="e">
        <f t="shared" si="78"/>
        <v>#DIV/0!</v>
      </c>
      <c r="Z62" s="11" t="e">
        <f t="shared" si="79"/>
        <v>#DIV/0!</v>
      </c>
      <c r="AA62" s="186" t="e">
        <f t="shared" si="80"/>
        <v>#DIV/0!</v>
      </c>
      <c r="AB62" s="76">
        <v>5</v>
      </c>
      <c r="AC62" s="163" t="e">
        <f>ROUND((V62*K194+AE62),2)</f>
        <v>#DIV/0!</v>
      </c>
      <c r="AD62" s="12" t="e">
        <f t="shared" si="81"/>
        <v>#DIV/0!</v>
      </c>
      <c r="AE62" s="157" t="e">
        <f t="shared" si="82"/>
        <v>#DIV/0!</v>
      </c>
      <c r="AF62" s="17"/>
      <c r="AG62" s="153"/>
      <c r="AH62" s="116"/>
      <c r="AI62" s="12"/>
      <c r="AJ62" s="12"/>
      <c r="AK62" s="12"/>
    </row>
    <row r="63" spans="1:37" ht="17.25" hidden="1" customHeight="1" x14ac:dyDescent="0.25">
      <c r="A63" s="358">
        <f t="shared" si="83"/>
        <v>13</v>
      </c>
      <c r="B63" s="256"/>
      <c r="C63" s="249"/>
      <c r="D63" s="114"/>
      <c r="E63" s="146" t="e">
        <f t="shared" si="65"/>
        <v>#DIV/0!</v>
      </c>
      <c r="F63" s="11" t="e">
        <f t="shared" si="66"/>
        <v>#DIV/0!</v>
      </c>
      <c r="G63" s="30" t="e">
        <f t="shared" si="67"/>
        <v>#DIV/0!</v>
      </c>
      <c r="H63" s="107" t="e">
        <f t="shared" si="68"/>
        <v>#DIV/0!</v>
      </c>
      <c r="I63" s="14" t="e">
        <f>(X63+#REF!)/K63</f>
        <v>#DIV/0!</v>
      </c>
      <c r="J63" s="73" t="e">
        <f>(#REF!+O63+P63+S63+#REF!)/K63</f>
        <v>#REF!</v>
      </c>
      <c r="K63" s="9">
        <v>9.9999999999999994E-37</v>
      </c>
      <c r="L63" s="5">
        <v>1E-46</v>
      </c>
      <c r="M63" s="12">
        <f t="shared" si="69"/>
        <v>3.0813000000000001E-46</v>
      </c>
      <c r="N63" s="11" t="e">
        <f t="shared" si="70"/>
        <v>#DIV/0!</v>
      </c>
      <c r="O63" s="9" t="e">
        <f>N126/#REF!*W63</f>
        <v>#VALUE!</v>
      </c>
      <c r="P63" s="11" t="e">
        <f t="shared" si="72"/>
        <v>#DIV/0!</v>
      </c>
      <c r="Q63" s="11" t="e">
        <f t="shared" si="73"/>
        <v>#DIV/0!</v>
      </c>
      <c r="R63" s="11" t="e">
        <f t="shared" si="74"/>
        <v>#DIV/0!</v>
      </c>
      <c r="S63" s="191" t="e">
        <f t="shared" si="84"/>
        <v>#DIV/0!</v>
      </c>
      <c r="T63" s="11" t="e">
        <f t="shared" si="75"/>
        <v>#DIV/0!</v>
      </c>
      <c r="V63" s="84"/>
      <c r="W63" s="12">
        <f t="shared" si="76"/>
        <v>0</v>
      </c>
      <c r="X63" s="12" t="e">
        <f t="shared" si="77"/>
        <v>#DIV/0!</v>
      </c>
      <c r="Y63" s="4" t="e">
        <f t="shared" si="78"/>
        <v>#DIV/0!</v>
      </c>
      <c r="Z63" s="11" t="e">
        <f t="shared" si="79"/>
        <v>#DIV/0!</v>
      </c>
      <c r="AA63" s="186" t="e">
        <f t="shared" si="80"/>
        <v>#DIV/0!</v>
      </c>
      <c r="AB63" s="76">
        <v>5</v>
      </c>
      <c r="AC63" s="163" t="e">
        <f>ROUND((V63*K195+AE63),2)</f>
        <v>#DIV/0!</v>
      </c>
      <c r="AD63" s="12" t="e">
        <f t="shared" si="81"/>
        <v>#DIV/0!</v>
      </c>
      <c r="AE63" s="157" t="e">
        <f t="shared" si="82"/>
        <v>#DIV/0!</v>
      </c>
      <c r="AF63" s="17"/>
      <c r="AG63" s="153"/>
      <c r="AH63" s="116"/>
      <c r="AI63" s="12"/>
      <c r="AJ63" s="12"/>
      <c r="AK63" s="12"/>
    </row>
    <row r="64" spans="1:37" ht="17.25" hidden="1" customHeight="1" x14ac:dyDescent="0.25">
      <c r="A64" s="358">
        <f t="shared" si="83"/>
        <v>14</v>
      </c>
      <c r="B64" s="256"/>
      <c r="C64" s="249"/>
      <c r="D64" s="114"/>
      <c r="E64" s="146" t="e">
        <f t="shared" si="65"/>
        <v>#DIV/0!</v>
      </c>
      <c r="F64" s="11" t="e">
        <f t="shared" si="66"/>
        <v>#DIV/0!</v>
      </c>
      <c r="G64" s="30" t="e">
        <f t="shared" si="67"/>
        <v>#DIV/0!</v>
      </c>
      <c r="H64" s="107" t="e">
        <f t="shared" si="68"/>
        <v>#DIV/0!</v>
      </c>
      <c r="I64" s="14" t="e">
        <f>(X64+#REF!)/K64</f>
        <v>#DIV/0!</v>
      </c>
      <c r="J64" s="73" t="e">
        <f>(#REF!+O64+P64+S64+#REF!)/K64</f>
        <v>#REF!</v>
      </c>
      <c r="K64" s="9">
        <v>9.9999999999999994E-37</v>
      </c>
      <c r="L64" s="5">
        <v>1E-46</v>
      </c>
      <c r="M64" s="12">
        <f t="shared" si="69"/>
        <v>3.0813000000000001E-46</v>
      </c>
      <c r="N64" s="11" t="e">
        <f t="shared" si="70"/>
        <v>#DIV/0!</v>
      </c>
      <c r="O64" s="9" t="e">
        <f>N127/W127*W64</f>
        <v>#DIV/0!</v>
      </c>
      <c r="P64" s="11" t="e">
        <f t="shared" si="72"/>
        <v>#DIV/0!</v>
      </c>
      <c r="Q64" s="11" t="e">
        <f t="shared" si="73"/>
        <v>#DIV/0!</v>
      </c>
      <c r="R64" s="11" t="e">
        <f t="shared" si="74"/>
        <v>#DIV/0!</v>
      </c>
      <c r="S64" s="191" t="e">
        <f t="shared" si="84"/>
        <v>#DIV/0!</v>
      </c>
      <c r="T64" s="11" t="e">
        <f t="shared" si="75"/>
        <v>#DIV/0!</v>
      </c>
      <c r="V64" s="84"/>
      <c r="W64" s="12">
        <f t="shared" si="76"/>
        <v>0</v>
      </c>
      <c r="X64" s="12" t="e">
        <f t="shared" si="77"/>
        <v>#DIV/0!</v>
      </c>
      <c r="Y64" s="4" t="e">
        <f t="shared" si="78"/>
        <v>#DIV/0!</v>
      </c>
      <c r="Z64" s="11" t="e">
        <f t="shared" si="79"/>
        <v>#DIV/0!</v>
      </c>
      <c r="AA64" s="186" t="e">
        <f t="shared" si="80"/>
        <v>#DIV/0!</v>
      </c>
      <c r="AB64" s="76">
        <v>5</v>
      </c>
      <c r="AC64" s="163" t="e">
        <f>ROUND((V64*K197+AE64),2)</f>
        <v>#DIV/0!</v>
      </c>
      <c r="AD64" s="12" t="e">
        <f t="shared" si="81"/>
        <v>#DIV/0!</v>
      </c>
      <c r="AE64" s="157" t="e">
        <f t="shared" si="82"/>
        <v>#DIV/0!</v>
      </c>
      <c r="AF64" s="17"/>
      <c r="AG64" s="153"/>
      <c r="AH64" s="116"/>
      <c r="AI64" s="12"/>
      <c r="AJ64" s="12"/>
      <c r="AK64" s="12"/>
    </row>
    <row r="65" spans="1:37" ht="17.25" hidden="1" customHeight="1" x14ac:dyDescent="0.25">
      <c r="A65" s="358">
        <f t="shared" si="83"/>
        <v>15</v>
      </c>
      <c r="B65" s="256"/>
      <c r="C65" s="249"/>
      <c r="D65" s="114"/>
      <c r="E65" s="146" t="e">
        <f t="shared" si="65"/>
        <v>#DIV/0!</v>
      </c>
      <c r="F65" s="11" t="e">
        <f t="shared" si="66"/>
        <v>#DIV/0!</v>
      </c>
      <c r="G65" s="30" t="e">
        <f t="shared" si="67"/>
        <v>#DIV/0!</v>
      </c>
      <c r="H65" s="107" t="e">
        <f t="shared" si="68"/>
        <v>#DIV/0!</v>
      </c>
      <c r="I65" s="14" t="e">
        <f>(X65+#REF!)/K65</f>
        <v>#DIV/0!</v>
      </c>
      <c r="J65" s="73" t="e">
        <f>(#REF!+O65+P65+S65+#REF!)/K65</f>
        <v>#REF!</v>
      </c>
      <c r="K65" s="9">
        <v>9.9999999999999994E-37</v>
      </c>
      <c r="L65" s="5">
        <v>1E-46</v>
      </c>
      <c r="M65" s="12">
        <f t="shared" si="69"/>
        <v>3.0813000000000001E-46</v>
      </c>
      <c r="N65" s="11" t="e">
        <f t="shared" si="70"/>
        <v>#DIV/0!</v>
      </c>
      <c r="O65" s="9" t="e">
        <f>N128/W128*W65</f>
        <v>#DIV/0!</v>
      </c>
      <c r="P65" s="11" t="e">
        <f t="shared" si="72"/>
        <v>#DIV/0!</v>
      </c>
      <c r="Q65" s="11" t="e">
        <f t="shared" si="73"/>
        <v>#DIV/0!</v>
      </c>
      <c r="R65" s="11" t="e">
        <f t="shared" si="74"/>
        <v>#DIV/0!</v>
      </c>
      <c r="S65" s="191" t="e">
        <f t="shared" si="84"/>
        <v>#DIV/0!</v>
      </c>
      <c r="T65" s="11" t="e">
        <f t="shared" si="75"/>
        <v>#DIV/0!</v>
      </c>
      <c r="V65" s="84"/>
      <c r="W65" s="12">
        <f t="shared" si="76"/>
        <v>0</v>
      </c>
      <c r="X65" s="12" t="e">
        <f t="shared" si="77"/>
        <v>#DIV/0!</v>
      </c>
      <c r="Y65" s="4" t="e">
        <f t="shared" si="78"/>
        <v>#DIV/0!</v>
      </c>
      <c r="Z65" s="11" t="e">
        <f t="shared" si="79"/>
        <v>#DIV/0!</v>
      </c>
      <c r="AA65" s="186" t="e">
        <f t="shared" si="80"/>
        <v>#DIV/0!</v>
      </c>
      <c r="AB65" s="76">
        <v>5</v>
      </c>
      <c r="AC65" s="163" t="e">
        <f>ROUND((V65*K198+AE65),2)</f>
        <v>#DIV/0!</v>
      </c>
      <c r="AD65" s="12" t="e">
        <f t="shared" si="81"/>
        <v>#DIV/0!</v>
      </c>
      <c r="AE65" s="157" t="e">
        <f t="shared" si="82"/>
        <v>#DIV/0!</v>
      </c>
      <c r="AF65" s="17"/>
      <c r="AG65" s="153"/>
      <c r="AH65" s="116"/>
      <c r="AI65" s="12"/>
      <c r="AJ65" s="12"/>
      <c r="AK65" s="12"/>
    </row>
    <row r="66" spans="1:37" ht="17.25" hidden="1" customHeight="1" x14ac:dyDescent="0.25">
      <c r="A66" s="358">
        <f t="shared" si="83"/>
        <v>16</v>
      </c>
      <c r="B66" s="256"/>
      <c r="C66" s="249"/>
      <c r="D66" s="114"/>
      <c r="E66" s="146" t="e">
        <f t="shared" si="65"/>
        <v>#DIV/0!</v>
      </c>
      <c r="F66" s="11" t="e">
        <f t="shared" si="66"/>
        <v>#DIV/0!</v>
      </c>
      <c r="G66" s="30" t="e">
        <f t="shared" si="67"/>
        <v>#DIV/0!</v>
      </c>
      <c r="H66" s="107" t="e">
        <f t="shared" si="68"/>
        <v>#DIV/0!</v>
      </c>
      <c r="I66" s="14" t="e">
        <f>(X66+#REF!)/K66</f>
        <v>#DIV/0!</v>
      </c>
      <c r="J66" s="73" t="e">
        <f>(#REF!+O66+P66+S66+#REF!)/K66</f>
        <v>#REF!</v>
      </c>
      <c r="K66" s="9">
        <v>9.9999999999999994E-37</v>
      </c>
      <c r="L66" s="5">
        <v>1E-46</v>
      </c>
      <c r="M66" s="12">
        <f t="shared" si="69"/>
        <v>3.0813000000000001E-46</v>
      </c>
      <c r="N66" s="11" t="e">
        <f t="shared" si="70"/>
        <v>#DIV/0!</v>
      </c>
      <c r="O66" s="9" t="e">
        <f>N129/W129*W66</f>
        <v>#DIV/0!</v>
      </c>
      <c r="P66" s="11" t="e">
        <f t="shared" si="72"/>
        <v>#DIV/0!</v>
      </c>
      <c r="Q66" s="11" t="e">
        <f t="shared" si="73"/>
        <v>#DIV/0!</v>
      </c>
      <c r="R66" s="11" t="e">
        <f t="shared" si="74"/>
        <v>#DIV/0!</v>
      </c>
      <c r="S66" s="191" t="e">
        <f t="shared" si="84"/>
        <v>#DIV/0!</v>
      </c>
      <c r="T66" s="11" t="e">
        <f t="shared" si="75"/>
        <v>#DIV/0!</v>
      </c>
      <c r="V66" s="84"/>
      <c r="W66" s="12">
        <f t="shared" si="76"/>
        <v>0</v>
      </c>
      <c r="X66" s="12" t="e">
        <f t="shared" si="77"/>
        <v>#DIV/0!</v>
      </c>
      <c r="Y66" s="4" t="e">
        <f t="shared" si="78"/>
        <v>#DIV/0!</v>
      </c>
      <c r="Z66" s="11" t="e">
        <f t="shared" si="79"/>
        <v>#DIV/0!</v>
      </c>
      <c r="AA66" s="186" t="e">
        <f t="shared" si="80"/>
        <v>#DIV/0!</v>
      </c>
      <c r="AB66" s="76">
        <v>5</v>
      </c>
      <c r="AC66" s="163" t="e">
        <f t="shared" ref="AC66:AC72" si="85">ROUND((V66*K202+AE66),2)</f>
        <v>#DIV/0!</v>
      </c>
      <c r="AD66" s="12" t="e">
        <f t="shared" si="81"/>
        <v>#DIV/0!</v>
      </c>
      <c r="AE66" s="157" t="e">
        <f t="shared" si="82"/>
        <v>#DIV/0!</v>
      </c>
      <c r="AF66" s="17"/>
      <c r="AG66" s="153"/>
      <c r="AH66" s="116"/>
      <c r="AI66" s="12"/>
      <c r="AJ66" s="12"/>
      <c r="AK66" s="12"/>
    </row>
    <row r="67" spans="1:37" ht="17.25" hidden="1" customHeight="1" x14ac:dyDescent="0.25">
      <c r="A67" s="358">
        <f t="shared" si="83"/>
        <v>17</v>
      </c>
      <c r="B67" s="256"/>
      <c r="C67" s="249"/>
      <c r="D67" s="114"/>
      <c r="E67" s="146" t="e">
        <f t="shared" si="65"/>
        <v>#DIV/0!</v>
      </c>
      <c r="F67" s="11" t="e">
        <f t="shared" si="66"/>
        <v>#DIV/0!</v>
      </c>
      <c r="G67" s="30" t="e">
        <f t="shared" si="67"/>
        <v>#DIV/0!</v>
      </c>
      <c r="H67" s="107" t="e">
        <f t="shared" si="68"/>
        <v>#DIV/0!</v>
      </c>
      <c r="I67" s="14" t="e">
        <f>(X67+#REF!)/K67</f>
        <v>#DIV/0!</v>
      </c>
      <c r="J67" s="73" t="e">
        <f>(#REF!+O67+P67+S67+#REF!)/K67</f>
        <v>#REF!</v>
      </c>
      <c r="K67" s="9">
        <v>9.9999999999999994E-37</v>
      </c>
      <c r="L67" s="5">
        <v>1E-46</v>
      </c>
      <c r="M67" s="12">
        <f t="shared" si="69"/>
        <v>3.0813000000000001E-46</v>
      </c>
      <c r="N67" s="11" t="e">
        <f t="shared" si="70"/>
        <v>#DIV/0!</v>
      </c>
      <c r="O67" s="9" t="e">
        <f t="shared" ref="O67:O72" si="86">N131/W131*W67</f>
        <v>#DIV/0!</v>
      </c>
      <c r="P67" s="11" t="e">
        <f t="shared" si="72"/>
        <v>#DIV/0!</v>
      </c>
      <c r="Q67" s="11" t="e">
        <f t="shared" si="73"/>
        <v>#DIV/0!</v>
      </c>
      <c r="R67" s="11" t="e">
        <f t="shared" si="74"/>
        <v>#DIV/0!</v>
      </c>
      <c r="S67" s="191" t="e">
        <f t="shared" si="84"/>
        <v>#DIV/0!</v>
      </c>
      <c r="T67" s="11" t="e">
        <f t="shared" si="75"/>
        <v>#DIV/0!</v>
      </c>
      <c r="V67" s="84"/>
      <c r="W67" s="12">
        <f t="shared" si="76"/>
        <v>0</v>
      </c>
      <c r="X67" s="12" t="e">
        <f t="shared" si="77"/>
        <v>#DIV/0!</v>
      </c>
      <c r="Y67" s="4" t="e">
        <f t="shared" si="78"/>
        <v>#DIV/0!</v>
      </c>
      <c r="Z67" s="11" t="e">
        <f t="shared" si="79"/>
        <v>#DIV/0!</v>
      </c>
      <c r="AA67" s="186" t="e">
        <f t="shared" si="80"/>
        <v>#DIV/0!</v>
      </c>
      <c r="AB67" s="76">
        <v>5</v>
      </c>
      <c r="AC67" s="163" t="e">
        <f t="shared" si="85"/>
        <v>#DIV/0!</v>
      </c>
      <c r="AD67" s="12" t="e">
        <f t="shared" si="81"/>
        <v>#DIV/0!</v>
      </c>
      <c r="AE67" s="157" t="e">
        <f t="shared" si="82"/>
        <v>#DIV/0!</v>
      </c>
      <c r="AF67" s="17"/>
      <c r="AG67" s="153"/>
      <c r="AH67" s="116"/>
      <c r="AI67" s="12"/>
      <c r="AJ67" s="12"/>
      <c r="AK67" s="12"/>
    </row>
    <row r="68" spans="1:37" ht="17.25" hidden="1" customHeight="1" x14ac:dyDescent="0.25">
      <c r="A68" s="358">
        <f t="shared" si="83"/>
        <v>18</v>
      </c>
      <c r="B68" s="256"/>
      <c r="C68" s="249"/>
      <c r="D68" s="114"/>
      <c r="E68" s="146" t="e">
        <f t="shared" si="65"/>
        <v>#DIV/0!</v>
      </c>
      <c r="F68" s="11" t="e">
        <f t="shared" si="66"/>
        <v>#DIV/0!</v>
      </c>
      <c r="G68" s="30" t="e">
        <f t="shared" si="67"/>
        <v>#DIV/0!</v>
      </c>
      <c r="H68" s="107" t="e">
        <f t="shared" si="68"/>
        <v>#DIV/0!</v>
      </c>
      <c r="I68" s="14" t="e">
        <f>(X68+#REF!)/K68</f>
        <v>#DIV/0!</v>
      </c>
      <c r="J68" s="73" t="e">
        <f>(#REF!+O68+P68+S68+#REF!)/K68</f>
        <v>#REF!</v>
      </c>
      <c r="K68" s="9">
        <v>9.9999999999999994E-37</v>
      </c>
      <c r="L68" s="5">
        <v>1E-46</v>
      </c>
      <c r="M68" s="12">
        <f t="shared" si="69"/>
        <v>3.0813000000000001E-46</v>
      </c>
      <c r="N68" s="11" t="e">
        <f t="shared" si="70"/>
        <v>#DIV/0!</v>
      </c>
      <c r="O68" s="9" t="e">
        <f t="shared" si="86"/>
        <v>#DIV/0!</v>
      </c>
      <c r="P68" s="11" t="e">
        <f t="shared" si="72"/>
        <v>#DIV/0!</v>
      </c>
      <c r="Q68" s="11" t="e">
        <f t="shared" si="73"/>
        <v>#DIV/0!</v>
      </c>
      <c r="R68" s="11" t="e">
        <f t="shared" si="74"/>
        <v>#DIV/0!</v>
      </c>
      <c r="S68" s="191" t="e">
        <f t="shared" si="84"/>
        <v>#DIV/0!</v>
      </c>
      <c r="T68" s="11" t="e">
        <f t="shared" si="75"/>
        <v>#DIV/0!</v>
      </c>
      <c r="V68" s="84"/>
      <c r="W68" s="12">
        <f t="shared" si="76"/>
        <v>0</v>
      </c>
      <c r="X68" s="12" t="e">
        <f t="shared" si="77"/>
        <v>#DIV/0!</v>
      </c>
      <c r="Y68" s="4" t="e">
        <f t="shared" si="78"/>
        <v>#DIV/0!</v>
      </c>
      <c r="Z68" s="11" t="e">
        <f t="shared" si="79"/>
        <v>#DIV/0!</v>
      </c>
      <c r="AA68" s="186" t="e">
        <f t="shared" si="80"/>
        <v>#DIV/0!</v>
      </c>
      <c r="AB68" s="76">
        <v>5</v>
      </c>
      <c r="AC68" s="163" t="e">
        <f t="shared" si="85"/>
        <v>#DIV/0!</v>
      </c>
      <c r="AD68" s="12" t="e">
        <f t="shared" si="81"/>
        <v>#DIV/0!</v>
      </c>
      <c r="AE68" s="157" t="e">
        <f t="shared" si="82"/>
        <v>#DIV/0!</v>
      </c>
      <c r="AF68" s="17"/>
      <c r="AG68" s="153"/>
      <c r="AH68" s="116"/>
      <c r="AI68" s="12"/>
      <c r="AJ68" s="12"/>
      <c r="AK68" s="12"/>
    </row>
    <row r="69" spans="1:37" ht="17.25" hidden="1" customHeight="1" x14ac:dyDescent="0.25">
      <c r="A69" s="358">
        <f t="shared" si="83"/>
        <v>19</v>
      </c>
      <c r="B69" s="256"/>
      <c r="C69" s="249"/>
      <c r="D69" s="114"/>
      <c r="E69" s="146" t="e">
        <f t="shared" si="65"/>
        <v>#DIV/0!</v>
      </c>
      <c r="F69" s="11" t="e">
        <f t="shared" si="66"/>
        <v>#DIV/0!</v>
      </c>
      <c r="G69" s="30" t="e">
        <f t="shared" si="67"/>
        <v>#DIV/0!</v>
      </c>
      <c r="H69" s="107" t="e">
        <f t="shared" si="68"/>
        <v>#DIV/0!</v>
      </c>
      <c r="I69" s="14" t="e">
        <f>(X69+#REF!)/K69</f>
        <v>#DIV/0!</v>
      </c>
      <c r="J69" s="73" t="e">
        <f>(#REF!+O69+P69+S69+#REF!)/K69</f>
        <v>#REF!</v>
      </c>
      <c r="K69" s="9">
        <v>9.9999999999999994E-37</v>
      </c>
      <c r="L69" s="5">
        <v>1E-46</v>
      </c>
      <c r="M69" s="12">
        <f t="shared" si="69"/>
        <v>3.0813000000000001E-46</v>
      </c>
      <c r="N69" s="11" t="e">
        <f t="shared" si="70"/>
        <v>#DIV/0!</v>
      </c>
      <c r="O69" s="9" t="e">
        <f t="shared" si="86"/>
        <v>#DIV/0!</v>
      </c>
      <c r="P69" s="11" t="e">
        <f t="shared" si="72"/>
        <v>#DIV/0!</v>
      </c>
      <c r="Q69" s="11" t="e">
        <f t="shared" si="73"/>
        <v>#DIV/0!</v>
      </c>
      <c r="R69" s="11" t="e">
        <f t="shared" si="74"/>
        <v>#DIV/0!</v>
      </c>
      <c r="S69" s="191" t="e">
        <f t="shared" si="84"/>
        <v>#DIV/0!</v>
      </c>
      <c r="T69" s="11" t="e">
        <f t="shared" si="75"/>
        <v>#DIV/0!</v>
      </c>
      <c r="V69" s="84"/>
      <c r="W69" s="12">
        <f t="shared" si="76"/>
        <v>0</v>
      </c>
      <c r="X69" s="12" t="e">
        <f t="shared" si="77"/>
        <v>#DIV/0!</v>
      </c>
      <c r="Y69" s="4" t="e">
        <f t="shared" si="78"/>
        <v>#DIV/0!</v>
      </c>
      <c r="Z69" s="11" t="e">
        <f t="shared" si="79"/>
        <v>#DIV/0!</v>
      </c>
      <c r="AA69" s="186" t="e">
        <f t="shared" si="80"/>
        <v>#DIV/0!</v>
      </c>
      <c r="AB69" s="76">
        <v>5</v>
      </c>
      <c r="AC69" s="163" t="e">
        <f t="shared" si="85"/>
        <v>#DIV/0!</v>
      </c>
      <c r="AD69" s="12" t="e">
        <f t="shared" si="81"/>
        <v>#DIV/0!</v>
      </c>
      <c r="AE69" s="157" t="e">
        <f t="shared" si="82"/>
        <v>#DIV/0!</v>
      </c>
      <c r="AF69" s="17"/>
      <c r="AG69" s="153"/>
      <c r="AH69" s="116"/>
      <c r="AI69" s="12"/>
      <c r="AJ69" s="12"/>
      <c r="AK69" s="12"/>
    </row>
    <row r="70" spans="1:37" ht="17.25" hidden="1" customHeight="1" x14ac:dyDescent="0.25">
      <c r="A70" s="358">
        <f t="shared" si="83"/>
        <v>20</v>
      </c>
      <c r="B70" s="256"/>
      <c r="C70" s="249"/>
      <c r="D70" s="114"/>
      <c r="E70" s="146" t="e">
        <f t="shared" si="65"/>
        <v>#DIV/0!</v>
      </c>
      <c r="F70" s="11" t="e">
        <f t="shared" si="66"/>
        <v>#DIV/0!</v>
      </c>
      <c r="G70" s="30" t="e">
        <f t="shared" si="67"/>
        <v>#DIV/0!</v>
      </c>
      <c r="H70" s="107" t="e">
        <f t="shared" si="68"/>
        <v>#DIV/0!</v>
      </c>
      <c r="I70" s="14" t="e">
        <f>(X70+#REF!)/K70</f>
        <v>#DIV/0!</v>
      </c>
      <c r="J70" s="73" t="e">
        <f>(#REF!+O70+P70+S70+#REF!)/K70</f>
        <v>#REF!</v>
      </c>
      <c r="K70" s="9">
        <v>9.9999999999999994E-37</v>
      </c>
      <c r="L70" s="5">
        <v>1E-46</v>
      </c>
      <c r="M70" s="12">
        <f t="shared" si="69"/>
        <v>3.0813000000000001E-46</v>
      </c>
      <c r="N70" s="11" t="e">
        <f t="shared" si="70"/>
        <v>#DIV/0!</v>
      </c>
      <c r="O70" s="9" t="e">
        <f t="shared" si="86"/>
        <v>#DIV/0!</v>
      </c>
      <c r="P70" s="11" t="e">
        <f t="shared" si="72"/>
        <v>#DIV/0!</v>
      </c>
      <c r="Q70" s="11" t="e">
        <f t="shared" si="73"/>
        <v>#DIV/0!</v>
      </c>
      <c r="R70" s="11" t="e">
        <f t="shared" si="74"/>
        <v>#DIV/0!</v>
      </c>
      <c r="S70" s="191" t="e">
        <f t="shared" si="84"/>
        <v>#DIV/0!</v>
      </c>
      <c r="T70" s="11" t="e">
        <f t="shared" si="75"/>
        <v>#DIV/0!</v>
      </c>
      <c r="V70" s="84"/>
      <c r="W70" s="12">
        <f t="shared" si="76"/>
        <v>0</v>
      </c>
      <c r="X70" s="12" t="e">
        <f t="shared" si="77"/>
        <v>#DIV/0!</v>
      </c>
      <c r="Y70" s="4" t="e">
        <f t="shared" si="78"/>
        <v>#DIV/0!</v>
      </c>
      <c r="Z70" s="11" t="e">
        <f t="shared" si="79"/>
        <v>#DIV/0!</v>
      </c>
      <c r="AA70" s="186" t="e">
        <f t="shared" si="80"/>
        <v>#DIV/0!</v>
      </c>
      <c r="AB70" s="76">
        <v>5</v>
      </c>
      <c r="AC70" s="163" t="e">
        <f t="shared" si="85"/>
        <v>#DIV/0!</v>
      </c>
      <c r="AD70" s="12" t="e">
        <f t="shared" si="81"/>
        <v>#DIV/0!</v>
      </c>
      <c r="AE70" s="157" t="e">
        <f t="shared" si="82"/>
        <v>#DIV/0!</v>
      </c>
      <c r="AF70" s="17"/>
      <c r="AG70" s="153"/>
      <c r="AH70" s="116"/>
      <c r="AI70" s="12"/>
      <c r="AJ70" s="12"/>
      <c r="AK70" s="12"/>
    </row>
    <row r="71" spans="1:37" ht="17.25" hidden="1" customHeight="1" x14ac:dyDescent="0.25">
      <c r="A71" s="358">
        <f t="shared" si="83"/>
        <v>21</v>
      </c>
      <c r="B71" s="256"/>
      <c r="C71" s="249"/>
      <c r="D71" s="114"/>
      <c r="E71" s="146" t="e">
        <f t="shared" si="65"/>
        <v>#DIV/0!</v>
      </c>
      <c r="F71" s="11" t="e">
        <f t="shared" si="66"/>
        <v>#DIV/0!</v>
      </c>
      <c r="G71" s="30" t="e">
        <f t="shared" si="67"/>
        <v>#DIV/0!</v>
      </c>
      <c r="H71" s="107" t="e">
        <f t="shared" si="68"/>
        <v>#DIV/0!</v>
      </c>
      <c r="I71" s="14" t="e">
        <f>(X71+#REF!)/K71</f>
        <v>#DIV/0!</v>
      </c>
      <c r="J71" s="73" t="e">
        <f>(#REF!+O71+P71+S71+#REF!)/K71</f>
        <v>#REF!</v>
      </c>
      <c r="K71" s="9">
        <v>9.9999999999999994E-37</v>
      </c>
      <c r="L71" s="5">
        <v>1E-46</v>
      </c>
      <c r="M71" s="12">
        <f t="shared" si="69"/>
        <v>3.0813000000000001E-46</v>
      </c>
      <c r="N71" s="11" t="e">
        <f t="shared" si="70"/>
        <v>#DIV/0!</v>
      </c>
      <c r="O71" s="9" t="e">
        <f t="shared" si="86"/>
        <v>#DIV/0!</v>
      </c>
      <c r="P71" s="11" t="e">
        <f t="shared" si="72"/>
        <v>#DIV/0!</v>
      </c>
      <c r="Q71" s="11" t="e">
        <f t="shared" si="73"/>
        <v>#DIV/0!</v>
      </c>
      <c r="R71" s="11" t="e">
        <f t="shared" si="74"/>
        <v>#DIV/0!</v>
      </c>
      <c r="S71" s="191" t="e">
        <f t="shared" si="84"/>
        <v>#DIV/0!</v>
      </c>
      <c r="T71" s="11" t="e">
        <f t="shared" si="75"/>
        <v>#DIV/0!</v>
      </c>
      <c r="V71" s="84"/>
      <c r="W71" s="12">
        <f t="shared" si="76"/>
        <v>0</v>
      </c>
      <c r="X71" s="12" t="e">
        <f t="shared" si="77"/>
        <v>#DIV/0!</v>
      </c>
      <c r="Y71" s="4" t="e">
        <f t="shared" si="78"/>
        <v>#DIV/0!</v>
      </c>
      <c r="Z71" s="11" t="e">
        <f t="shared" si="79"/>
        <v>#DIV/0!</v>
      </c>
      <c r="AA71" s="186" t="e">
        <f t="shared" si="80"/>
        <v>#DIV/0!</v>
      </c>
      <c r="AB71" s="76">
        <v>5</v>
      </c>
      <c r="AC71" s="163" t="e">
        <f t="shared" si="85"/>
        <v>#DIV/0!</v>
      </c>
      <c r="AD71" s="12" t="e">
        <f t="shared" si="81"/>
        <v>#DIV/0!</v>
      </c>
      <c r="AE71" s="157" t="e">
        <f t="shared" si="82"/>
        <v>#DIV/0!</v>
      </c>
      <c r="AF71" s="17"/>
      <c r="AG71" s="153"/>
      <c r="AH71" s="116"/>
      <c r="AI71" s="12"/>
      <c r="AJ71" s="12"/>
      <c r="AK71" s="12"/>
    </row>
    <row r="72" spans="1:37" ht="17.25" hidden="1" customHeight="1" x14ac:dyDescent="0.25">
      <c r="A72" s="358">
        <f t="shared" si="83"/>
        <v>22</v>
      </c>
      <c r="B72" s="256"/>
      <c r="C72" s="249"/>
      <c r="D72" s="114"/>
      <c r="E72" s="146" t="e">
        <f t="shared" si="65"/>
        <v>#DIV/0!</v>
      </c>
      <c r="F72" s="11" t="e">
        <f t="shared" si="66"/>
        <v>#DIV/0!</v>
      </c>
      <c r="G72" s="30" t="e">
        <f t="shared" si="67"/>
        <v>#DIV/0!</v>
      </c>
      <c r="H72" s="107" t="e">
        <f t="shared" si="68"/>
        <v>#DIV/0!</v>
      </c>
      <c r="I72" s="14" t="e">
        <f>(X72+#REF!)/K72</f>
        <v>#DIV/0!</v>
      </c>
      <c r="J72" s="73" t="e">
        <f>(#REF!+O72+P72+S72+#REF!)/K72</f>
        <v>#REF!</v>
      </c>
      <c r="K72" s="9">
        <v>9.9999999999999994E-37</v>
      </c>
      <c r="L72" s="5">
        <v>1E-46</v>
      </c>
      <c r="M72" s="12">
        <f t="shared" si="69"/>
        <v>3.0813000000000001E-46</v>
      </c>
      <c r="N72" s="11" t="e">
        <f t="shared" si="70"/>
        <v>#DIV/0!</v>
      </c>
      <c r="O72" s="9" t="e">
        <f t="shared" si="86"/>
        <v>#DIV/0!</v>
      </c>
      <c r="P72" s="11" t="e">
        <f t="shared" si="72"/>
        <v>#DIV/0!</v>
      </c>
      <c r="Q72" s="11" t="e">
        <f t="shared" si="73"/>
        <v>#DIV/0!</v>
      </c>
      <c r="R72" s="11" t="e">
        <f t="shared" si="74"/>
        <v>#DIV/0!</v>
      </c>
      <c r="S72" s="191" t="e">
        <f t="shared" si="84"/>
        <v>#DIV/0!</v>
      </c>
      <c r="T72" s="11" t="e">
        <f t="shared" si="75"/>
        <v>#DIV/0!</v>
      </c>
      <c r="V72" s="84"/>
      <c r="W72" s="12">
        <f t="shared" si="76"/>
        <v>0</v>
      </c>
      <c r="X72" s="12" t="e">
        <f t="shared" si="77"/>
        <v>#DIV/0!</v>
      </c>
      <c r="Y72" s="4" t="e">
        <f t="shared" si="78"/>
        <v>#DIV/0!</v>
      </c>
      <c r="Z72" s="11" t="e">
        <f t="shared" si="79"/>
        <v>#DIV/0!</v>
      </c>
      <c r="AA72" s="186" t="e">
        <f t="shared" si="80"/>
        <v>#DIV/0!</v>
      </c>
      <c r="AB72" s="76">
        <v>5</v>
      </c>
      <c r="AC72" s="163" t="e">
        <f t="shared" si="85"/>
        <v>#DIV/0!</v>
      </c>
      <c r="AD72" s="12" t="e">
        <f t="shared" si="81"/>
        <v>#DIV/0!</v>
      </c>
      <c r="AE72" s="157" t="e">
        <f t="shared" si="82"/>
        <v>#DIV/0!</v>
      </c>
      <c r="AF72" s="17"/>
      <c r="AG72" s="153"/>
      <c r="AH72" s="116"/>
      <c r="AI72" s="12"/>
      <c r="AJ72" s="12"/>
      <c r="AK72" s="12"/>
    </row>
    <row r="73" spans="1:37" ht="17.25" hidden="1" customHeight="1" x14ac:dyDescent="0.25">
      <c r="A73" s="358">
        <f t="shared" si="83"/>
        <v>23</v>
      </c>
      <c r="B73" s="256"/>
      <c r="C73" s="249"/>
      <c r="D73" s="114"/>
      <c r="E73" s="146" t="e">
        <f t="shared" si="65"/>
        <v>#DIV/0!</v>
      </c>
      <c r="F73" s="11" t="e">
        <f t="shared" si="66"/>
        <v>#DIV/0!</v>
      </c>
      <c r="G73" s="30" t="e">
        <f t="shared" si="67"/>
        <v>#DIV/0!</v>
      </c>
      <c r="H73" s="107" t="e">
        <f t="shared" si="68"/>
        <v>#DIV/0!</v>
      </c>
      <c r="I73" s="14" t="e">
        <f>(X73+#REF!)/K73</f>
        <v>#DIV/0!</v>
      </c>
      <c r="J73" s="73" t="e">
        <f>(#REF!+O73+P73+S73+#REF!)/K73</f>
        <v>#REF!</v>
      </c>
      <c r="K73" s="9">
        <v>9.9999999999999994E-37</v>
      </c>
      <c r="L73" s="5">
        <v>1E-46</v>
      </c>
      <c r="M73" s="12">
        <f t="shared" si="69"/>
        <v>3.0813000000000001E-46</v>
      </c>
      <c r="N73" s="11" t="e">
        <f t="shared" si="70"/>
        <v>#DIV/0!</v>
      </c>
      <c r="O73" s="9" t="e">
        <f>N133/W133*W73</f>
        <v>#DIV/0!</v>
      </c>
      <c r="P73" s="11" t="e">
        <f>ROUND(W73*L434,2)</f>
        <v>#DIV/0!</v>
      </c>
      <c r="Q73" s="11" t="e">
        <f>ROUND(W73*N434,2)</f>
        <v>#DIV/0!</v>
      </c>
      <c r="R73" s="11" t="e">
        <f>ROUND(W73*P434,2)</f>
        <v>#DIV/0!</v>
      </c>
      <c r="S73" s="191" t="e">
        <f>W73*M413</f>
        <v>#DIV/0!</v>
      </c>
      <c r="T73" s="11" t="e">
        <f t="shared" si="75"/>
        <v>#DIV/0!</v>
      </c>
      <c r="V73" s="84"/>
      <c r="W73" s="12">
        <f t="shared" si="76"/>
        <v>0</v>
      </c>
      <c r="X73" s="12" t="e">
        <f t="shared" si="77"/>
        <v>#DIV/0!</v>
      </c>
      <c r="Y73" s="4" t="e">
        <f t="shared" si="78"/>
        <v>#DIV/0!</v>
      </c>
      <c r="Z73" s="11" t="e">
        <f t="shared" si="79"/>
        <v>#DIV/0!</v>
      </c>
      <c r="AA73" s="186" t="e">
        <f t="shared" si="80"/>
        <v>#DIV/0!</v>
      </c>
      <c r="AB73" s="76">
        <v>5</v>
      </c>
      <c r="AC73" s="163" t="e">
        <f>ROUND((V73*K205+AE73),2)</f>
        <v>#DIV/0!</v>
      </c>
      <c r="AD73" s="12" t="e">
        <f t="shared" si="81"/>
        <v>#DIV/0!</v>
      </c>
      <c r="AE73" s="157" t="e">
        <f t="shared" si="82"/>
        <v>#DIV/0!</v>
      </c>
      <c r="AF73" s="17"/>
      <c r="AG73" s="153"/>
      <c r="AH73" s="116"/>
      <c r="AI73" s="12"/>
      <c r="AJ73" s="12"/>
      <c r="AK73" s="12"/>
    </row>
    <row r="74" spans="1:37" ht="17.25" hidden="1" customHeight="1" x14ac:dyDescent="0.25">
      <c r="A74" s="358">
        <f t="shared" si="83"/>
        <v>24</v>
      </c>
      <c r="B74" s="242"/>
      <c r="C74" s="249"/>
      <c r="D74" s="114"/>
      <c r="E74" s="146" t="e">
        <f t="shared" si="65"/>
        <v>#DIV/0!</v>
      </c>
      <c r="F74" s="11" t="e">
        <f t="shared" si="66"/>
        <v>#DIV/0!</v>
      </c>
      <c r="G74" s="30" t="e">
        <f t="shared" si="67"/>
        <v>#DIV/0!</v>
      </c>
      <c r="H74" s="107" t="e">
        <f t="shared" si="68"/>
        <v>#DIV/0!</v>
      </c>
      <c r="I74" s="14" t="e">
        <f>(X74+#REF!)/K74</f>
        <v>#DIV/0!</v>
      </c>
      <c r="J74" s="73" t="e">
        <f>(#REF!+O74+P74+S74+#REF!)/K74</f>
        <v>#REF!</v>
      </c>
      <c r="K74" s="9">
        <v>9.9999999999999994E-37</v>
      </c>
      <c r="L74" s="5">
        <v>1E-46</v>
      </c>
      <c r="M74" s="12">
        <f t="shared" si="69"/>
        <v>3.0813000000000001E-46</v>
      </c>
      <c r="N74" s="11" t="e">
        <f t="shared" si="70"/>
        <v>#DIV/0!</v>
      </c>
      <c r="O74" s="9" t="e">
        <f>N135/W135*W74</f>
        <v>#DIV/0!</v>
      </c>
      <c r="P74" s="11" t="e">
        <f>ROUND(W74*L435,2)</f>
        <v>#DIV/0!</v>
      </c>
      <c r="Q74" s="11" t="e">
        <f>ROUND(W74*N435,2)</f>
        <v>#DIV/0!</v>
      </c>
      <c r="R74" s="11" t="e">
        <f>ROUND(W74*P435,2)</f>
        <v>#DIV/0!</v>
      </c>
      <c r="S74" s="191" t="e">
        <f>W74*M414</f>
        <v>#DIV/0!</v>
      </c>
      <c r="T74" s="11" t="e">
        <f t="shared" si="75"/>
        <v>#DIV/0!</v>
      </c>
      <c r="V74" s="84"/>
      <c r="W74" s="12">
        <f t="shared" si="76"/>
        <v>0</v>
      </c>
      <c r="X74" s="12" t="e">
        <f t="shared" si="77"/>
        <v>#DIV/0!</v>
      </c>
      <c r="Y74" s="4" t="e">
        <f t="shared" si="78"/>
        <v>#DIV/0!</v>
      </c>
      <c r="Z74" s="11" t="e">
        <f t="shared" si="79"/>
        <v>#DIV/0!</v>
      </c>
      <c r="AA74" s="186" t="e">
        <f t="shared" si="80"/>
        <v>#DIV/0!</v>
      </c>
      <c r="AB74" s="76">
        <v>5</v>
      </c>
      <c r="AC74" s="163" t="e">
        <f>ROUND((V74*K206+AE74),2)</f>
        <v>#DIV/0!</v>
      </c>
      <c r="AD74" s="12" t="e">
        <f t="shared" si="81"/>
        <v>#DIV/0!</v>
      </c>
      <c r="AE74" s="157" t="e">
        <f t="shared" si="82"/>
        <v>#DIV/0!</v>
      </c>
      <c r="AF74" s="17"/>
      <c r="AG74" s="153"/>
      <c r="AH74" s="116"/>
      <c r="AI74" s="12"/>
      <c r="AJ74" s="12"/>
      <c r="AK74" s="12"/>
    </row>
    <row r="75" spans="1:37" ht="17.25" hidden="1" customHeight="1" thickBot="1" x14ac:dyDescent="0.3">
      <c r="A75" s="358">
        <f t="shared" si="83"/>
        <v>25</v>
      </c>
      <c r="B75" s="242"/>
      <c r="C75" s="249"/>
      <c r="D75" s="114"/>
      <c r="E75" s="146" t="e">
        <f t="shared" si="65"/>
        <v>#DIV/0!</v>
      </c>
      <c r="F75" s="11" t="e">
        <f t="shared" si="66"/>
        <v>#DIV/0!</v>
      </c>
      <c r="G75" s="30" t="e">
        <f t="shared" si="67"/>
        <v>#DIV/0!</v>
      </c>
      <c r="H75" s="107" t="e">
        <f t="shared" si="68"/>
        <v>#DIV/0!</v>
      </c>
      <c r="I75" s="14" t="e">
        <f>(X75+#REF!)/K75</f>
        <v>#DIV/0!</v>
      </c>
      <c r="J75" s="73" t="e">
        <f>(#REF!+O75+P75+S75+#REF!)/K75</f>
        <v>#REF!</v>
      </c>
      <c r="K75" s="9">
        <v>9.9999999999999994E-37</v>
      </c>
      <c r="L75" s="5">
        <v>1E-46</v>
      </c>
      <c r="M75" s="12">
        <f>L75*G197</f>
        <v>3.0813000000000001E-46</v>
      </c>
      <c r="N75" s="11" t="e">
        <f t="shared" si="70"/>
        <v>#DIV/0!</v>
      </c>
      <c r="O75" s="9" t="e">
        <f>N136/W136*W75</f>
        <v>#DIV/0!</v>
      </c>
      <c r="P75" s="11" t="e">
        <f>ROUND(W75*L436,2)</f>
        <v>#DIV/0!</v>
      </c>
      <c r="Q75" s="11" t="e">
        <f>ROUND(W75*N436,2)</f>
        <v>#DIV/0!</v>
      </c>
      <c r="R75" s="11" t="e">
        <f>ROUND(W75*P436,2)</f>
        <v>#DIV/0!</v>
      </c>
      <c r="S75" s="191" t="e">
        <f>W75*M415</f>
        <v>#DIV/0!</v>
      </c>
      <c r="T75" s="11" t="e">
        <f t="shared" si="75"/>
        <v>#DIV/0!</v>
      </c>
      <c r="V75" s="84"/>
      <c r="W75" s="12">
        <f t="shared" si="76"/>
        <v>0</v>
      </c>
      <c r="X75" s="12" t="e">
        <f t="shared" si="77"/>
        <v>#DIV/0!</v>
      </c>
      <c r="Y75" s="4" t="e">
        <f t="shared" si="78"/>
        <v>#DIV/0!</v>
      </c>
      <c r="Z75" s="11" t="e">
        <f t="shared" si="79"/>
        <v>#DIV/0!</v>
      </c>
      <c r="AA75" s="186" t="e">
        <f t="shared" si="80"/>
        <v>#DIV/0!</v>
      </c>
      <c r="AB75" s="76">
        <v>5</v>
      </c>
      <c r="AC75" s="163" t="e">
        <f>ROUND((V75*K207+AE75),2)</f>
        <v>#DIV/0!</v>
      </c>
      <c r="AD75" s="182" t="e">
        <f t="shared" si="81"/>
        <v>#DIV/0!</v>
      </c>
      <c r="AE75" s="157" t="e">
        <f t="shared" si="82"/>
        <v>#DIV/0!</v>
      </c>
      <c r="AF75" s="17"/>
      <c r="AG75" s="153"/>
      <c r="AH75" s="116"/>
      <c r="AI75" s="12"/>
      <c r="AJ75" s="182"/>
      <c r="AK75" s="12"/>
    </row>
    <row r="76" spans="1:37" ht="16.5" hidden="1" thickBot="1" x14ac:dyDescent="0.3">
      <c r="A76" s="358"/>
      <c r="B76" s="28" t="s">
        <v>8</v>
      </c>
      <c r="C76" s="250"/>
      <c r="D76" s="82"/>
      <c r="E76" s="148"/>
      <c r="F76" s="4" t="s">
        <v>27</v>
      </c>
      <c r="G76" s="82"/>
      <c r="H76" s="16"/>
      <c r="I76" s="14"/>
      <c r="J76" s="13"/>
      <c r="K76" s="9"/>
      <c r="L76" s="5"/>
      <c r="M76" s="12"/>
      <c r="N76" s="162">
        <f>AD76</f>
        <v>0</v>
      </c>
      <c r="O76" s="19" t="e">
        <f>SUM(O51:O75)</f>
        <v>#DIV/0!</v>
      </c>
      <c r="P76" s="180" t="e">
        <f>ROUND(W76*L441,2)</f>
        <v>#DIV/0!</v>
      </c>
      <c r="Q76" s="180" t="e">
        <f>ROUND(W76*N441,2)</f>
        <v>#DIV/0!</v>
      </c>
      <c r="R76" s="180" t="e">
        <f>ROUND(W76*P441,2)</f>
        <v>#DIV/0!</v>
      </c>
      <c r="S76" s="187" t="e">
        <f>SUM(S51:S75)</f>
        <v>#DIV/0!</v>
      </c>
      <c r="T76" s="180" t="e">
        <f t="shared" si="75"/>
        <v>#DIV/0!</v>
      </c>
      <c r="V76" s="20">
        <f>SUM(V51:V75)</f>
        <v>0</v>
      </c>
      <c r="W76" s="20">
        <f>V76*T2</f>
        <v>0</v>
      </c>
      <c r="X76" s="20" t="e">
        <f>SUM(X51:X75)</f>
        <v>#DIV/0!</v>
      </c>
      <c r="Y76" s="109"/>
      <c r="Z76" s="19"/>
      <c r="AA76" s="187" t="e">
        <f>SUM(AA51:AA75)</f>
        <v>#DIV/0!</v>
      </c>
      <c r="AB76" s="76">
        <v>5</v>
      </c>
      <c r="AC76" s="181">
        <f>ROUND(V76*K195+AE76,2)</f>
        <v>0</v>
      </c>
      <c r="AD76" s="184">
        <f>ROUND(AC76*AB76/100,2)</f>
        <v>0</v>
      </c>
      <c r="AE76" s="188">
        <f>AF76/AF114*S121</f>
        <v>0</v>
      </c>
      <c r="AF76" s="111"/>
      <c r="AG76" s="151"/>
      <c r="AH76" s="122">
        <v>3.54</v>
      </c>
      <c r="AI76" s="181">
        <f>ROUND((AG76*AH76*$AG$2),2)</f>
        <v>0</v>
      </c>
      <c r="AJ76" s="20">
        <f>ROUND(AI76*AB76/100,2)</f>
        <v>0</v>
      </c>
      <c r="AK76" s="185">
        <f>ROUND((AC76+AD76)*0.2,2)</f>
        <v>0</v>
      </c>
    </row>
    <row r="77" spans="1:37" ht="15.75" hidden="1" x14ac:dyDescent="0.25">
      <c r="A77" s="358"/>
      <c r="B77" s="355" t="s">
        <v>130</v>
      </c>
      <c r="C77" s="248"/>
      <c r="D77" s="81"/>
      <c r="E77" s="149"/>
      <c r="F77" s="42"/>
      <c r="G77" s="81"/>
      <c r="H77" s="34"/>
      <c r="I77" s="35"/>
      <c r="J77" s="44"/>
      <c r="K77" s="36"/>
      <c r="L77" s="37"/>
      <c r="M77" s="161"/>
      <c r="N77" s="42"/>
      <c r="O77" s="36"/>
      <c r="P77" s="42"/>
      <c r="Q77" s="42"/>
      <c r="R77" s="42"/>
      <c r="S77" s="195"/>
      <c r="T77" s="42"/>
      <c r="V77" s="39"/>
      <c r="W77" s="39"/>
      <c r="X77" s="39"/>
      <c r="Y77" s="40"/>
      <c r="Z77" s="40"/>
      <c r="AA77" s="40"/>
      <c r="AB77" s="38"/>
      <c r="AC77" s="39"/>
      <c r="AD77" s="183"/>
      <c r="AE77" s="41"/>
      <c r="AF77" s="33"/>
      <c r="AG77" s="41"/>
      <c r="AH77" s="41"/>
      <c r="AI77" s="161"/>
      <c r="AJ77" s="183"/>
      <c r="AK77" s="161"/>
    </row>
    <row r="78" spans="1:37" ht="20.25" hidden="1" customHeight="1" x14ac:dyDescent="0.25">
      <c r="A78" s="91">
        <v>1</v>
      </c>
      <c r="B78" s="256"/>
      <c r="C78" s="253"/>
      <c r="D78" s="114"/>
      <c r="E78" s="146" t="e">
        <f t="shared" ref="E78:E89" si="87">ROUND(G78/$T$2,6)</f>
        <v>#DIV/0!</v>
      </c>
      <c r="F78" s="11" t="e">
        <f t="shared" ref="F78:F89" si="88">G78/M78*100-100</f>
        <v>#DIV/0!</v>
      </c>
      <c r="G78" s="30" t="e">
        <f t="shared" ref="G78:G89" si="89">X78/K78</f>
        <v>#DIV/0!</v>
      </c>
      <c r="H78" s="107" t="e">
        <f t="shared" ref="H78:H89" si="90">AA78/K78</f>
        <v>#DIV/0!</v>
      </c>
      <c r="I78" s="14" t="e">
        <f>(X78+#REF!)/K78</f>
        <v>#DIV/0!</v>
      </c>
      <c r="J78" s="73" t="e">
        <f>(#REF!+O78+P78+S78+#REF!)/K78</f>
        <v>#REF!</v>
      </c>
      <c r="K78" s="9">
        <v>9.9999999999999994E-37</v>
      </c>
      <c r="L78" s="5">
        <v>1E-46</v>
      </c>
      <c r="M78" s="12">
        <f>L78*G191</f>
        <v>3.0813000000000001E-46</v>
      </c>
      <c r="N78" s="11" t="e">
        <f t="shared" ref="N78:N89" si="91">ROUND(AC78/$AC$90*$N$90,2)</f>
        <v>#DIV/0!</v>
      </c>
      <c r="O78" s="9" t="e">
        <f>N134/W134*W78</f>
        <v>#DIV/0!</v>
      </c>
      <c r="P78" s="11" t="e">
        <f t="shared" ref="P78:P88" si="92">ROUND(W78*L443,2)</f>
        <v>#DIV/0!</v>
      </c>
      <c r="Q78" s="11" t="e">
        <f t="shared" ref="Q78:Q88" si="93">ROUND(W78*N443,2)</f>
        <v>#DIV/0!</v>
      </c>
      <c r="R78" s="11" t="e">
        <f t="shared" ref="R78:R88" si="94">ROUND(W78*P443,2)</f>
        <v>#DIV/0!</v>
      </c>
      <c r="S78" s="191" t="e">
        <f t="shared" ref="S78:S88" si="95">W78*M438</f>
        <v>#DIV/0!</v>
      </c>
      <c r="T78" s="11" t="e">
        <f t="shared" ref="T78:T89" si="96">N78+P78+Q78+R78+S78</f>
        <v>#DIV/0!</v>
      </c>
      <c r="V78" s="84"/>
      <c r="W78" s="12">
        <f t="shared" ref="W78:W89" si="97">ROUND((K78*M78),2)</f>
        <v>0</v>
      </c>
      <c r="X78" s="12" t="e">
        <f t="shared" ref="X78:X89" si="98">T78+W78</f>
        <v>#DIV/0!</v>
      </c>
      <c r="Y78" s="4" t="e">
        <f t="shared" ref="Y78:Y89" si="99">W78/$W$90*$Y$90</f>
        <v>#DIV/0!</v>
      </c>
      <c r="Z78" s="11" t="e">
        <f t="shared" ref="Z78:Z89" si="100">H78/M78*100-100</f>
        <v>#DIV/0!</v>
      </c>
      <c r="AA78" s="186" t="e">
        <f t="shared" ref="AA78:AA89" si="101">X78+Y78</f>
        <v>#DIV/0!</v>
      </c>
      <c r="AB78" s="76">
        <v>3</v>
      </c>
      <c r="AC78" s="163" t="e">
        <f t="shared" ref="AC78:AC88" si="102">ROUND((V78*K214+AE78),2)</f>
        <v>#DIV/0!</v>
      </c>
      <c r="AD78" s="12" t="e">
        <f t="shared" ref="AD78:AD89" si="103">AC78*AB78/100</f>
        <v>#DIV/0!</v>
      </c>
      <c r="AE78" s="157" t="e">
        <f t="shared" ref="AE78:AE89" si="104">W78/$W$90*$AE$90</f>
        <v>#DIV/0!</v>
      </c>
      <c r="AF78" s="18"/>
      <c r="AG78" s="10"/>
      <c r="AH78" s="117"/>
      <c r="AI78" s="12"/>
      <c r="AJ78" s="12"/>
      <c r="AK78" s="12"/>
    </row>
    <row r="79" spans="1:37" ht="20.25" hidden="1" customHeight="1" x14ac:dyDescent="0.25">
      <c r="A79" s="91">
        <f t="shared" ref="A79:A89" si="105">A78+1</f>
        <v>2</v>
      </c>
      <c r="B79" s="252"/>
      <c r="C79" s="253"/>
      <c r="D79" s="114"/>
      <c r="E79" s="146" t="e">
        <f t="shared" si="87"/>
        <v>#DIV/0!</v>
      </c>
      <c r="F79" s="11" t="e">
        <f t="shared" si="88"/>
        <v>#DIV/0!</v>
      </c>
      <c r="G79" s="30" t="e">
        <f t="shared" si="89"/>
        <v>#DIV/0!</v>
      </c>
      <c r="H79" s="107" t="e">
        <f t="shared" si="90"/>
        <v>#DIV/0!</v>
      </c>
      <c r="I79" s="14" t="e">
        <f>(X79+#REF!)/K79</f>
        <v>#DIV/0!</v>
      </c>
      <c r="J79" s="73" t="e">
        <f>(#REF!+O79+P79+S79+#REF!)/K79</f>
        <v>#REF!</v>
      </c>
      <c r="K79" s="9">
        <v>9.9999999999999994E-37</v>
      </c>
      <c r="L79" s="5">
        <v>1E-46</v>
      </c>
      <c r="M79" s="12">
        <f>L79*G192</f>
        <v>3.0813000000000001E-46</v>
      </c>
      <c r="N79" s="11" t="e">
        <f t="shared" si="91"/>
        <v>#DIV/0!</v>
      </c>
      <c r="O79" s="9" t="e">
        <f>N135/W135*W79</f>
        <v>#DIV/0!</v>
      </c>
      <c r="P79" s="11" t="e">
        <f t="shared" si="92"/>
        <v>#DIV/0!</v>
      </c>
      <c r="Q79" s="11" t="e">
        <f t="shared" si="93"/>
        <v>#DIV/0!</v>
      </c>
      <c r="R79" s="11" t="e">
        <f t="shared" si="94"/>
        <v>#DIV/0!</v>
      </c>
      <c r="S79" s="191" t="e">
        <f t="shared" si="95"/>
        <v>#DIV/0!</v>
      </c>
      <c r="T79" s="11" t="e">
        <f t="shared" si="96"/>
        <v>#DIV/0!</v>
      </c>
      <c r="V79" s="84"/>
      <c r="W79" s="12">
        <f t="shared" si="97"/>
        <v>0</v>
      </c>
      <c r="X79" s="12" t="e">
        <f t="shared" si="98"/>
        <v>#DIV/0!</v>
      </c>
      <c r="Y79" s="4" t="e">
        <f t="shared" si="99"/>
        <v>#DIV/0!</v>
      </c>
      <c r="Z79" s="11" t="e">
        <f t="shared" si="100"/>
        <v>#DIV/0!</v>
      </c>
      <c r="AA79" s="186" t="e">
        <f t="shared" si="101"/>
        <v>#DIV/0!</v>
      </c>
      <c r="AB79" s="76">
        <v>3</v>
      </c>
      <c r="AC79" s="163" t="e">
        <f t="shared" si="102"/>
        <v>#DIV/0!</v>
      </c>
      <c r="AD79" s="12" t="e">
        <f t="shared" si="103"/>
        <v>#DIV/0!</v>
      </c>
      <c r="AE79" s="157" t="e">
        <f t="shared" si="104"/>
        <v>#DIV/0!</v>
      </c>
      <c r="AF79" s="18"/>
      <c r="AG79" s="10"/>
      <c r="AH79" s="117"/>
      <c r="AI79" s="12"/>
      <c r="AJ79" s="12"/>
      <c r="AK79" s="12"/>
    </row>
    <row r="80" spans="1:37" ht="20.25" hidden="1" customHeight="1" x14ac:dyDescent="0.25">
      <c r="A80" s="91">
        <f t="shared" si="105"/>
        <v>3</v>
      </c>
      <c r="B80" s="252"/>
      <c r="C80" s="253"/>
      <c r="D80" s="114"/>
      <c r="E80" s="146" t="e">
        <f t="shared" si="87"/>
        <v>#DIV/0!</v>
      </c>
      <c r="F80" s="11" t="e">
        <f t="shared" si="88"/>
        <v>#DIV/0!</v>
      </c>
      <c r="G80" s="30" t="e">
        <f t="shared" si="89"/>
        <v>#DIV/0!</v>
      </c>
      <c r="H80" s="107" t="e">
        <f t="shared" si="90"/>
        <v>#DIV/0!</v>
      </c>
      <c r="I80" s="14" t="e">
        <f>(X80+#REF!)/K80</f>
        <v>#DIV/0!</v>
      </c>
      <c r="J80" s="73" t="e">
        <f>(#REF!+O80+P80+S80+#REF!)/K80</f>
        <v>#REF!</v>
      </c>
      <c r="K80" s="9">
        <v>9.9999999999999994E-37</v>
      </c>
      <c r="L80" s="5">
        <v>1E-46</v>
      </c>
      <c r="M80" s="12">
        <f>L80*G193</f>
        <v>3.0813000000000001E-46</v>
      </c>
      <c r="N80" s="11" t="e">
        <f t="shared" si="91"/>
        <v>#DIV/0!</v>
      </c>
      <c r="O80" s="9" t="e">
        <f>N136/W136*W80</f>
        <v>#DIV/0!</v>
      </c>
      <c r="P80" s="11" t="e">
        <f t="shared" si="92"/>
        <v>#DIV/0!</v>
      </c>
      <c r="Q80" s="11" t="e">
        <f t="shared" si="93"/>
        <v>#DIV/0!</v>
      </c>
      <c r="R80" s="11" t="e">
        <f t="shared" si="94"/>
        <v>#DIV/0!</v>
      </c>
      <c r="S80" s="191" t="e">
        <f t="shared" si="95"/>
        <v>#DIV/0!</v>
      </c>
      <c r="T80" s="11" t="e">
        <f t="shared" si="96"/>
        <v>#DIV/0!</v>
      </c>
      <c r="V80" s="84"/>
      <c r="W80" s="12">
        <f t="shared" si="97"/>
        <v>0</v>
      </c>
      <c r="X80" s="12" t="e">
        <f t="shared" si="98"/>
        <v>#DIV/0!</v>
      </c>
      <c r="Y80" s="4" t="e">
        <f t="shared" si="99"/>
        <v>#DIV/0!</v>
      </c>
      <c r="Z80" s="11" t="e">
        <f t="shared" si="100"/>
        <v>#DIV/0!</v>
      </c>
      <c r="AA80" s="186" t="e">
        <f t="shared" si="101"/>
        <v>#DIV/0!</v>
      </c>
      <c r="AB80" s="76">
        <v>3</v>
      </c>
      <c r="AC80" s="163" t="e">
        <f t="shared" si="102"/>
        <v>#DIV/0!</v>
      </c>
      <c r="AD80" s="12" t="e">
        <f t="shared" si="103"/>
        <v>#DIV/0!</v>
      </c>
      <c r="AE80" s="157" t="e">
        <f t="shared" si="104"/>
        <v>#DIV/0!</v>
      </c>
      <c r="AF80" s="18"/>
      <c r="AG80" s="10"/>
      <c r="AH80" s="117"/>
      <c r="AI80" s="12"/>
      <c r="AJ80" s="12"/>
      <c r="AK80" s="12"/>
    </row>
    <row r="81" spans="1:37" ht="20.25" hidden="1" customHeight="1" x14ac:dyDescent="0.25">
      <c r="A81" s="91">
        <f t="shared" si="105"/>
        <v>4</v>
      </c>
      <c r="B81" s="252"/>
      <c r="C81" s="253"/>
      <c r="D81" s="114"/>
      <c r="E81" s="146" t="e">
        <f t="shared" si="87"/>
        <v>#DIV/0!</v>
      </c>
      <c r="F81" s="11" t="e">
        <f t="shared" si="88"/>
        <v>#DIV/0!</v>
      </c>
      <c r="G81" s="30" t="e">
        <f t="shared" si="89"/>
        <v>#DIV/0!</v>
      </c>
      <c r="H81" s="107" t="e">
        <f t="shared" si="90"/>
        <v>#DIV/0!</v>
      </c>
      <c r="I81" s="14" t="e">
        <f>(X81+#REF!)/K81</f>
        <v>#DIV/0!</v>
      </c>
      <c r="J81" s="73" t="e">
        <f>(#REF!+O81+P81+S81+#REF!)/K81</f>
        <v>#REF!</v>
      </c>
      <c r="K81" s="9">
        <v>9.9999999999999994E-37</v>
      </c>
      <c r="L81" s="5">
        <v>1E-46</v>
      </c>
      <c r="M81" s="12">
        <f>L81*G194</f>
        <v>3.0813000000000001E-46</v>
      </c>
      <c r="N81" s="11" t="e">
        <f t="shared" si="91"/>
        <v>#DIV/0!</v>
      </c>
      <c r="O81" s="9" t="e">
        <f>N137/W137*W81</f>
        <v>#DIV/0!</v>
      </c>
      <c r="P81" s="11" t="e">
        <f t="shared" si="92"/>
        <v>#DIV/0!</v>
      </c>
      <c r="Q81" s="11" t="e">
        <f t="shared" si="93"/>
        <v>#DIV/0!</v>
      </c>
      <c r="R81" s="11" t="e">
        <f t="shared" si="94"/>
        <v>#DIV/0!</v>
      </c>
      <c r="S81" s="191" t="e">
        <f t="shared" si="95"/>
        <v>#DIV/0!</v>
      </c>
      <c r="T81" s="11" t="e">
        <f t="shared" si="96"/>
        <v>#DIV/0!</v>
      </c>
      <c r="V81" s="84"/>
      <c r="W81" s="12">
        <f t="shared" si="97"/>
        <v>0</v>
      </c>
      <c r="X81" s="12" t="e">
        <f t="shared" si="98"/>
        <v>#DIV/0!</v>
      </c>
      <c r="Y81" s="4" t="e">
        <f t="shared" si="99"/>
        <v>#DIV/0!</v>
      </c>
      <c r="Z81" s="11" t="e">
        <f t="shared" si="100"/>
        <v>#DIV/0!</v>
      </c>
      <c r="AA81" s="186" t="e">
        <f t="shared" si="101"/>
        <v>#DIV/0!</v>
      </c>
      <c r="AB81" s="76">
        <v>3</v>
      </c>
      <c r="AC81" s="163" t="e">
        <f t="shared" si="102"/>
        <v>#DIV/0!</v>
      </c>
      <c r="AD81" s="12" t="e">
        <f t="shared" si="103"/>
        <v>#DIV/0!</v>
      </c>
      <c r="AE81" s="157" t="e">
        <f t="shared" si="104"/>
        <v>#DIV/0!</v>
      </c>
      <c r="AF81" s="18"/>
      <c r="AG81" s="10"/>
      <c r="AH81" s="117"/>
      <c r="AI81" s="12"/>
      <c r="AJ81" s="12"/>
      <c r="AK81" s="12"/>
    </row>
    <row r="82" spans="1:37" ht="20.25" hidden="1" customHeight="1" x14ac:dyDescent="0.25">
      <c r="A82" s="91">
        <f t="shared" si="105"/>
        <v>5</v>
      </c>
      <c r="B82" s="252"/>
      <c r="C82" s="254"/>
      <c r="D82" s="114"/>
      <c r="E82" s="146" t="e">
        <f t="shared" si="87"/>
        <v>#DIV/0!</v>
      </c>
      <c r="F82" s="11" t="e">
        <f t="shared" si="88"/>
        <v>#DIV/0!</v>
      </c>
      <c r="G82" s="30" t="e">
        <f t="shared" si="89"/>
        <v>#DIV/0!</v>
      </c>
      <c r="H82" s="107" t="e">
        <f t="shared" si="90"/>
        <v>#DIV/0!</v>
      </c>
      <c r="I82" s="14" t="e">
        <f>(X82+#REF!)/K82</f>
        <v>#DIV/0!</v>
      </c>
      <c r="J82" s="73" t="e">
        <f>(#REF!+O82+P82+S82+#REF!)/K82</f>
        <v>#REF!</v>
      </c>
      <c r="K82" s="9">
        <v>9.9999999999999994E-37</v>
      </c>
      <c r="L82" s="5">
        <v>1E-46</v>
      </c>
      <c r="M82" s="12">
        <f>L82*G195</f>
        <v>3.0813000000000001E-46</v>
      </c>
      <c r="N82" s="11" t="e">
        <f t="shared" si="91"/>
        <v>#DIV/0!</v>
      </c>
      <c r="O82" s="9" t="e">
        <f>N140/W140*W82</f>
        <v>#DIV/0!</v>
      </c>
      <c r="P82" s="11" t="e">
        <f t="shared" si="92"/>
        <v>#DIV/0!</v>
      </c>
      <c r="Q82" s="11" t="e">
        <f t="shared" si="93"/>
        <v>#DIV/0!</v>
      </c>
      <c r="R82" s="11" t="e">
        <f t="shared" si="94"/>
        <v>#DIV/0!</v>
      </c>
      <c r="S82" s="191" t="e">
        <f t="shared" si="95"/>
        <v>#DIV/0!</v>
      </c>
      <c r="T82" s="11" t="e">
        <f t="shared" si="96"/>
        <v>#DIV/0!</v>
      </c>
      <c r="V82" s="84"/>
      <c r="W82" s="12">
        <f t="shared" si="97"/>
        <v>0</v>
      </c>
      <c r="X82" s="12" t="e">
        <f t="shared" si="98"/>
        <v>#DIV/0!</v>
      </c>
      <c r="Y82" s="4" t="e">
        <f t="shared" si="99"/>
        <v>#DIV/0!</v>
      </c>
      <c r="Z82" s="11" t="e">
        <f t="shared" si="100"/>
        <v>#DIV/0!</v>
      </c>
      <c r="AA82" s="186" t="e">
        <f t="shared" si="101"/>
        <v>#DIV/0!</v>
      </c>
      <c r="AB82" s="76">
        <v>3</v>
      </c>
      <c r="AC82" s="163" t="e">
        <f t="shared" si="102"/>
        <v>#DIV/0!</v>
      </c>
      <c r="AD82" s="12" t="e">
        <f t="shared" si="103"/>
        <v>#DIV/0!</v>
      </c>
      <c r="AE82" s="157" t="e">
        <f t="shared" si="104"/>
        <v>#DIV/0!</v>
      </c>
      <c r="AF82" s="18"/>
      <c r="AG82" s="10"/>
      <c r="AH82" s="117"/>
      <c r="AI82" s="12"/>
      <c r="AJ82" s="12"/>
      <c r="AK82" s="12"/>
    </row>
    <row r="83" spans="1:37" ht="20.25" hidden="1" customHeight="1" x14ac:dyDescent="0.25">
      <c r="A83" s="91">
        <f t="shared" si="105"/>
        <v>6</v>
      </c>
      <c r="B83" s="252"/>
      <c r="C83" s="254"/>
      <c r="D83" s="114"/>
      <c r="E83" s="146" t="e">
        <f t="shared" si="87"/>
        <v>#DIV/0!</v>
      </c>
      <c r="F83" s="11" t="e">
        <f t="shared" si="88"/>
        <v>#DIV/0!</v>
      </c>
      <c r="G83" s="30" t="e">
        <f t="shared" si="89"/>
        <v>#DIV/0!</v>
      </c>
      <c r="H83" s="107" t="e">
        <f t="shared" si="90"/>
        <v>#DIV/0!</v>
      </c>
      <c r="I83" s="14" t="e">
        <f>(X83+#REF!)/K83</f>
        <v>#DIV/0!</v>
      </c>
      <c r="J83" s="73" t="e">
        <f>(#REF!+O83+P83+S83+#REF!)/K83</f>
        <v>#REF!</v>
      </c>
      <c r="K83" s="9">
        <v>9.9999999999999994E-37</v>
      </c>
      <c r="L83" s="5">
        <v>1E-46</v>
      </c>
      <c r="M83" s="12">
        <f t="shared" ref="M83:M88" si="106">L83*G376</f>
        <v>3.0813000000000001E-46</v>
      </c>
      <c r="N83" s="11" t="e">
        <f t="shared" si="91"/>
        <v>#DIV/0!</v>
      </c>
      <c r="O83" s="9" t="e">
        <f>N141/W141*W83</f>
        <v>#DIV/0!</v>
      </c>
      <c r="P83" s="11" t="e">
        <f t="shared" si="92"/>
        <v>#DIV/0!</v>
      </c>
      <c r="Q83" s="11" t="e">
        <f t="shared" si="93"/>
        <v>#DIV/0!</v>
      </c>
      <c r="R83" s="11" t="e">
        <f t="shared" si="94"/>
        <v>#DIV/0!</v>
      </c>
      <c r="S83" s="191" t="e">
        <f t="shared" si="95"/>
        <v>#DIV/0!</v>
      </c>
      <c r="T83" s="11" t="e">
        <f t="shared" si="96"/>
        <v>#DIV/0!</v>
      </c>
      <c r="V83" s="84"/>
      <c r="W83" s="12">
        <f t="shared" si="97"/>
        <v>0</v>
      </c>
      <c r="X83" s="12" t="e">
        <f t="shared" si="98"/>
        <v>#DIV/0!</v>
      </c>
      <c r="Y83" s="4" t="e">
        <f t="shared" si="99"/>
        <v>#DIV/0!</v>
      </c>
      <c r="Z83" s="11" t="e">
        <f t="shared" si="100"/>
        <v>#DIV/0!</v>
      </c>
      <c r="AA83" s="186" t="e">
        <f t="shared" si="101"/>
        <v>#DIV/0!</v>
      </c>
      <c r="AB83" s="76">
        <v>3</v>
      </c>
      <c r="AC83" s="163" t="e">
        <f t="shared" si="102"/>
        <v>#DIV/0!</v>
      </c>
      <c r="AD83" s="12" t="e">
        <f t="shared" si="103"/>
        <v>#DIV/0!</v>
      </c>
      <c r="AE83" s="157" t="e">
        <f t="shared" si="104"/>
        <v>#DIV/0!</v>
      </c>
      <c r="AF83" s="18"/>
      <c r="AG83" s="10"/>
      <c r="AH83" s="117"/>
      <c r="AI83" s="12"/>
      <c r="AJ83" s="12"/>
      <c r="AK83" s="12"/>
    </row>
    <row r="84" spans="1:37" ht="20.25" hidden="1" customHeight="1" x14ac:dyDescent="0.25">
      <c r="A84" s="91">
        <f t="shared" si="105"/>
        <v>7</v>
      </c>
      <c r="B84" s="252"/>
      <c r="C84" s="254"/>
      <c r="D84" s="114"/>
      <c r="E84" s="146" t="e">
        <f t="shared" si="87"/>
        <v>#DIV/0!</v>
      </c>
      <c r="F84" s="11" t="e">
        <f t="shared" si="88"/>
        <v>#DIV/0!</v>
      </c>
      <c r="G84" s="30" t="e">
        <f t="shared" si="89"/>
        <v>#DIV/0!</v>
      </c>
      <c r="H84" s="107" t="e">
        <f t="shared" si="90"/>
        <v>#DIV/0!</v>
      </c>
      <c r="I84" s="14" t="e">
        <f>(X84+#REF!)/K84</f>
        <v>#DIV/0!</v>
      </c>
      <c r="J84" s="73" t="e">
        <f>(#REF!+O84+P84+S84+#REF!)/K84</f>
        <v>#REF!</v>
      </c>
      <c r="K84" s="9">
        <v>9.9999999999999994E-37</v>
      </c>
      <c r="L84" s="5">
        <v>1E-46</v>
      </c>
      <c r="M84" s="12">
        <f t="shared" si="106"/>
        <v>3.0813000000000001E-46</v>
      </c>
      <c r="N84" s="11" t="e">
        <f t="shared" si="91"/>
        <v>#DIV/0!</v>
      </c>
      <c r="O84" s="9" t="e">
        <f>N143/W143*W84</f>
        <v>#DIV/0!</v>
      </c>
      <c r="P84" s="11" t="e">
        <f t="shared" si="92"/>
        <v>#DIV/0!</v>
      </c>
      <c r="Q84" s="11" t="e">
        <f t="shared" si="93"/>
        <v>#DIV/0!</v>
      </c>
      <c r="R84" s="11" t="e">
        <f t="shared" si="94"/>
        <v>#DIV/0!</v>
      </c>
      <c r="S84" s="191" t="e">
        <f t="shared" si="95"/>
        <v>#DIV/0!</v>
      </c>
      <c r="T84" s="11" t="e">
        <f t="shared" si="96"/>
        <v>#DIV/0!</v>
      </c>
      <c r="V84" s="84"/>
      <c r="W84" s="12">
        <f t="shared" si="97"/>
        <v>0</v>
      </c>
      <c r="X84" s="12" t="e">
        <f t="shared" si="98"/>
        <v>#DIV/0!</v>
      </c>
      <c r="Y84" s="4" t="e">
        <f t="shared" si="99"/>
        <v>#DIV/0!</v>
      </c>
      <c r="Z84" s="11" t="e">
        <f t="shared" si="100"/>
        <v>#DIV/0!</v>
      </c>
      <c r="AA84" s="186" t="e">
        <f t="shared" si="101"/>
        <v>#DIV/0!</v>
      </c>
      <c r="AB84" s="76">
        <v>3</v>
      </c>
      <c r="AC84" s="163" t="e">
        <f t="shared" si="102"/>
        <v>#DIV/0!</v>
      </c>
      <c r="AD84" s="12" t="e">
        <f t="shared" si="103"/>
        <v>#DIV/0!</v>
      </c>
      <c r="AE84" s="157" t="e">
        <f t="shared" si="104"/>
        <v>#DIV/0!</v>
      </c>
      <c r="AF84" s="18"/>
      <c r="AG84" s="10"/>
      <c r="AH84" s="117"/>
      <c r="AI84" s="12"/>
      <c r="AJ84" s="12"/>
      <c r="AK84" s="12"/>
    </row>
    <row r="85" spans="1:37" ht="20.25" hidden="1" customHeight="1" x14ac:dyDescent="0.25">
      <c r="A85" s="91">
        <f t="shared" si="105"/>
        <v>8</v>
      </c>
      <c r="B85" s="252"/>
      <c r="C85" s="254"/>
      <c r="D85" s="114"/>
      <c r="E85" s="146" t="e">
        <f t="shared" si="87"/>
        <v>#DIV/0!</v>
      </c>
      <c r="F85" s="11" t="e">
        <f t="shared" si="88"/>
        <v>#DIV/0!</v>
      </c>
      <c r="G85" s="30" t="e">
        <f t="shared" si="89"/>
        <v>#DIV/0!</v>
      </c>
      <c r="H85" s="107" t="e">
        <f t="shared" si="90"/>
        <v>#DIV/0!</v>
      </c>
      <c r="I85" s="14" t="e">
        <f>(X85+#REF!)/K85</f>
        <v>#DIV/0!</v>
      </c>
      <c r="J85" s="73" t="e">
        <f>(#REF!+O85+P85+S85+#REF!)/K85</f>
        <v>#REF!</v>
      </c>
      <c r="K85" s="9">
        <v>9.9999999999999994E-37</v>
      </c>
      <c r="L85" s="5">
        <v>1E-46</v>
      </c>
      <c r="M85" s="12">
        <f t="shared" si="106"/>
        <v>3.0813000000000001E-46</v>
      </c>
      <c r="N85" s="11" t="e">
        <f t="shared" si="91"/>
        <v>#DIV/0!</v>
      </c>
      <c r="O85" s="9" t="e">
        <f>N144/W144*W85</f>
        <v>#DIV/0!</v>
      </c>
      <c r="P85" s="11" t="e">
        <f t="shared" si="92"/>
        <v>#DIV/0!</v>
      </c>
      <c r="Q85" s="11" t="e">
        <f t="shared" si="93"/>
        <v>#DIV/0!</v>
      </c>
      <c r="R85" s="11" t="e">
        <f t="shared" si="94"/>
        <v>#DIV/0!</v>
      </c>
      <c r="S85" s="191" t="e">
        <f t="shared" si="95"/>
        <v>#DIV/0!</v>
      </c>
      <c r="T85" s="11" t="e">
        <f t="shared" si="96"/>
        <v>#DIV/0!</v>
      </c>
      <c r="V85" s="84"/>
      <c r="W85" s="12">
        <f t="shared" si="97"/>
        <v>0</v>
      </c>
      <c r="X85" s="12" t="e">
        <f t="shared" si="98"/>
        <v>#DIV/0!</v>
      </c>
      <c r="Y85" s="4" t="e">
        <f t="shared" si="99"/>
        <v>#DIV/0!</v>
      </c>
      <c r="Z85" s="11" t="e">
        <f t="shared" si="100"/>
        <v>#DIV/0!</v>
      </c>
      <c r="AA85" s="186" t="e">
        <f t="shared" si="101"/>
        <v>#DIV/0!</v>
      </c>
      <c r="AB85" s="76">
        <v>3</v>
      </c>
      <c r="AC85" s="163" t="e">
        <f t="shared" si="102"/>
        <v>#DIV/0!</v>
      </c>
      <c r="AD85" s="12" t="e">
        <f t="shared" si="103"/>
        <v>#DIV/0!</v>
      </c>
      <c r="AE85" s="157" t="e">
        <f t="shared" si="104"/>
        <v>#DIV/0!</v>
      </c>
      <c r="AF85" s="18"/>
      <c r="AG85" s="10"/>
      <c r="AH85" s="117"/>
      <c r="AI85" s="12"/>
      <c r="AJ85" s="12"/>
      <c r="AK85" s="12"/>
    </row>
    <row r="86" spans="1:37" ht="20.25" hidden="1" customHeight="1" x14ac:dyDescent="0.25">
      <c r="A86" s="91">
        <f t="shared" si="105"/>
        <v>9</v>
      </c>
      <c r="B86" s="252"/>
      <c r="C86" s="254"/>
      <c r="D86" s="114"/>
      <c r="E86" s="146" t="e">
        <f t="shared" si="87"/>
        <v>#DIV/0!</v>
      </c>
      <c r="F86" s="11" t="e">
        <f t="shared" si="88"/>
        <v>#DIV/0!</v>
      </c>
      <c r="G86" s="30" t="e">
        <f t="shared" si="89"/>
        <v>#DIV/0!</v>
      </c>
      <c r="H86" s="107" t="e">
        <f t="shared" si="90"/>
        <v>#DIV/0!</v>
      </c>
      <c r="I86" s="14" t="e">
        <f>(X86+#REF!)/K86</f>
        <v>#DIV/0!</v>
      </c>
      <c r="J86" s="73" t="e">
        <f>(#REF!+O86+P86+S86+#REF!)/K86</f>
        <v>#REF!</v>
      </c>
      <c r="K86" s="9">
        <v>9.9999999999999994E-37</v>
      </c>
      <c r="L86" s="5">
        <v>1E-46</v>
      </c>
      <c r="M86" s="12">
        <f t="shared" si="106"/>
        <v>3.0813000000000001E-46</v>
      </c>
      <c r="N86" s="11" t="e">
        <f t="shared" si="91"/>
        <v>#DIV/0!</v>
      </c>
      <c r="O86" s="9" t="e">
        <f>N145/W145*W86</f>
        <v>#DIV/0!</v>
      </c>
      <c r="P86" s="11" t="e">
        <f t="shared" si="92"/>
        <v>#DIV/0!</v>
      </c>
      <c r="Q86" s="11" t="e">
        <f t="shared" si="93"/>
        <v>#DIV/0!</v>
      </c>
      <c r="R86" s="11" t="e">
        <f t="shared" si="94"/>
        <v>#DIV/0!</v>
      </c>
      <c r="S86" s="191" t="e">
        <f t="shared" si="95"/>
        <v>#DIV/0!</v>
      </c>
      <c r="T86" s="11" t="e">
        <f t="shared" si="96"/>
        <v>#DIV/0!</v>
      </c>
      <c r="V86" s="84"/>
      <c r="W86" s="12">
        <f t="shared" si="97"/>
        <v>0</v>
      </c>
      <c r="X86" s="12" t="e">
        <f t="shared" si="98"/>
        <v>#DIV/0!</v>
      </c>
      <c r="Y86" s="4" t="e">
        <f t="shared" si="99"/>
        <v>#DIV/0!</v>
      </c>
      <c r="Z86" s="11" t="e">
        <f t="shared" si="100"/>
        <v>#DIV/0!</v>
      </c>
      <c r="AA86" s="186" t="e">
        <f t="shared" si="101"/>
        <v>#DIV/0!</v>
      </c>
      <c r="AB86" s="76">
        <v>3</v>
      </c>
      <c r="AC86" s="163" t="e">
        <f t="shared" si="102"/>
        <v>#DIV/0!</v>
      </c>
      <c r="AD86" s="12" t="e">
        <f t="shared" si="103"/>
        <v>#DIV/0!</v>
      </c>
      <c r="AE86" s="157" t="e">
        <f t="shared" si="104"/>
        <v>#DIV/0!</v>
      </c>
      <c r="AF86" s="18"/>
      <c r="AG86" s="10"/>
      <c r="AH86" s="117"/>
      <c r="AI86" s="12"/>
      <c r="AJ86" s="12"/>
      <c r="AK86" s="12"/>
    </row>
    <row r="87" spans="1:37" ht="20.25" hidden="1" customHeight="1" x14ac:dyDescent="0.25">
      <c r="A87" s="91">
        <f t="shared" si="105"/>
        <v>10</v>
      </c>
      <c r="B87" s="252"/>
      <c r="C87" s="254"/>
      <c r="D87" s="114"/>
      <c r="E87" s="146" t="e">
        <f t="shared" si="87"/>
        <v>#DIV/0!</v>
      </c>
      <c r="F87" s="11" t="e">
        <f t="shared" si="88"/>
        <v>#DIV/0!</v>
      </c>
      <c r="G87" s="30" t="e">
        <f t="shared" si="89"/>
        <v>#DIV/0!</v>
      </c>
      <c r="H87" s="107" t="e">
        <f t="shared" si="90"/>
        <v>#DIV/0!</v>
      </c>
      <c r="I87" s="14" t="e">
        <f>(X87+#REF!)/K87</f>
        <v>#DIV/0!</v>
      </c>
      <c r="J87" s="73" t="e">
        <f>(#REF!+O87+P87+S87+#REF!)/K87</f>
        <v>#REF!</v>
      </c>
      <c r="K87" s="9">
        <v>9.9999999999999994E-37</v>
      </c>
      <c r="L87" s="5">
        <v>1E-46</v>
      </c>
      <c r="M87" s="12">
        <f t="shared" si="106"/>
        <v>3.0813000000000001E-46</v>
      </c>
      <c r="N87" s="11" t="e">
        <f t="shared" si="91"/>
        <v>#DIV/0!</v>
      </c>
      <c r="O87" s="9" t="e">
        <f>N146/W146*W87</f>
        <v>#DIV/0!</v>
      </c>
      <c r="P87" s="11" t="e">
        <f t="shared" si="92"/>
        <v>#DIV/0!</v>
      </c>
      <c r="Q87" s="11" t="e">
        <f t="shared" si="93"/>
        <v>#DIV/0!</v>
      </c>
      <c r="R87" s="11" t="e">
        <f t="shared" si="94"/>
        <v>#DIV/0!</v>
      </c>
      <c r="S87" s="191" t="e">
        <f t="shared" si="95"/>
        <v>#DIV/0!</v>
      </c>
      <c r="T87" s="11" t="e">
        <f t="shared" si="96"/>
        <v>#DIV/0!</v>
      </c>
      <c r="V87" s="84"/>
      <c r="W87" s="12">
        <f t="shared" si="97"/>
        <v>0</v>
      </c>
      <c r="X87" s="12" t="e">
        <f t="shared" si="98"/>
        <v>#DIV/0!</v>
      </c>
      <c r="Y87" s="4" t="e">
        <f t="shared" si="99"/>
        <v>#DIV/0!</v>
      </c>
      <c r="Z87" s="11" t="e">
        <f t="shared" si="100"/>
        <v>#DIV/0!</v>
      </c>
      <c r="AA87" s="186" t="e">
        <f t="shared" si="101"/>
        <v>#DIV/0!</v>
      </c>
      <c r="AB87" s="76">
        <v>3</v>
      </c>
      <c r="AC87" s="163" t="e">
        <f t="shared" si="102"/>
        <v>#DIV/0!</v>
      </c>
      <c r="AD87" s="12" t="e">
        <f t="shared" si="103"/>
        <v>#DIV/0!</v>
      </c>
      <c r="AE87" s="157" t="e">
        <f t="shared" si="104"/>
        <v>#DIV/0!</v>
      </c>
      <c r="AF87" s="18"/>
      <c r="AG87" s="10"/>
      <c r="AH87" s="117"/>
      <c r="AI87" s="12"/>
      <c r="AJ87" s="12"/>
      <c r="AK87" s="12"/>
    </row>
    <row r="88" spans="1:37" ht="20.25" hidden="1" customHeight="1" x14ac:dyDescent="0.25">
      <c r="A88" s="91">
        <f t="shared" si="105"/>
        <v>11</v>
      </c>
      <c r="B88" s="252"/>
      <c r="C88" s="254"/>
      <c r="D88" s="114"/>
      <c r="E88" s="146" t="e">
        <f t="shared" si="87"/>
        <v>#DIV/0!</v>
      </c>
      <c r="F88" s="11" t="e">
        <f t="shared" si="88"/>
        <v>#DIV/0!</v>
      </c>
      <c r="G88" s="30" t="e">
        <f t="shared" si="89"/>
        <v>#DIV/0!</v>
      </c>
      <c r="H88" s="107" t="e">
        <f t="shared" si="90"/>
        <v>#DIV/0!</v>
      </c>
      <c r="I88" s="14" t="e">
        <f>(X88+#REF!)/K88</f>
        <v>#DIV/0!</v>
      </c>
      <c r="J88" s="73" t="e">
        <f>(#REF!+O88+P88+S88+#REF!)/K88</f>
        <v>#REF!</v>
      </c>
      <c r="K88" s="9">
        <v>9.9999999999999994E-37</v>
      </c>
      <c r="L88" s="5">
        <v>1E-46</v>
      </c>
      <c r="M88" s="12">
        <f t="shared" si="106"/>
        <v>3.0813000000000001E-46</v>
      </c>
      <c r="N88" s="11" t="e">
        <f t="shared" si="91"/>
        <v>#DIV/0!</v>
      </c>
      <c r="O88" s="9" t="e">
        <f>N147/W147*W88</f>
        <v>#DIV/0!</v>
      </c>
      <c r="P88" s="11" t="e">
        <f t="shared" si="92"/>
        <v>#DIV/0!</v>
      </c>
      <c r="Q88" s="11" t="e">
        <f t="shared" si="93"/>
        <v>#DIV/0!</v>
      </c>
      <c r="R88" s="11" t="e">
        <f t="shared" si="94"/>
        <v>#DIV/0!</v>
      </c>
      <c r="S88" s="191" t="e">
        <f t="shared" si="95"/>
        <v>#DIV/0!</v>
      </c>
      <c r="T88" s="11" t="e">
        <f t="shared" si="96"/>
        <v>#DIV/0!</v>
      </c>
      <c r="V88" s="84"/>
      <c r="W88" s="12">
        <f t="shared" si="97"/>
        <v>0</v>
      </c>
      <c r="X88" s="12" t="e">
        <f t="shared" si="98"/>
        <v>#DIV/0!</v>
      </c>
      <c r="Y88" s="4" t="e">
        <f t="shared" si="99"/>
        <v>#DIV/0!</v>
      </c>
      <c r="Z88" s="11" t="e">
        <f t="shared" si="100"/>
        <v>#DIV/0!</v>
      </c>
      <c r="AA88" s="186" t="e">
        <f t="shared" si="101"/>
        <v>#DIV/0!</v>
      </c>
      <c r="AB88" s="76">
        <v>3</v>
      </c>
      <c r="AC88" s="163" t="e">
        <f t="shared" si="102"/>
        <v>#DIV/0!</v>
      </c>
      <c r="AD88" s="12" t="e">
        <f t="shared" si="103"/>
        <v>#DIV/0!</v>
      </c>
      <c r="AE88" s="157" t="e">
        <f t="shared" si="104"/>
        <v>#DIV/0!</v>
      </c>
      <c r="AF88" s="18"/>
      <c r="AG88" s="10"/>
      <c r="AH88" s="117"/>
      <c r="AI88" s="12"/>
      <c r="AJ88" s="12"/>
      <c r="AK88" s="12"/>
    </row>
    <row r="89" spans="1:37" ht="20.25" hidden="1" customHeight="1" thickBot="1" x14ac:dyDescent="0.3">
      <c r="A89" s="91">
        <f t="shared" si="105"/>
        <v>12</v>
      </c>
      <c r="B89" s="252"/>
      <c r="C89" s="254"/>
      <c r="D89" s="114"/>
      <c r="E89" s="146" t="e">
        <f t="shared" si="87"/>
        <v>#DIV/0!</v>
      </c>
      <c r="F89" s="11" t="e">
        <f t="shared" si="88"/>
        <v>#DIV/0!</v>
      </c>
      <c r="G89" s="30" t="e">
        <f t="shared" si="89"/>
        <v>#DIV/0!</v>
      </c>
      <c r="H89" s="107" t="e">
        <f t="shared" si="90"/>
        <v>#DIV/0!</v>
      </c>
      <c r="I89" s="14" t="e">
        <f>(X89+#REF!)/K89</f>
        <v>#DIV/0!</v>
      </c>
      <c r="J89" s="73" t="e">
        <f>(#REF!+O89+P89+S89+#REF!)/K89</f>
        <v>#REF!</v>
      </c>
      <c r="K89" s="9">
        <v>9.9999999999999994E-37</v>
      </c>
      <c r="L89" s="5">
        <v>1E-46</v>
      </c>
      <c r="M89" s="12">
        <f>L89*G380</f>
        <v>3.0813000000000001E-46</v>
      </c>
      <c r="N89" s="11" t="e">
        <f t="shared" si="91"/>
        <v>#DIV/0!</v>
      </c>
      <c r="O89" s="9" t="e">
        <f>N146/W146*W89</f>
        <v>#DIV/0!</v>
      </c>
      <c r="P89" s="11" t="e">
        <f>ROUND(W89*L452,2)</f>
        <v>#DIV/0!</v>
      </c>
      <c r="Q89" s="11" t="e">
        <f>ROUND(W89*N452,2)</f>
        <v>#DIV/0!</v>
      </c>
      <c r="R89" s="11" t="e">
        <f>ROUND(W89*P452,2)</f>
        <v>#DIV/0!</v>
      </c>
      <c r="S89" s="191" t="e">
        <f>W89*M447</f>
        <v>#DIV/0!</v>
      </c>
      <c r="T89" s="11" t="e">
        <f t="shared" si="96"/>
        <v>#DIV/0!</v>
      </c>
      <c r="V89" s="84"/>
      <c r="W89" s="12">
        <f t="shared" si="97"/>
        <v>0</v>
      </c>
      <c r="X89" s="12" t="e">
        <f t="shared" si="98"/>
        <v>#DIV/0!</v>
      </c>
      <c r="Y89" s="4" t="e">
        <f t="shared" si="99"/>
        <v>#DIV/0!</v>
      </c>
      <c r="Z89" s="11" t="e">
        <f t="shared" si="100"/>
        <v>#DIV/0!</v>
      </c>
      <c r="AA89" s="186" t="e">
        <f t="shared" si="101"/>
        <v>#DIV/0!</v>
      </c>
      <c r="AB89" s="76">
        <v>3</v>
      </c>
      <c r="AC89" s="163" t="e">
        <f>ROUND((V89*K223+AE89),2)</f>
        <v>#DIV/0!</v>
      </c>
      <c r="AD89" s="12" t="e">
        <f t="shared" si="103"/>
        <v>#DIV/0!</v>
      </c>
      <c r="AE89" s="157" t="e">
        <f t="shared" si="104"/>
        <v>#DIV/0!</v>
      </c>
      <c r="AF89" s="18"/>
      <c r="AG89" s="10"/>
      <c r="AH89" s="117"/>
      <c r="AI89" s="12"/>
      <c r="AJ89" s="12"/>
      <c r="AK89" s="12"/>
    </row>
    <row r="90" spans="1:37" ht="16.5" hidden="1" thickBot="1" x14ac:dyDescent="0.3">
      <c r="A90" s="358"/>
      <c r="B90" s="28" t="s">
        <v>8</v>
      </c>
      <c r="C90" s="246"/>
      <c r="D90" s="82"/>
      <c r="E90" s="148"/>
      <c r="F90" s="4" t="s">
        <v>27</v>
      </c>
      <c r="G90" s="82"/>
      <c r="H90" s="16"/>
      <c r="I90" s="14"/>
      <c r="J90" s="13"/>
      <c r="K90" s="9"/>
      <c r="L90" s="5"/>
      <c r="M90" s="12"/>
      <c r="N90" s="162">
        <f>AD90</f>
        <v>0</v>
      </c>
      <c r="O90" s="19" t="e">
        <f>SUM(O78:O78)</f>
        <v>#DIV/0!</v>
      </c>
      <c r="P90" s="180" t="e">
        <f>ROUND(W90*L450,2)</f>
        <v>#DIV/0!</v>
      </c>
      <c r="Q90" s="180" t="e">
        <f>ROUND(W90*N450,2)</f>
        <v>#DIV/0!</v>
      </c>
      <c r="R90" s="180" t="e">
        <f>ROUND(W90*P450,2)</f>
        <v>#DIV/0!</v>
      </c>
      <c r="S90" s="187" t="e">
        <f>SUM(S78:S89)</f>
        <v>#DIV/0!</v>
      </c>
      <c r="T90" s="180" t="e">
        <f>N90+P90+Q90+R90</f>
        <v>#DIV/0!</v>
      </c>
      <c r="V90" s="20">
        <f>SUM(V78:V89)</f>
        <v>0</v>
      </c>
      <c r="W90" s="20">
        <f>V90*T2</f>
        <v>0</v>
      </c>
      <c r="X90" s="20" t="e">
        <f>SUM(X78:X89)</f>
        <v>#DIV/0!</v>
      </c>
      <c r="Y90" s="109"/>
      <c r="Z90" s="19"/>
      <c r="AA90" s="187" t="e">
        <f>SUM(AA78:AA89)</f>
        <v>#DIV/0!</v>
      </c>
      <c r="AB90" s="197">
        <v>3</v>
      </c>
      <c r="AC90" s="181">
        <f>ROUND(V90*K195+AE90,2)</f>
        <v>0</v>
      </c>
      <c r="AD90" s="184">
        <f>ROUND(AC90*AB90/100,2)</f>
        <v>0</v>
      </c>
      <c r="AE90" s="188">
        <f>AF90/AF114*S121</f>
        <v>0</v>
      </c>
      <c r="AF90" s="111"/>
      <c r="AG90" s="151"/>
      <c r="AH90" s="122">
        <v>3.59</v>
      </c>
      <c r="AI90" s="181">
        <f>ROUND((AG90*AH90*$AG$2),2)</f>
        <v>0</v>
      </c>
      <c r="AJ90" s="20">
        <f>ROUND(AI90*AB90/100,2)</f>
        <v>0</v>
      </c>
      <c r="AK90" s="185">
        <f>ROUND((AC90+AD90)*0.2,2)</f>
        <v>0</v>
      </c>
    </row>
    <row r="91" spans="1:37" ht="18.75" hidden="1" customHeight="1" x14ac:dyDescent="0.3">
      <c r="A91" s="358"/>
      <c r="B91" s="355" t="s">
        <v>478</v>
      </c>
      <c r="C91" s="248"/>
      <c r="D91" s="81"/>
      <c r="E91" s="81"/>
      <c r="F91" s="156"/>
      <c r="G91" s="178"/>
      <c r="H91" s="34"/>
      <c r="I91" s="35"/>
      <c r="J91" s="44"/>
      <c r="K91" s="36"/>
      <c r="L91" s="37"/>
      <c r="M91" s="161"/>
      <c r="N91" s="42"/>
      <c r="O91" s="36"/>
      <c r="P91" s="42"/>
      <c r="Q91" s="42"/>
      <c r="R91" s="42"/>
      <c r="S91" s="195"/>
      <c r="T91" s="42"/>
      <c r="U91" s="42"/>
      <c r="V91" s="39"/>
      <c r="W91" s="39"/>
      <c r="X91" s="39"/>
      <c r="Y91" s="40"/>
      <c r="Z91" s="40"/>
      <c r="AA91" s="40"/>
      <c r="AB91" s="38"/>
      <c r="AC91" s="198"/>
      <c r="AD91" s="183"/>
      <c r="AE91" s="41"/>
      <c r="AF91" s="41"/>
      <c r="AG91" s="41"/>
      <c r="AH91" s="38"/>
      <c r="AI91" s="161"/>
      <c r="AJ91" s="183"/>
      <c r="AK91" s="12"/>
    </row>
    <row r="92" spans="1:37" ht="21" hidden="1" customHeight="1" x14ac:dyDescent="0.25">
      <c r="A92" s="358">
        <v>1</v>
      </c>
      <c r="B92" s="88"/>
      <c r="C92" s="244"/>
      <c r="D92" s="329"/>
      <c r="E92" s="146" t="e">
        <f>ROUND(G92/$T$2,6)</f>
        <v>#DIV/0!</v>
      </c>
      <c r="F92" s="11" t="e">
        <f>G92/M92*100-100</f>
        <v>#DIV/0!</v>
      </c>
      <c r="G92" s="179" t="e">
        <f>(W92+T92)/K92</f>
        <v>#DIV/0!</v>
      </c>
      <c r="H92" s="107" t="e">
        <f>AA92/K92</f>
        <v>#DIV/0!</v>
      </c>
      <c r="I92" s="14" t="e">
        <f>(#REF!+T92)/K92</f>
        <v>#REF!</v>
      </c>
      <c r="J92" s="73" t="e">
        <f>(#REF!+O92+P92+S92+#REF!)/K92</f>
        <v>#REF!</v>
      </c>
      <c r="K92" s="9">
        <v>9.9999999999999994E-37</v>
      </c>
      <c r="L92" s="5">
        <v>1E-46</v>
      </c>
      <c r="M92" s="12">
        <f>L92*G204</f>
        <v>3.0813000000000001E-46</v>
      </c>
      <c r="N92" s="11" t="e">
        <f>ROUND(AC92/$AC$95*$N$95,2)</f>
        <v>#DIV/0!</v>
      </c>
      <c r="O92" s="9" t="e">
        <f>N164/W164*W92</f>
        <v>#DIV/0!</v>
      </c>
      <c r="P92" s="11" t="e">
        <f>ROUND(W92*L446,2)</f>
        <v>#DIV/0!</v>
      </c>
      <c r="Q92" s="11" t="e">
        <f>ROUND(W92*N446,2)</f>
        <v>#DIV/0!</v>
      </c>
      <c r="R92" s="11" t="e">
        <f>ROUND(W92*P446,2)</f>
        <v>#DIV/0!</v>
      </c>
      <c r="S92" s="191" t="e">
        <f>W92*M441</f>
        <v>#DIV/0!</v>
      </c>
      <c r="T92" s="11" t="e">
        <f>N92+P92+Q92+R92</f>
        <v>#DIV/0!</v>
      </c>
      <c r="U92" s="11" t="e">
        <f>G92/M92*100-100</f>
        <v>#DIV/0!</v>
      </c>
      <c r="V92" s="84"/>
      <c r="W92" s="12">
        <f>ROUND((K92*M92),2)</f>
        <v>0</v>
      </c>
      <c r="X92" s="12" t="e">
        <f>T92+W92</f>
        <v>#DIV/0!</v>
      </c>
      <c r="Y92" s="4"/>
      <c r="Z92" s="4"/>
      <c r="AA92" s="186" t="e">
        <f>X92+Y92</f>
        <v>#DIV/0!</v>
      </c>
      <c r="AB92" s="76">
        <v>10</v>
      </c>
      <c r="AC92" s="163" t="e">
        <f>ROUND((V92*K222+AE92),2)</f>
        <v>#DIV/0!</v>
      </c>
      <c r="AD92" s="12" t="e">
        <f>AC92*AB92/100</f>
        <v>#DIV/0!</v>
      </c>
      <c r="AE92" s="157" t="e">
        <f>W92/W95*AE95</f>
        <v>#DIV/0!</v>
      </c>
      <c r="AF92" s="10"/>
      <c r="AG92" s="10"/>
      <c r="AH92" s="4"/>
      <c r="AI92" s="12">
        <f t="shared" ref="AI92:AJ94" si="107">AH92*AG92/100</f>
        <v>0</v>
      </c>
      <c r="AJ92" s="12">
        <f t="shared" si="107"/>
        <v>0</v>
      </c>
      <c r="AK92" s="12"/>
    </row>
    <row r="93" spans="1:37" ht="21" hidden="1" customHeight="1" x14ac:dyDescent="0.25">
      <c r="A93" s="358">
        <v>2</v>
      </c>
      <c r="B93" s="55"/>
      <c r="C93" s="244"/>
      <c r="D93" s="329"/>
      <c r="E93" s="146" t="e">
        <f>ROUND(G93/$T$2,6)</f>
        <v>#DIV/0!</v>
      </c>
      <c r="F93" s="11" t="e">
        <f>G93/M93*100-100</f>
        <v>#DIV/0!</v>
      </c>
      <c r="G93" s="179" t="e">
        <f>(W93+T93)/K93</f>
        <v>#DIV/0!</v>
      </c>
      <c r="H93" s="107" t="e">
        <f>AA93/K93</f>
        <v>#DIV/0!</v>
      </c>
      <c r="I93" s="14" t="e">
        <f>(#REF!+T93)/K93</f>
        <v>#REF!</v>
      </c>
      <c r="J93" s="13"/>
      <c r="K93" s="9">
        <v>9.9999999999999994E-37</v>
      </c>
      <c r="L93" s="5">
        <v>1E-46</v>
      </c>
      <c r="M93" s="12">
        <f>L93*G205</f>
        <v>3.0813000000000001E-46</v>
      </c>
      <c r="N93" s="11" t="e">
        <f>ROUND(AC93/$AC$95*$N$95,2)</f>
        <v>#DIV/0!</v>
      </c>
      <c r="O93" s="9" t="e">
        <f>N165/W165*W93</f>
        <v>#DIV/0!</v>
      </c>
      <c r="P93" s="11" t="e">
        <f>ROUND(W93*L447,2)</f>
        <v>#DIV/0!</v>
      </c>
      <c r="Q93" s="11" t="e">
        <f>ROUND(W93*N447,2)</f>
        <v>#DIV/0!</v>
      </c>
      <c r="R93" s="11" t="e">
        <f>ROUND(W93*P447,2)</f>
        <v>#DIV/0!</v>
      </c>
      <c r="S93" s="191" t="e">
        <f>W93*M442</f>
        <v>#DIV/0!</v>
      </c>
      <c r="T93" s="11" t="e">
        <f>N93+P93+Q93+R93</f>
        <v>#DIV/0!</v>
      </c>
      <c r="U93" s="11" t="e">
        <f>G93/M93*100-100</f>
        <v>#DIV/0!</v>
      </c>
      <c r="V93" s="84"/>
      <c r="W93" s="12">
        <f>ROUND((K93*M93),2)</f>
        <v>0</v>
      </c>
      <c r="X93" s="12" t="e">
        <f>T93+W93</f>
        <v>#DIV/0!</v>
      </c>
      <c r="Y93" s="4"/>
      <c r="Z93" s="4"/>
      <c r="AA93" s="186" t="e">
        <f>X93+Y93</f>
        <v>#DIV/0!</v>
      </c>
      <c r="AB93" s="76">
        <v>10</v>
      </c>
      <c r="AC93" s="163" t="e">
        <f>ROUND((V93*K223+AE93),2)</f>
        <v>#DIV/0!</v>
      </c>
      <c r="AD93" s="12" t="e">
        <f>AC93*AB93/100</f>
        <v>#DIV/0!</v>
      </c>
      <c r="AE93" s="157" t="e">
        <f>W93/W95*AE95</f>
        <v>#DIV/0!</v>
      </c>
      <c r="AF93" s="10"/>
      <c r="AG93" s="10"/>
      <c r="AH93" s="4"/>
      <c r="AI93" s="12">
        <f t="shared" si="107"/>
        <v>0</v>
      </c>
      <c r="AJ93" s="12">
        <f t="shared" si="107"/>
        <v>0</v>
      </c>
      <c r="AK93" s="12"/>
    </row>
    <row r="94" spans="1:37" ht="21" hidden="1" customHeight="1" thickBot="1" x14ac:dyDescent="0.3">
      <c r="A94" s="358">
        <v>3</v>
      </c>
      <c r="B94" s="55"/>
      <c r="C94" s="244"/>
      <c r="D94" s="329"/>
      <c r="E94" s="146" t="e">
        <f>ROUND(G94/$T$2,6)</f>
        <v>#DIV/0!</v>
      </c>
      <c r="F94" s="11" t="e">
        <f>G94/M94*100-100</f>
        <v>#DIV/0!</v>
      </c>
      <c r="G94" s="179" t="e">
        <f>(W94+T94)/K94</f>
        <v>#DIV/0!</v>
      </c>
      <c r="H94" s="107" t="e">
        <f>AA94/K94</f>
        <v>#DIV/0!</v>
      </c>
      <c r="I94" s="14"/>
      <c r="J94" s="13"/>
      <c r="K94" s="9">
        <v>9.9999999999999994E-37</v>
      </c>
      <c r="L94" s="5">
        <v>1E-46</v>
      </c>
      <c r="M94" s="12">
        <f>L94*G383</f>
        <v>3.0813000000000001E-46</v>
      </c>
      <c r="N94" s="11" t="e">
        <f>ROUND(AC94/$AC$95*$N$95,2)</f>
        <v>#DIV/0!</v>
      </c>
      <c r="O94" s="9" t="e">
        <f>N166/W166*W94</f>
        <v>#DIV/0!</v>
      </c>
      <c r="P94" s="11" t="e">
        <f>ROUND(W94*L448,2)</f>
        <v>#DIV/0!</v>
      </c>
      <c r="Q94" s="11" t="e">
        <f>ROUND(W94*N448,2)</f>
        <v>#DIV/0!</v>
      </c>
      <c r="R94" s="11" t="e">
        <f>ROUND(W94*P448,2)</f>
        <v>#DIV/0!</v>
      </c>
      <c r="S94" s="191" t="e">
        <f>W94*M443</f>
        <v>#DIV/0!</v>
      </c>
      <c r="T94" s="11" t="e">
        <f>N94+P94+S94</f>
        <v>#DIV/0!</v>
      </c>
      <c r="U94" s="11" t="e">
        <f>G94/M94*100-100</f>
        <v>#DIV/0!</v>
      </c>
      <c r="V94" s="84"/>
      <c r="W94" s="12">
        <f>ROUND((K94*M94),2)</f>
        <v>0</v>
      </c>
      <c r="X94" s="12" t="e">
        <f>T94+W94</f>
        <v>#DIV/0!</v>
      </c>
      <c r="Y94" s="4"/>
      <c r="Z94" s="4"/>
      <c r="AA94" s="186" t="e">
        <f>X94+Y94</f>
        <v>#DIV/0!</v>
      </c>
      <c r="AB94" s="76">
        <v>10</v>
      </c>
      <c r="AC94" s="163" t="e">
        <f>ROUND((V94*G224+AE94),2)</f>
        <v>#DIV/0!</v>
      </c>
      <c r="AD94" s="182" t="e">
        <f>AC94*AB94/100</f>
        <v>#DIV/0!</v>
      </c>
      <c r="AE94" s="157" t="e">
        <f>W94/W95*AE95</f>
        <v>#DIV/0!</v>
      </c>
      <c r="AF94" s="10"/>
      <c r="AG94" s="10"/>
      <c r="AH94" s="4"/>
      <c r="AI94" s="12">
        <f t="shared" si="107"/>
        <v>0</v>
      </c>
      <c r="AJ94" s="182">
        <f t="shared" si="107"/>
        <v>0</v>
      </c>
      <c r="AK94" s="12"/>
    </row>
    <row r="95" spans="1:37" ht="15.75" hidden="1" customHeight="1" thickBot="1" x14ac:dyDescent="0.3">
      <c r="A95" s="358"/>
      <c r="B95" s="28" t="s">
        <v>8</v>
      </c>
      <c r="C95" s="246"/>
      <c r="D95" s="82"/>
      <c r="E95" s="82"/>
      <c r="F95" s="18"/>
      <c r="G95" s="30"/>
      <c r="H95" s="16"/>
      <c r="I95" s="14"/>
      <c r="J95" s="13"/>
      <c r="K95" s="9"/>
      <c r="L95" s="5"/>
      <c r="M95" s="12"/>
      <c r="N95" s="162" t="e">
        <f>AD95</f>
        <v>#DIV/0!</v>
      </c>
      <c r="O95" s="19"/>
      <c r="P95" s="180" t="e">
        <f>ROUND(W95*L459,2)</f>
        <v>#DIV/0!</v>
      </c>
      <c r="Q95" s="180" t="e">
        <f>ROUND(W95*N459,2)</f>
        <v>#DIV/0!</v>
      </c>
      <c r="R95" s="180" t="e">
        <f>ROUND(W95*P459,2)</f>
        <v>#DIV/0!</v>
      </c>
      <c r="S95" s="187" t="e">
        <f>SUM(S92:S94)</f>
        <v>#DIV/0!</v>
      </c>
      <c r="T95" s="180" t="e">
        <f>N95+P95+Q95+R95</f>
        <v>#DIV/0!</v>
      </c>
      <c r="U95" s="4" t="s">
        <v>27</v>
      </c>
      <c r="V95" s="20">
        <f>SUM(V92:V94)</f>
        <v>0</v>
      </c>
      <c r="W95" s="20">
        <f>SUM(W92:W94)</f>
        <v>0</v>
      </c>
      <c r="X95" s="20" t="e">
        <f>SUM(X92:X94)</f>
        <v>#DIV/0!</v>
      </c>
      <c r="Y95" s="19"/>
      <c r="Z95" s="19"/>
      <c r="AA95" s="187" t="e">
        <f>SUM(AA92:AA94)</f>
        <v>#DIV/0!</v>
      </c>
      <c r="AB95" s="76">
        <v>10</v>
      </c>
      <c r="AC95" s="181">
        <f>V95*K222+AE95</f>
        <v>0</v>
      </c>
      <c r="AD95" s="184" t="e">
        <f>SUM(AD92:AD94)</f>
        <v>#DIV/0!</v>
      </c>
      <c r="AE95" s="188">
        <f>AF95/AF114*S121</f>
        <v>0</v>
      </c>
      <c r="AF95" s="151"/>
      <c r="AG95" s="151"/>
      <c r="AH95" s="19">
        <f>SUM(AH92:AH94)</f>
        <v>0</v>
      </c>
      <c r="AI95" s="181">
        <f>AC95</f>
        <v>0</v>
      </c>
      <c r="AJ95" s="20">
        <f>ROUND(AI95*AB95/100,2)</f>
        <v>0</v>
      </c>
      <c r="AK95" s="185" t="e">
        <f>ROUND((AC95+AD95)*0.2,2)</f>
        <v>#DIV/0!</v>
      </c>
    </row>
    <row r="96" spans="1:37" ht="18.75" hidden="1" customHeight="1" x14ac:dyDescent="0.3">
      <c r="A96" s="358"/>
      <c r="B96" s="355" t="s">
        <v>390</v>
      </c>
      <c r="C96" s="248"/>
      <c r="D96" s="81"/>
      <c r="E96" s="81"/>
      <c r="F96" s="156"/>
      <c r="G96" s="178"/>
      <c r="H96" s="34"/>
      <c r="I96" s="35"/>
      <c r="J96" s="44"/>
      <c r="K96" s="36"/>
      <c r="L96" s="37"/>
      <c r="M96" s="161"/>
      <c r="N96" s="42"/>
      <c r="O96" s="36"/>
      <c r="P96" s="42"/>
      <c r="Q96" s="42"/>
      <c r="R96" s="42"/>
      <c r="S96" s="195"/>
      <c r="T96" s="42"/>
      <c r="U96" s="42"/>
      <c r="V96" s="39"/>
      <c r="W96" s="39"/>
      <c r="X96" s="39"/>
      <c r="Y96" s="40"/>
      <c r="Z96" s="40"/>
      <c r="AA96" s="40"/>
      <c r="AB96" s="38"/>
      <c r="AC96" s="198"/>
      <c r="AD96" s="183"/>
      <c r="AE96" s="41"/>
      <c r="AF96" s="41"/>
      <c r="AG96" s="41"/>
      <c r="AH96" s="38"/>
      <c r="AI96" s="161"/>
      <c r="AJ96" s="183"/>
      <c r="AK96" s="12"/>
    </row>
    <row r="97" spans="1:38" ht="15.75" hidden="1" customHeight="1" x14ac:dyDescent="0.25">
      <c r="A97" s="358"/>
      <c r="B97" s="55"/>
      <c r="C97" s="244"/>
      <c r="D97" s="329"/>
      <c r="E97" s="146" t="e">
        <f>ROUND(G97/$T$2,6)</f>
        <v>#DIV/0!</v>
      </c>
      <c r="F97" s="11" t="e">
        <f>G97/M97*100-100</f>
        <v>#DIV/0!</v>
      </c>
      <c r="G97" s="179" t="e">
        <f>(W97+T97)/K97</f>
        <v>#DIV/0!</v>
      </c>
      <c r="H97" s="107" t="e">
        <f>AA97/K97</f>
        <v>#DIV/0!</v>
      </c>
      <c r="I97" s="14" t="e">
        <f>(#REF!+T97)/K97</f>
        <v>#REF!</v>
      </c>
      <c r="J97" s="73" t="e">
        <f>(#REF!+O97+P97+S97+#REF!)/K97</f>
        <v>#REF!</v>
      </c>
      <c r="K97" s="9">
        <v>9.9999999999999994E-37</v>
      </c>
      <c r="L97" s="5">
        <v>1E-46</v>
      </c>
      <c r="M97" s="12">
        <f>L97*G223</f>
        <v>3.0813000000000001E-46</v>
      </c>
      <c r="N97" s="11" t="e">
        <f>ROUND(AC97/$AC$99*$N$99,2)</f>
        <v>#DIV/0!</v>
      </c>
      <c r="O97" s="9" t="e">
        <f>N169/W169*W97</f>
        <v>#DIV/0!</v>
      </c>
      <c r="P97" s="11" t="e">
        <f>ROUND(W97*L451,2)</f>
        <v>#DIV/0!</v>
      </c>
      <c r="Q97" s="11" t="e">
        <f>ROUND(W97*N451,2)</f>
        <v>#DIV/0!</v>
      </c>
      <c r="R97" s="11" t="e">
        <f>ROUND(W97*P451,2)</f>
        <v>#DIV/0!</v>
      </c>
      <c r="S97" s="191" t="e">
        <f>W97*M446</f>
        <v>#DIV/0!</v>
      </c>
      <c r="T97" s="11" t="e">
        <f>N97+P97+Q97+R97</f>
        <v>#DIV/0!</v>
      </c>
      <c r="U97" s="11" t="e">
        <f>G97/M97*100-100</f>
        <v>#DIV/0!</v>
      </c>
      <c r="V97" s="84"/>
      <c r="W97" s="12">
        <f>ROUND((K97*M97),2)</f>
        <v>0</v>
      </c>
      <c r="X97" s="12" t="e">
        <f>T97+W97</f>
        <v>#DIV/0!</v>
      </c>
      <c r="Y97" s="4"/>
      <c r="Z97" s="4"/>
      <c r="AA97" s="186" t="e">
        <f>X97+Y97</f>
        <v>#DIV/0!</v>
      </c>
      <c r="AB97" s="76">
        <v>5</v>
      </c>
      <c r="AC97" s="163" t="e">
        <f>ROUND((V97*K228+AE97),2)</f>
        <v>#DIV/0!</v>
      </c>
      <c r="AD97" s="12" t="e">
        <f>AC97*AB97/100</f>
        <v>#DIV/0!</v>
      </c>
      <c r="AE97" s="157" t="e">
        <f>W97/W99*AE99</f>
        <v>#DIV/0!</v>
      </c>
      <c r="AF97" s="151"/>
      <c r="AG97" s="151"/>
      <c r="AH97" s="212"/>
      <c r="AI97" s="181"/>
      <c r="AJ97" s="20"/>
      <c r="AK97" s="185"/>
    </row>
    <row r="98" spans="1:38" ht="15.75" hidden="1" customHeight="1" thickBot="1" x14ac:dyDescent="0.3">
      <c r="A98" s="358"/>
      <c r="B98" s="55"/>
      <c r="C98" s="244"/>
      <c r="D98" s="329"/>
      <c r="E98" s="146" t="e">
        <f>ROUND(G98/$T$2,6)</f>
        <v>#DIV/0!</v>
      </c>
      <c r="F98" s="11" t="e">
        <f>G98/M98*100-100</f>
        <v>#DIV/0!</v>
      </c>
      <c r="G98" s="179" t="e">
        <f>(W98+T98)/K98</f>
        <v>#DIV/0!</v>
      </c>
      <c r="H98" s="107" t="e">
        <f>AA98/K98</f>
        <v>#DIV/0!</v>
      </c>
      <c r="I98" s="14" t="e">
        <f>(#REF!+T98)/K98</f>
        <v>#REF!</v>
      </c>
      <c r="J98" s="13"/>
      <c r="K98" s="9">
        <v>9.9999999999999994E-37</v>
      </c>
      <c r="L98" s="5">
        <v>1E-46</v>
      </c>
      <c r="M98" s="12">
        <f>L98*G224</f>
        <v>3.0813000000000001E-46</v>
      </c>
      <c r="N98" s="11" t="e">
        <f>ROUND(AC98/$AC$99*$N$99,2)</f>
        <v>#DIV/0!</v>
      </c>
      <c r="O98" s="9" t="e">
        <f>N170/W170*W98</f>
        <v>#DIV/0!</v>
      </c>
      <c r="P98" s="11" t="e">
        <f>ROUND(W98*L452,2)</f>
        <v>#DIV/0!</v>
      </c>
      <c r="Q98" s="11" t="e">
        <f>ROUND(W98*N452,2)</f>
        <v>#DIV/0!</v>
      </c>
      <c r="R98" s="11" t="e">
        <f>ROUND(W98*P452,2)</f>
        <v>#DIV/0!</v>
      </c>
      <c r="S98" s="191" t="e">
        <f>W98*M447</f>
        <v>#DIV/0!</v>
      </c>
      <c r="T98" s="11" t="e">
        <f>N98+P98+Q98+R98</f>
        <v>#DIV/0!</v>
      </c>
      <c r="U98" s="11" t="e">
        <f>G98/M98*100-100</f>
        <v>#DIV/0!</v>
      </c>
      <c r="V98" s="84"/>
      <c r="W98" s="12">
        <f>ROUND((K98*M98),2)</f>
        <v>0</v>
      </c>
      <c r="X98" s="12" t="e">
        <f>T98+W98</f>
        <v>#DIV/0!</v>
      </c>
      <c r="Y98" s="4"/>
      <c r="Z98" s="4"/>
      <c r="AA98" s="186" t="e">
        <f>X98+Y98</f>
        <v>#DIV/0!</v>
      </c>
      <c r="AB98" s="76">
        <v>5</v>
      </c>
      <c r="AC98" s="163" t="e">
        <f>ROUND((V98*K236+AE98),2)</f>
        <v>#DIV/0!</v>
      </c>
      <c r="AD98" s="12" t="e">
        <f>AC98*AB98/100</f>
        <v>#DIV/0!</v>
      </c>
      <c r="AE98" s="157" t="e">
        <f>W98/W99*AE99</f>
        <v>#DIV/0!</v>
      </c>
      <c r="AF98" s="151"/>
      <c r="AG98" s="151"/>
      <c r="AH98" s="212"/>
      <c r="AI98" s="181"/>
      <c r="AJ98" s="211"/>
      <c r="AK98" s="185"/>
    </row>
    <row r="99" spans="1:38" ht="15.75" hidden="1" customHeight="1" thickBot="1" x14ac:dyDescent="0.3">
      <c r="A99" s="358"/>
      <c r="B99" s="28" t="s">
        <v>8</v>
      </c>
      <c r="C99" s="246"/>
      <c r="D99" s="82"/>
      <c r="E99" s="82"/>
      <c r="F99" s="18"/>
      <c r="G99" s="30"/>
      <c r="H99" s="16"/>
      <c r="I99" s="14"/>
      <c r="J99" s="13"/>
      <c r="K99" s="9"/>
      <c r="L99" s="5"/>
      <c r="M99" s="12"/>
      <c r="N99" s="162" t="e">
        <f>AD99</f>
        <v>#DIV/0!</v>
      </c>
      <c r="O99" s="19"/>
      <c r="P99" s="180" t="e">
        <f>ROUND(W99*L463,2)</f>
        <v>#DIV/0!</v>
      </c>
      <c r="Q99" s="180" t="e">
        <f>ROUND(W99*N463,2)</f>
        <v>#DIV/0!</v>
      </c>
      <c r="R99" s="180" t="e">
        <f>ROUND(W99*P463,2)</f>
        <v>#DIV/0!</v>
      </c>
      <c r="S99" s="187" t="e">
        <f>SUM(S96:S98)</f>
        <v>#DIV/0!</v>
      </c>
      <c r="T99" s="180" t="e">
        <f>N99+P99+Q99+R99</f>
        <v>#DIV/0!</v>
      </c>
      <c r="U99" s="4" t="s">
        <v>27</v>
      </c>
      <c r="V99" s="20">
        <f>SUM(V96:V98)</f>
        <v>0</v>
      </c>
      <c r="W99" s="20">
        <f>SUM(W96:W98)</f>
        <v>0</v>
      </c>
      <c r="X99" s="20" t="e">
        <f>SUM(X96:X98)</f>
        <v>#DIV/0!</v>
      </c>
      <c r="Y99" s="19"/>
      <c r="Z99" s="19"/>
      <c r="AA99" s="187" t="e">
        <f>SUM(AA96:AA98)</f>
        <v>#DIV/0!</v>
      </c>
      <c r="AB99" s="76">
        <v>5</v>
      </c>
      <c r="AC99" s="181">
        <f>V99*K227+AE99</f>
        <v>0</v>
      </c>
      <c r="AD99" s="184" t="e">
        <f>SUM(AD96:AD98)</f>
        <v>#DIV/0!</v>
      </c>
      <c r="AE99" s="208">
        <f>AF99/AF114*S121</f>
        <v>0</v>
      </c>
      <c r="AF99" s="151"/>
      <c r="AG99" s="151"/>
      <c r="AH99" s="19">
        <f>SUM(AH96:AH98)</f>
        <v>0</v>
      </c>
      <c r="AI99" s="181">
        <f>AC99</f>
        <v>0</v>
      </c>
      <c r="AJ99" s="184">
        <f>ROUND(AI99*AB99/100,2)</f>
        <v>0</v>
      </c>
      <c r="AK99" s="185" t="e">
        <f>ROUND((AC99+AD99)*0.2,2)</f>
        <v>#DIV/0!</v>
      </c>
    </row>
    <row r="100" spans="1:38" ht="15.75" hidden="1" x14ac:dyDescent="0.25">
      <c r="A100" s="29"/>
      <c r="B100" s="355" t="s">
        <v>401</v>
      </c>
      <c r="C100" s="248"/>
      <c r="D100" s="355"/>
      <c r="E100" s="150"/>
      <c r="F100" s="42"/>
      <c r="G100" s="355"/>
      <c r="H100" s="44"/>
      <c r="I100" s="44"/>
      <c r="J100" s="44"/>
      <c r="K100" s="36"/>
      <c r="L100" s="37"/>
      <c r="M100" s="38"/>
      <c r="N100" s="42"/>
      <c r="O100" s="36"/>
      <c r="P100" s="42"/>
      <c r="Q100" s="42"/>
      <c r="R100" s="42"/>
      <c r="S100" s="195"/>
      <c r="T100" s="42"/>
      <c r="V100" s="38"/>
      <c r="W100" s="161">
        <f>K100*M100</f>
        <v>0</v>
      </c>
      <c r="X100" s="161"/>
      <c r="Y100" s="38"/>
      <c r="Z100" s="38"/>
      <c r="AA100" s="38"/>
      <c r="AB100" s="38"/>
      <c r="AC100" s="161"/>
      <c r="AD100" s="183"/>
      <c r="AE100" s="45"/>
      <c r="AF100" s="206"/>
      <c r="AG100" s="154"/>
      <c r="AH100" s="45"/>
      <c r="AI100" s="38"/>
      <c r="AJ100" s="194"/>
      <c r="AK100" s="38"/>
    </row>
    <row r="101" spans="1:38" ht="15.75" hidden="1" x14ac:dyDescent="0.25">
      <c r="A101" s="356">
        <v>1</v>
      </c>
      <c r="B101" s="88"/>
      <c r="C101" s="251"/>
      <c r="D101" s="329"/>
      <c r="E101" s="146" t="e">
        <f>ROUND(G101/$T$2,6)</f>
        <v>#DIV/0!</v>
      </c>
      <c r="F101" s="11" t="e">
        <f>G101/M101*100-100</f>
        <v>#DIV/0!</v>
      </c>
      <c r="G101" s="30" t="e">
        <f>X101/K101</f>
        <v>#DIV/0!</v>
      </c>
      <c r="H101" s="107" t="e">
        <f>AA101/K101</f>
        <v>#DIV/0!</v>
      </c>
      <c r="I101" s="14" t="e">
        <f>(X101+#REF!)/K101</f>
        <v>#DIV/0!</v>
      </c>
      <c r="J101" s="73" t="e">
        <f>(#REF!+O101+P101+S101+#REF!)/K101</f>
        <v>#REF!</v>
      </c>
      <c r="K101" s="9">
        <v>9.9999999999999994E-37</v>
      </c>
      <c r="L101" s="5">
        <v>1E-46</v>
      </c>
      <c r="M101" s="12">
        <f>L101*G228</f>
        <v>3.0813000000000001E-46</v>
      </c>
      <c r="N101" s="11" t="e">
        <f>ROUND(AC101/$AC$106*$N$106,2)</f>
        <v>#DIV/0!</v>
      </c>
      <c r="O101" s="9" t="e">
        <f>N149/W149*W101</f>
        <v>#DIV/0!</v>
      </c>
      <c r="P101" s="11" t="e">
        <f>ROUND(W101*L461,2)</f>
        <v>#DIV/0!</v>
      </c>
      <c r="Q101" s="11" t="e">
        <f>ROUND(W101*N461,2)</f>
        <v>#DIV/0!</v>
      </c>
      <c r="R101" s="11" t="e">
        <f>ROUND(W101*P461,2)</f>
        <v>#DIV/0!</v>
      </c>
      <c r="S101" s="191" t="e">
        <f>W101*M452</f>
        <v>#DIV/0!</v>
      </c>
      <c r="T101" s="11" t="e">
        <f>N101+P101+Q101+R101+S101</f>
        <v>#DIV/0!</v>
      </c>
      <c r="V101" s="84">
        <v>2064</v>
      </c>
      <c r="W101" s="12">
        <f>ROUND((K101*M101),2)</f>
        <v>0</v>
      </c>
      <c r="X101" s="12" t="e">
        <f>T101+W101</f>
        <v>#DIV/0!</v>
      </c>
      <c r="Y101" s="4" t="e">
        <f>W101/W106*Y106</f>
        <v>#DIV/0!</v>
      </c>
      <c r="Z101" s="11" t="e">
        <f>H101/M101*100-100</f>
        <v>#DIV/0!</v>
      </c>
      <c r="AA101" s="4" t="e">
        <f>X101+Y101</f>
        <v>#DIV/0!</v>
      </c>
      <c r="AB101" s="76">
        <v>5</v>
      </c>
      <c r="AC101" s="163" t="e">
        <f>ROUND((V101*K359+AE101),2)</f>
        <v>#DIV/0!</v>
      </c>
      <c r="AD101" s="12" t="e">
        <f>AC101*AB101/100</f>
        <v>#DIV/0!</v>
      </c>
      <c r="AE101" s="10" t="e">
        <f>$W101/$W$106*$AE$106</f>
        <v>#DIV/0!</v>
      </c>
      <c r="AF101" s="207"/>
      <c r="AG101" s="153"/>
      <c r="AH101" s="117"/>
      <c r="AI101" s="4"/>
      <c r="AJ101" s="4"/>
      <c r="AK101" s="4"/>
    </row>
    <row r="102" spans="1:38" ht="15.75" hidden="1" x14ac:dyDescent="0.25">
      <c r="A102" s="356">
        <f>A101+1</f>
        <v>2</v>
      </c>
      <c r="B102" s="88"/>
      <c r="C102" s="251"/>
      <c r="D102" s="329"/>
      <c r="E102" s="146" t="e">
        <f>ROUND(G102/$T$2,6)</f>
        <v>#DIV/0!</v>
      </c>
      <c r="F102" s="11" t="e">
        <f>G102/M102*100-100</f>
        <v>#DIV/0!</v>
      </c>
      <c r="G102" s="30" t="e">
        <f>X102/K102</f>
        <v>#DIV/0!</v>
      </c>
      <c r="H102" s="107" t="e">
        <f>AA102/K102</f>
        <v>#DIV/0!</v>
      </c>
      <c r="I102" s="14"/>
      <c r="J102" s="112"/>
      <c r="K102" s="9">
        <v>9.9999999999999994E-37</v>
      </c>
      <c r="L102" s="5">
        <v>1E-46</v>
      </c>
      <c r="M102" s="12">
        <f>L102*G236</f>
        <v>3.0813000000000001E-46</v>
      </c>
      <c r="N102" s="11" t="e">
        <f>ROUND(AC102/$AC$106*$N$106,2)</f>
        <v>#DIV/0!</v>
      </c>
      <c r="O102" s="9" t="e">
        <f>N150/W150*W102</f>
        <v>#DIV/0!</v>
      </c>
      <c r="P102" s="11" t="e">
        <f>ROUND(W102*L462,2)</f>
        <v>#DIV/0!</v>
      </c>
      <c r="Q102" s="11" t="e">
        <f>ROUND(W102*N462,2)</f>
        <v>#DIV/0!</v>
      </c>
      <c r="R102" s="11" t="e">
        <f>ROUND(W102*P462,2)</f>
        <v>#DIV/0!</v>
      </c>
      <c r="S102" s="191" t="e">
        <f>W102*M453</f>
        <v>#DIV/0!</v>
      </c>
      <c r="T102" s="11" t="e">
        <f>N102+P102+Q102+R102+S102</f>
        <v>#DIV/0!</v>
      </c>
      <c r="V102" s="84">
        <v>1524</v>
      </c>
      <c r="W102" s="12">
        <f>ROUND((K102*M102),2)</f>
        <v>0</v>
      </c>
      <c r="X102" s="12" t="e">
        <f>T102+W102</f>
        <v>#DIV/0!</v>
      </c>
      <c r="Y102" s="4" t="e">
        <f>W102/W106*Y106</f>
        <v>#DIV/0!</v>
      </c>
      <c r="Z102" s="11" t="e">
        <f>H102/M102*100-100</f>
        <v>#DIV/0!</v>
      </c>
      <c r="AA102" s="4" t="e">
        <f>X102+Y102</f>
        <v>#DIV/0!</v>
      </c>
      <c r="AB102" s="76">
        <v>5</v>
      </c>
      <c r="AC102" s="163" t="e">
        <f>ROUND((V102*K360+AE102),2)</f>
        <v>#DIV/0!</v>
      </c>
      <c r="AD102" s="12" t="e">
        <f>AC102*AB102/100</f>
        <v>#DIV/0!</v>
      </c>
      <c r="AE102" s="10" t="e">
        <f>$W102/$W$106*$AE$106</f>
        <v>#DIV/0!</v>
      </c>
      <c r="AF102" s="207"/>
      <c r="AG102" s="153"/>
      <c r="AH102" s="117"/>
      <c r="AI102" s="4"/>
      <c r="AJ102" s="4"/>
      <c r="AK102" s="4"/>
    </row>
    <row r="103" spans="1:38" ht="15.75" hidden="1" x14ac:dyDescent="0.25">
      <c r="A103" s="356">
        <f>A102+1</f>
        <v>3</v>
      </c>
      <c r="B103" s="88"/>
      <c r="C103" s="251"/>
      <c r="D103" s="329"/>
      <c r="E103" s="146" t="e">
        <f>ROUND(G103/$T$2,6)</f>
        <v>#DIV/0!</v>
      </c>
      <c r="F103" s="11" t="e">
        <f>G103/M103*100-100</f>
        <v>#DIV/0!</v>
      </c>
      <c r="G103" s="30" t="e">
        <f>X103/K103</f>
        <v>#DIV/0!</v>
      </c>
      <c r="H103" s="107" t="e">
        <f>AA103/K103</f>
        <v>#DIV/0!</v>
      </c>
      <c r="I103" s="14"/>
      <c r="J103" s="112"/>
      <c r="K103" s="9">
        <v>9.9999999999999994E-37</v>
      </c>
      <c r="L103" s="5">
        <v>1E-46</v>
      </c>
      <c r="M103" s="12">
        <f>L103*G237</f>
        <v>3.0813000000000001E-46</v>
      </c>
      <c r="N103" s="11" t="e">
        <f>ROUND(AC103/$AC$106*$N$106,2)</f>
        <v>#DIV/0!</v>
      </c>
      <c r="O103" s="9" t="e">
        <f>N153/W153*W103</f>
        <v>#DIV/0!</v>
      </c>
      <c r="P103" s="11" t="e">
        <f>ROUND(W103*L463,2)</f>
        <v>#DIV/0!</v>
      </c>
      <c r="Q103" s="11" t="e">
        <f>ROUND(W103*N463,2)</f>
        <v>#DIV/0!</v>
      </c>
      <c r="R103" s="11" t="e">
        <f>ROUND(W103*P463,2)</f>
        <v>#DIV/0!</v>
      </c>
      <c r="S103" s="191" t="e">
        <f>W103*M454</f>
        <v>#DIV/0!</v>
      </c>
      <c r="T103" s="11" t="e">
        <f>N103+P103+Q103+R103+S103</f>
        <v>#DIV/0!</v>
      </c>
      <c r="V103" s="84"/>
      <c r="W103" s="12">
        <f>ROUND((K103*M103),2)</f>
        <v>0</v>
      </c>
      <c r="X103" s="12" t="e">
        <f>T103+W103</f>
        <v>#DIV/0!</v>
      </c>
      <c r="Y103" s="4" t="e">
        <f>W103/#REF!*#REF!</f>
        <v>#REF!</v>
      </c>
      <c r="Z103" s="11" t="e">
        <f>H103/M103*100-100</f>
        <v>#DIV/0!</v>
      </c>
      <c r="AA103" s="4" t="e">
        <f>X103+Y103</f>
        <v>#DIV/0!</v>
      </c>
      <c r="AB103" s="76">
        <v>5</v>
      </c>
      <c r="AC103" s="163" t="e">
        <f>ROUND((V103*K361+AE103),2)</f>
        <v>#DIV/0!</v>
      </c>
      <c r="AD103" s="12" t="e">
        <f>AC103*AB103/100</f>
        <v>#DIV/0!</v>
      </c>
      <c r="AE103" s="10" t="e">
        <f>$W103/$W$106*$AE$106</f>
        <v>#DIV/0!</v>
      </c>
      <c r="AF103" s="207"/>
      <c r="AG103" s="153"/>
      <c r="AH103" s="117"/>
      <c r="AI103" s="4"/>
      <c r="AJ103" s="4"/>
      <c r="AK103" s="4"/>
    </row>
    <row r="104" spans="1:38" ht="15.75" hidden="1" x14ac:dyDescent="0.25">
      <c r="A104" s="356">
        <f>A103+1</f>
        <v>4</v>
      </c>
      <c r="B104" s="88"/>
      <c r="C104" s="251"/>
      <c r="D104" s="329"/>
      <c r="E104" s="146" t="e">
        <f>ROUND(G104/$T$2,6)</f>
        <v>#DIV/0!</v>
      </c>
      <c r="F104" s="11" t="e">
        <f>G104/M104*100-100</f>
        <v>#DIV/0!</v>
      </c>
      <c r="G104" s="30" t="e">
        <f>X104/K104</f>
        <v>#DIV/0!</v>
      </c>
      <c r="H104" s="107" t="e">
        <f>AA104/K104</f>
        <v>#DIV/0!</v>
      </c>
      <c r="I104" s="14"/>
      <c r="J104" s="112"/>
      <c r="K104" s="9">
        <v>9.9999999999999994E-37</v>
      </c>
      <c r="L104" s="5">
        <v>1E-46</v>
      </c>
      <c r="M104" s="12">
        <f>L104*G389</f>
        <v>3.0813000000000001E-46</v>
      </c>
      <c r="N104" s="11">
        <f>ROUND(AC104/$AC$106*$N$106,2)</f>
        <v>0</v>
      </c>
      <c r="O104" s="9" t="e">
        <f>N154/W154*W104</f>
        <v>#DIV/0!</v>
      </c>
      <c r="P104" s="11" t="e">
        <f>ROUND(W104*L464,2)</f>
        <v>#DIV/0!</v>
      </c>
      <c r="Q104" s="11" t="e">
        <f>ROUND(W104*N464,2)</f>
        <v>#DIV/0!</v>
      </c>
      <c r="R104" s="11" t="e">
        <f>ROUND(W104*P464,2)</f>
        <v>#DIV/0!</v>
      </c>
      <c r="S104" s="191" t="e">
        <f>W104*M459</f>
        <v>#DIV/0!</v>
      </c>
      <c r="T104" s="11" t="e">
        <f>N104+P104+Q104+R104+S104</f>
        <v>#DIV/0!</v>
      </c>
      <c r="V104" s="84"/>
      <c r="W104" s="12">
        <f>ROUND((K104*M104),2)</f>
        <v>0</v>
      </c>
      <c r="X104" s="12" t="e">
        <f>T104+W104</f>
        <v>#DIV/0!</v>
      </c>
      <c r="Y104" s="4" t="e">
        <f>W104/#REF!*#REF!</f>
        <v>#REF!</v>
      </c>
      <c r="Z104" s="11" t="e">
        <f>H104/M104*100-100</f>
        <v>#DIV/0!</v>
      </c>
      <c r="AA104" s="4" t="e">
        <f>X104+Y104</f>
        <v>#DIV/0!</v>
      </c>
      <c r="AB104" s="76">
        <v>5</v>
      </c>
      <c r="AC104" s="163">
        <f>ROUND((V104*K362+AE106),2)</f>
        <v>0</v>
      </c>
      <c r="AD104" s="12">
        <f>AC104*AB104/100</f>
        <v>0</v>
      </c>
      <c r="AE104" s="10" t="e">
        <f>$W104/$W$106*$AE$106</f>
        <v>#DIV/0!</v>
      </c>
      <c r="AF104" s="207"/>
      <c r="AG104" s="153"/>
      <c r="AH104" s="117"/>
      <c r="AI104" s="4"/>
      <c r="AJ104" s="4"/>
      <c r="AK104" s="4"/>
    </row>
    <row r="105" spans="1:38" ht="15" hidden="1" customHeight="1" thickBot="1" x14ac:dyDescent="0.3">
      <c r="A105" s="356">
        <f>A104+1</f>
        <v>5</v>
      </c>
      <c r="B105" s="88"/>
      <c r="C105" s="245"/>
      <c r="D105" s="329"/>
      <c r="E105" s="146" t="e">
        <f>ROUND(G105/$T$2,6)</f>
        <v>#DIV/0!</v>
      </c>
      <c r="F105" s="11" t="e">
        <f>G105/M105*100-100</f>
        <v>#DIV/0!</v>
      </c>
      <c r="G105" s="16" t="e">
        <f>(W105+T105)/K105</f>
        <v>#DIV/0!</v>
      </c>
      <c r="H105" s="107" t="e">
        <f>AA105/K105</f>
        <v>#DIV/0!</v>
      </c>
      <c r="I105" s="14"/>
      <c r="J105" s="112"/>
      <c r="K105" s="9">
        <v>9.9999999999999994E-37</v>
      </c>
      <c r="L105" s="5">
        <v>1E-46</v>
      </c>
      <c r="M105" s="4">
        <f>L105*G341</f>
        <v>3.0813000000000001E-46</v>
      </c>
      <c r="N105" s="11" t="e">
        <f>ROUND(AC105/$AC$106*$N$106,0)</f>
        <v>#DIV/0!</v>
      </c>
      <c r="O105" s="9" t="e">
        <f>N150/W150*W105</f>
        <v>#DIV/0!</v>
      </c>
      <c r="P105" s="11" t="e">
        <f>ROUND((W105*L344),0)</f>
        <v>#DIV/0!</v>
      </c>
      <c r="Q105" s="11"/>
      <c r="R105" s="11"/>
      <c r="S105" s="191" t="e">
        <f>W105*M576</f>
        <v>#DIV/0!</v>
      </c>
      <c r="T105" s="11" t="e">
        <f>N105+P105+S105</f>
        <v>#DIV/0!</v>
      </c>
      <c r="V105" s="84"/>
      <c r="W105" s="12">
        <f>ROUND((K105*M105),0)</f>
        <v>0</v>
      </c>
      <c r="X105" s="12" t="e">
        <f>N105+P105+S105+W105</f>
        <v>#DIV/0!</v>
      </c>
      <c r="Y105" s="4" t="e">
        <f>W105/#REF!*#REF!</f>
        <v>#REF!</v>
      </c>
      <c r="Z105" s="11" t="e">
        <f>H105/M105*100-100</f>
        <v>#DIV/0!</v>
      </c>
      <c r="AA105" s="4" t="e">
        <f>X105+Y105</f>
        <v>#DIV/0!</v>
      </c>
      <c r="AB105" s="76">
        <v>5</v>
      </c>
      <c r="AC105" s="163" t="e">
        <f>ROUND((V105*K363+AE105),0)</f>
        <v>#DIV/0!</v>
      </c>
      <c r="AD105" s="182" t="e">
        <f>AC105*AB105/100</f>
        <v>#DIV/0!</v>
      </c>
      <c r="AE105" s="10" t="e">
        <f>$W105/$W$106*$AE$106</f>
        <v>#DIV/0!</v>
      </c>
      <c r="AF105" s="207"/>
      <c r="AG105" s="153"/>
      <c r="AH105" s="10"/>
      <c r="AI105" s="4"/>
      <c r="AJ105" s="192"/>
      <c r="AK105" s="4"/>
    </row>
    <row r="106" spans="1:38" ht="16.5" hidden="1" thickBot="1" x14ac:dyDescent="0.3">
      <c r="A106" s="358"/>
      <c r="B106" s="28" t="s">
        <v>8</v>
      </c>
      <c r="C106" s="246"/>
      <c r="D106" s="28"/>
      <c r="E106" s="28"/>
      <c r="F106" s="4" t="s">
        <v>27</v>
      </c>
      <c r="G106" s="30" t="s">
        <v>27</v>
      </c>
      <c r="H106" s="30"/>
      <c r="I106" s="31" t="s">
        <v>27</v>
      </c>
      <c r="J106" s="72"/>
      <c r="K106" s="9"/>
      <c r="L106" s="5"/>
      <c r="M106" s="4"/>
      <c r="N106" s="162">
        <f>AD106</f>
        <v>552.79</v>
      </c>
      <c r="O106" s="19"/>
      <c r="P106" s="20" t="e">
        <f>SUM(P101:P105)</f>
        <v>#DIV/0!</v>
      </c>
      <c r="Q106" s="20" t="e">
        <f>SUM(Q101:Q105)</f>
        <v>#DIV/0!</v>
      </c>
      <c r="R106" s="20" t="e">
        <f>SUM(R101:R105)</f>
        <v>#DIV/0!</v>
      </c>
      <c r="S106" s="20" t="e">
        <f>SUM(S101:S105)</f>
        <v>#DIV/0!</v>
      </c>
      <c r="T106" s="20" t="e">
        <f>SUM(T101:T105)</f>
        <v>#DIV/0!</v>
      </c>
      <c r="V106" s="20">
        <f>SUM(V101:V105)</f>
        <v>3588</v>
      </c>
      <c r="W106" s="20">
        <f>SUM(W101:W105)</f>
        <v>0</v>
      </c>
      <c r="X106" s="20" t="e">
        <f>SUM(X101:X105)</f>
        <v>#DIV/0!</v>
      </c>
      <c r="Y106" s="109"/>
      <c r="Z106" s="19"/>
      <c r="AA106" s="19"/>
      <c r="AB106" s="76">
        <v>5</v>
      </c>
      <c r="AC106" s="181">
        <f>ROUND(V106*K225+AE106,2)</f>
        <v>11055.7</v>
      </c>
      <c r="AD106" s="184">
        <f>ROUND(AC106*AB106/100,2)</f>
        <v>552.79</v>
      </c>
      <c r="AE106" s="193">
        <f>AF106/AF114*S121</f>
        <v>0</v>
      </c>
      <c r="AF106" s="111"/>
      <c r="AG106" s="151"/>
      <c r="AH106" s="123">
        <v>1.1000000000000001</v>
      </c>
      <c r="AI106" s="181">
        <f>AG106*AH106*$AG$2</f>
        <v>0</v>
      </c>
      <c r="AJ106" s="187">
        <f>ROUND(AI106*AB106/100,2)</f>
        <v>0</v>
      </c>
      <c r="AK106" s="185">
        <f>ROUND((AC106+AD106)*0.2,2)</f>
        <v>2321.6999999999998</v>
      </c>
      <c r="AL106" s="335"/>
    </row>
    <row r="107" spans="1:38" ht="15.75" hidden="1" x14ac:dyDescent="0.25">
      <c r="A107" s="29"/>
      <c r="B107" s="355" t="s">
        <v>488</v>
      </c>
      <c r="C107" s="248"/>
      <c r="D107" s="355"/>
      <c r="E107" s="150"/>
      <c r="F107" s="42"/>
      <c r="G107" s="355"/>
      <c r="H107" s="44"/>
      <c r="I107" s="44"/>
      <c r="J107" s="44"/>
      <c r="K107" s="36"/>
      <c r="L107" s="37"/>
      <c r="M107" s="38"/>
      <c r="N107" s="42"/>
      <c r="O107" s="36"/>
      <c r="P107" s="42"/>
      <c r="Q107" s="42"/>
      <c r="R107" s="42"/>
      <c r="S107" s="195"/>
      <c r="T107" s="42"/>
      <c r="V107" s="38"/>
      <c r="W107" s="161">
        <f>K107*M107</f>
        <v>0</v>
      </c>
      <c r="X107" s="161"/>
      <c r="Y107" s="38"/>
      <c r="Z107" s="38"/>
      <c r="AA107" s="38"/>
      <c r="AB107" s="38"/>
      <c r="AC107" s="161"/>
      <c r="AD107" s="183"/>
      <c r="AE107" s="45"/>
      <c r="AF107" s="206"/>
      <c r="AG107" s="154"/>
      <c r="AH107" s="45"/>
      <c r="AI107" s="38"/>
      <c r="AJ107" s="194"/>
      <c r="AK107" s="38"/>
    </row>
    <row r="108" spans="1:38" ht="15.75" hidden="1" x14ac:dyDescent="0.25">
      <c r="A108" s="356">
        <v>1</v>
      </c>
      <c r="B108" s="88"/>
      <c r="C108" s="251"/>
      <c r="D108" s="329"/>
      <c r="E108" s="146" t="e">
        <f>ROUND(G108/$T$2,6)</f>
        <v>#DIV/0!</v>
      </c>
      <c r="F108" s="11" t="e">
        <f>G108/M108*100-100</f>
        <v>#DIV/0!</v>
      </c>
      <c r="G108" s="30" t="e">
        <f>X108/K108</f>
        <v>#DIV/0!</v>
      </c>
      <c r="H108" s="107" t="e">
        <f>AA108/K108</f>
        <v>#DIV/0!</v>
      </c>
      <c r="I108" s="14" t="e">
        <f>(X108+#REF!)/K108</f>
        <v>#DIV/0!</v>
      </c>
      <c r="J108" s="73" t="e">
        <f>(#REF!+O108+P108+S108+#REF!)/K108</f>
        <v>#REF!</v>
      </c>
      <c r="K108" s="9">
        <v>9.9999999999999994E-37</v>
      </c>
      <c r="L108" s="5">
        <v>1E-46</v>
      </c>
      <c r="M108" s="12">
        <f>L108*G230</f>
        <v>3.0813000000000001E-46</v>
      </c>
      <c r="N108" s="11" t="e">
        <f>ROUND(AC108/$AC$113*$N$113,2)</f>
        <v>#DIV/0!</v>
      </c>
      <c r="O108" s="9" t="e">
        <f>N156/W156*W108</f>
        <v>#DIV/0!</v>
      </c>
      <c r="P108" s="11" t="e">
        <f>ROUND(W108*L470,2)</f>
        <v>#DIV/0!</v>
      </c>
      <c r="Q108" s="11" t="e">
        <f>ROUND(W108*N470,2)</f>
        <v>#DIV/0!</v>
      </c>
      <c r="R108" s="11" t="e">
        <f>ROUND(W108*P470,2)</f>
        <v>#DIV/0!</v>
      </c>
      <c r="S108" s="191" t="e">
        <f>W108*M463</f>
        <v>#DIV/0!</v>
      </c>
      <c r="T108" s="11" t="e">
        <f>N108+P108+Q108+R108+S108</f>
        <v>#DIV/0!</v>
      </c>
      <c r="V108" s="84">
        <v>597</v>
      </c>
      <c r="W108" s="12">
        <f>ROUND((K108*M108),2)</f>
        <v>0</v>
      </c>
      <c r="X108" s="12" t="e">
        <f>T108+W108</f>
        <v>#DIV/0!</v>
      </c>
      <c r="Y108" s="4" t="e">
        <f>W108/W113*Y113</f>
        <v>#DIV/0!</v>
      </c>
      <c r="Z108" s="11" t="e">
        <f>H108/M108*100-100</f>
        <v>#DIV/0!</v>
      </c>
      <c r="AA108" s="4" t="e">
        <f>X108+Y108</f>
        <v>#DIV/0!</v>
      </c>
      <c r="AB108" s="76">
        <v>5</v>
      </c>
      <c r="AC108" s="163" t="e">
        <f>ROUND((V108*K366+AE108),2)</f>
        <v>#DIV/0!</v>
      </c>
      <c r="AD108" s="12" t="e">
        <f>AC108*AB108/100</f>
        <v>#DIV/0!</v>
      </c>
      <c r="AE108" s="157" t="e">
        <f>$W108/$W$113*$AE$113</f>
        <v>#DIV/0!</v>
      </c>
      <c r="AF108" s="207"/>
      <c r="AG108" s="153"/>
      <c r="AH108" s="117"/>
      <c r="AI108" s="4"/>
      <c r="AJ108" s="4"/>
      <c r="AK108" s="4"/>
    </row>
    <row r="109" spans="1:38" ht="15.75" hidden="1" x14ac:dyDescent="0.25">
      <c r="A109" s="356">
        <f>A108+1</f>
        <v>2</v>
      </c>
      <c r="B109" s="88"/>
      <c r="C109" s="144"/>
      <c r="D109" s="329"/>
      <c r="E109" s="146" t="e">
        <f>ROUND(G109/$T$2,6)</f>
        <v>#DIV/0!</v>
      </c>
      <c r="F109" s="11" t="e">
        <f>G109/M109*100-100</f>
        <v>#DIV/0!</v>
      </c>
      <c r="G109" s="30" t="e">
        <f>X109/K109</f>
        <v>#DIV/0!</v>
      </c>
      <c r="H109" s="107" t="e">
        <f>AA109/K109</f>
        <v>#DIV/0!</v>
      </c>
      <c r="I109" s="14"/>
      <c r="J109" s="112"/>
      <c r="K109" s="9">
        <v>9.9999999999999994E-37</v>
      </c>
      <c r="L109" s="5">
        <v>1E-46</v>
      </c>
      <c r="M109" s="186">
        <f>L109*G346</f>
        <v>3.0813000000000001E-46</v>
      </c>
      <c r="N109" s="11" t="e">
        <f>ROUND(AC109/$AC$113*$N$113,2)</f>
        <v>#DIV/0!</v>
      </c>
      <c r="O109" s="9" t="e">
        <f>N157/W157*W109</f>
        <v>#DIV/0!</v>
      </c>
      <c r="P109" s="11" t="e">
        <f>ROUND(W109*L471,2)</f>
        <v>#DIV/0!</v>
      </c>
      <c r="Q109" s="11" t="e">
        <f>ROUND(W109*N471,2)</f>
        <v>#DIV/0!</v>
      </c>
      <c r="R109" s="11" t="e">
        <f>ROUND(W109*P471,2)</f>
        <v>#DIV/0!</v>
      </c>
      <c r="S109" s="191" t="e">
        <f>W109*M464</f>
        <v>#DIV/0!</v>
      </c>
      <c r="T109" s="11" t="e">
        <f>N109+P109+Q109+R109+S109</f>
        <v>#DIV/0!</v>
      </c>
      <c r="V109" s="84"/>
      <c r="W109" s="12">
        <f>ROUND((K109*M109),2)</f>
        <v>0</v>
      </c>
      <c r="X109" s="12" t="e">
        <f>T109+W109</f>
        <v>#DIV/0!</v>
      </c>
      <c r="Y109" s="4" t="e">
        <f>W109/W113*Y113</f>
        <v>#DIV/0!</v>
      </c>
      <c r="Z109" s="11" t="e">
        <f>H109/M109*100-100</f>
        <v>#DIV/0!</v>
      </c>
      <c r="AA109" s="4" t="e">
        <f>X109+Y109</f>
        <v>#DIV/0!</v>
      </c>
      <c r="AB109" s="76">
        <v>5</v>
      </c>
      <c r="AC109" s="163" t="e">
        <f>ROUND((V109*K367+AE109),2)</f>
        <v>#DIV/0!</v>
      </c>
      <c r="AD109" s="12" t="e">
        <f>AC109*AB109/100</f>
        <v>#DIV/0!</v>
      </c>
      <c r="AE109" s="157" t="e">
        <f>$W109/$W$113*$AE$113</f>
        <v>#DIV/0!</v>
      </c>
      <c r="AF109" s="207"/>
      <c r="AG109" s="153"/>
      <c r="AH109" s="117"/>
      <c r="AI109" s="4"/>
      <c r="AJ109" s="4"/>
      <c r="AK109" s="4"/>
    </row>
    <row r="110" spans="1:38" ht="15.75" hidden="1" x14ac:dyDescent="0.25">
      <c r="A110" s="356">
        <f>A109+1</f>
        <v>3</v>
      </c>
      <c r="B110" s="88"/>
      <c r="C110" s="144"/>
      <c r="D110" s="329"/>
      <c r="E110" s="146" t="e">
        <f>ROUND(G110/$T$2,6)</f>
        <v>#DIV/0!</v>
      </c>
      <c r="F110" s="11" t="e">
        <f>G110/M110*100-100</f>
        <v>#DIV/0!</v>
      </c>
      <c r="G110" s="30" t="e">
        <f>X110/K110</f>
        <v>#DIV/0!</v>
      </c>
      <c r="H110" s="107" t="e">
        <f>AA110/K110</f>
        <v>#DIV/0!</v>
      </c>
      <c r="I110" s="14"/>
      <c r="J110" s="112"/>
      <c r="K110" s="9">
        <v>9.9999999999999994E-37</v>
      </c>
      <c r="L110" s="5">
        <v>1E-46</v>
      </c>
      <c r="M110" s="186">
        <f>L110*G347</f>
        <v>3.0813000000000001E-46</v>
      </c>
      <c r="N110" s="11" t="e">
        <f>ROUND(AC110/$AC$113*$N$113,2)</f>
        <v>#DIV/0!</v>
      </c>
      <c r="O110" s="9" t="e">
        <f>N160/W160*W110</f>
        <v>#DIV/0!</v>
      </c>
      <c r="P110" s="11" t="e">
        <f>ROUND(W110*L472,2)</f>
        <v>#DIV/0!</v>
      </c>
      <c r="Q110" s="11" t="e">
        <f>ROUND(W110*N472,2)</f>
        <v>#DIV/0!</v>
      </c>
      <c r="R110" s="11" t="e">
        <f>ROUND(W110*P472,2)</f>
        <v>#DIV/0!</v>
      </c>
      <c r="S110" s="191" t="e">
        <f>W110*M467</f>
        <v>#DIV/0!</v>
      </c>
      <c r="T110" s="11" t="e">
        <f>N110+P110+Q110+R110+S110</f>
        <v>#DIV/0!</v>
      </c>
      <c r="V110" s="84"/>
      <c r="W110" s="12">
        <f>ROUND((K110*M110),2)</f>
        <v>0</v>
      </c>
      <c r="X110" s="12" t="e">
        <f>T110+W110</f>
        <v>#DIV/0!</v>
      </c>
      <c r="Y110" s="4" t="e">
        <f>W110/W114*Y114</f>
        <v>#DIV/0!</v>
      </c>
      <c r="Z110" s="11" t="e">
        <f>H110/M110*100-100</f>
        <v>#DIV/0!</v>
      </c>
      <c r="AA110" s="4" t="e">
        <f>X110+Y110</f>
        <v>#DIV/0!</v>
      </c>
      <c r="AB110" s="76">
        <v>5</v>
      </c>
      <c r="AC110" s="163" t="e">
        <f>ROUND((V110*K368+AE110),2)</f>
        <v>#DIV/0!</v>
      </c>
      <c r="AD110" s="12" t="e">
        <f>AC110*AB110/100</f>
        <v>#DIV/0!</v>
      </c>
      <c r="AE110" s="157" t="e">
        <f>$W110/$W$113*$AE$113</f>
        <v>#DIV/0!</v>
      </c>
      <c r="AF110" s="207"/>
      <c r="AG110" s="153"/>
      <c r="AH110" s="117"/>
      <c r="AI110" s="4"/>
      <c r="AJ110" s="4"/>
      <c r="AK110" s="4"/>
    </row>
    <row r="111" spans="1:38" ht="15.75" hidden="1" x14ac:dyDescent="0.25">
      <c r="A111" s="356">
        <f>A110+1</f>
        <v>4</v>
      </c>
      <c r="B111" s="88"/>
      <c r="C111" s="144"/>
      <c r="D111" s="329"/>
      <c r="E111" s="146" t="e">
        <f>ROUND(G111/$T$2,6)</f>
        <v>#DIV/0!</v>
      </c>
      <c r="F111" s="11" t="e">
        <f>G111/M111*100-100</f>
        <v>#DIV/0!</v>
      </c>
      <c r="G111" s="30" t="e">
        <f>X111/K111</f>
        <v>#DIV/0!</v>
      </c>
      <c r="H111" s="107" t="e">
        <f>AA111/K111</f>
        <v>#DIV/0!</v>
      </c>
      <c r="I111" s="14"/>
      <c r="J111" s="112"/>
      <c r="K111" s="9">
        <v>9.9999999999999994E-37</v>
      </c>
      <c r="L111" s="5">
        <v>1E-46</v>
      </c>
      <c r="M111" s="186">
        <f>L111*G348</f>
        <v>3.0813000000000001E-46</v>
      </c>
      <c r="N111" s="11" t="e">
        <f>ROUND(AC111/$AC$113*$N$113,2)</f>
        <v>#DIV/0!</v>
      </c>
      <c r="O111" s="9" t="e">
        <f>N161/W161*W111</f>
        <v>#DIV/0!</v>
      </c>
      <c r="P111" s="11" t="e">
        <f>ROUND(W111*L473,2)</f>
        <v>#DIV/0!</v>
      </c>
      <c r="Q111" s="11" t="e">
        <f>ROUND(W111*N473,2)</f>
        <v>#DIV/0!</v>
      </c>
      <c r="R111" s="11" t="e">
        <f>ROUND(W111*P473,2)</f>
        <v>#DIV/0!</v>
      </c>
      <c r="S111" s="191" t="e">
        <f>W111*M468</f>
        <v>#DIV/0!</v>
      </c>
      <c r="T111" s="11" t="e">
        <f>N111+P111+Q111+R111+S111</f>
        <v>#DIV/0!</v>
      </c>
      <c r="V111" s="84"/>
      <c r="W111" s="12">
        <f>ROUND((K111*M111),2)</f>
        <v>0</v>
      </c>
      <c r="X111" s="12" t="e">
        <f>T111+W111</f>
        <v>#DIV/0!</v>
      </c>
      <c r="Y111" s="4" t="e">
        <f>W111/W115*Y115</f>
        <v>#DIV/0!</v>
      </c>
      <c r="Z111" s="11" t="e">
        <f>H111/M111*100-100</f>
        <v>#DIV/0!</v>
      </c>
      <c r="AA111" s="4" t="e">
        <f>X111+Y111</f>
        <v>#DIV/0!</v>
      </c>
      <c r="AB111" s="76">
        <v>5</v>
      </c>
      <c r="AC111" s="163" t="e">
        <f>ROUND((V111*K369+AE111),2)</f>
        <v>#DIV/0!</v>
      </c>
      <c r="AD111" s="12" t="e">
        <f>AC111*AB111/100</f>
        <v>#DIV/0!</v>
      </c>
      <c r="AE111" s="157" t="e">
        <f>$W111/$W$113*$AE$113</f>
        <v>#DIV/0!</v>
      </c>
      <c r="AF111" s="207"/>
      <c r="AG111" s="153"/>
      <c r="AH111" s="117"/>
      <c r="AI111" s="4"/>
      <c r="AJ111" s="4"/>
      <c r="AK111" s="4"/>
    </row>
    <row r="112" spans="1:38" ht="16.5" hidden="1" thickBot="1" x14ac:dyDescent="0.3">
      <c r="A112" s="356">
        <f>A111+1</f>
        <v>5</v>
      </c>
      <c r="B112" s="88"/>
      <c r="C112" s="85"/>
      <c r="D112" s="329"/>
      <c r="E112" s="146" t="e">
        <f>ROUND(G112/$T$2,6)</f>
        <v>#DIV/0!</v>
      </c>
      <c r="F112" s="11" t="e">
        <f>G112/M112*100-100</f>
        <v>#DIV/0!</v>
      </c>
      <c r="G112" s="16" t="e">
        <f>(W112+T112)/K112</f>
        <v>#DIV/0!</v>
      </c>
      <c r="H112" s="107" t="e">
        <f>AA112/K112</f>
        <v>#DIV/0!</v>
      </c>
      <c r="I112" s="14"/>
      <c r="J112" s="112"/>
      <c r="K112" s="9">
        <v>9.9999999999999994E-37</v>
      </c>
      <c r="L112" s="5">
        <v>1E-46</v>
      </c>
      <c r="M112" s="186">
        <f>L112*G349</f>
        <v>3.0813000000000001E-46</v>
      </c>
      <c r="N112" s="11" t="e">
        <f>ROUND(AC112/$AC$113*$N$113,2)</f>
        <v>#DIV/0!</v>
      </c>
      <c r="O112" s="9" t="e">
        <f>N157/W157*W112</f>
        <v>#DIV/0!</v>
      </c>
      <c r="P112" s="11" t="e">
        <f>ROUND((W112*L352),0)</f>
        <v>#DIV/0!</v>
      </c>
      <c r="Q112" s="11"/>
      <c r="R112" s="11"/>
      <c r="S112" s="191" t="e">
        <f>W112*M583</f>
        <v>#DIV/0!</v>
      </c>
      <c r="T112" s="11" t="e">
        <f>N112+P112+S112</f>
        <v>#DIV/0!</v>
      </c>
      <c r="V112" s="84"/>
      <c r="W112" s="12">
        <f>ROUND((K112*M112),0)</f>
        <v>0</v>
      </c>
      <c r="X112" s="12" t="e">
        <f>N112+P112+S112+W112</f>
        <v>#DIV/0!</v>
      </c>
      <c r="Y112" s="4" t="e">
        <f>W112/W116*Y116</f>
        <v>#DIV/0!</v>
      </c>
      <c r="Z112" s="11" t="e">
        <f>H112/M112*100-100</f>
        <v>#DIV/0!</v>
      </c>
      <c r="AA112" s="4" t="e">
        <f>X112+Y112</f>
        <v>#DIV/0!</v>
      </c>
      <c r="AB112" s="76">
        <v>5</v>
      </c>
      <c r="AC112" s="163" t="e">
        <f>ROUND((V112*K370+AE112),2)</f>
        <v>#DIV/0!</v>
      </c>
      <c r="AD112" s="182" t="e">
        <f>AC112*AB112/100</f>
        <v>#DIV/0!</v>
      </c>
      <c r="AE112" s="157" t="e">
        <f>$W112/$W$113*$AE$113</f>
        <v>#DIV/0!</v>
      </c>
      <c r="AF112" s="207"/>
      <c r="AG112" s="153"/>
      <c r="AH112" s="10"/>
      <c r="AI112" s="4"/>
      <c r="AJ112" s="192"/>
      <c r="AK112" s="4"/>
    </row>
    <row r="113" spans="1:38" ht="16.5" hidden="1" thickBot="1" x14ac:dyDescent="0.3">
      <c r="A113" s="358"/>
      <c r="B113" s="28" t="s">
        <v>8</v>
      </c>
      <c r="C113" s="124"/>
      <c r="D113" s="28"/>
      <c r="E113" s="28"/>
      <c r="F113" s="4" t="s">
        <v>27</v>
      </c>
      <c r="G113" s="30" t="s">
        <v>27</v>
      </c>
      <c r="H113" s="30"/>
      <c r="I113" s="31" t="s">
        <v>27</v>
      </c>
      <c r="J113" s="72"/>
      <c r="K113" s="9"/>
      <c r="L113" s="5"/>
      <c r="M113" s="4"/>
      <c r="N113" s="162">
        <f>AD113</f>
        <v>91.98</v>
      </c>
      <c r="O113" s="19"/>
      <c r="P113" s="20" t="e">
        <f>SUM(P108:P112)</f>
        <v>#DIV/0!</v>
      </c>
      <c r="Q113" s="20" t="e">
        <f>SUM(Q108:Q112)</f>
        <v>#DIV/0!</v>
      </c>
      <c r="R113" s="20" t="e">
        <f>SUM(R108:R112)</f>
        <v>#DIV/0!</v>
      </c>
      <c r="S113" s="20" t="e">
        <f>SUM(S108:S112)</f>
        <v>#DIV/0!</v>
      </c>
      <c r="T113" s="20" t="e">
        <f>SUM(T108:T110)</f>
        <v>#DIV/0!</v>
      </c>
      <c r="V113" s="20">
        <f>SUM(V108:V112)</f>
        <v>597</v>
      </c>
      <c r="W113" s="20">
        <f>SUM(W108:W112)</f>
        <v>0</v>
      </c>
      <c r="X113" s="20" t="e">
        <f>SUM(X108:X110)</f>
        <v>#DIV/0!</v>
      </c>
      <c r="Y113" s="109"/>
      <c r="Z113" s="19"/>
      <c r="AA113" s="19"/>
      <c r="AB113" s="76">
        <v>5</v>
      </c>
      <c r="AC113" s="181">
        <f>ROUND(V113*K240+AE113,2)</f>
        <v>1839.54</v>
      </c>
      <c r="AD113" s="184">
        <f>ROUND(AC113*AB113/100,2)</f>
        <v>91.98</v>
      </c>
      <c r="AE113" s="188">
        <f>AF113/AF114*S121</f>
        <v>0</v>
      </c>
      <c r="AF113" s="111"/>
      <c r="AG113" s="151"/>
      <c r="AH113" s="123">
        <v>0.97</v>
      </c>
      <c r="AI113" s="181">
        <f>AG113*AH113*$AG$2</f>
        <v>0</v>
      </c>
      <c r="AJ113" s="187">
        <f>ROUND(AI113*AB113/100,2)</f>
        <v>0</v>
      </c>
      <c r="AK113" s="185">
        <f>ROUND((AC113+AD113)*0.2,2)</f>
        <v>386.3</v>
      </c>
      <c r="AL113" s="335"/>
    </row>
    <row r="114" spans="1:38" ht="19.5" thickBot="1" x14ac:dyDescent="0.3">
      <c r="A114" s="59"/>
      <c r="B114" s="68" t="s">
        <v>8</v>
      </c>
      <c r="C114" s="140"/>
      <c r="D114" s="68"/>
      <c r="E114" s="68"/>
      <c r="F114" s="58"/>
      <c r="G114" s="100"/>
      <c r="H114" s="100"/>
      <c r="I114" s="100"/>
      <c r="J114" s="100"/>
      <c r="K114" s="100"/>
      <c r="L114" s="100"/>
      <c r="M114" s="100"/>
      <c r="N114" s="142">
        <f>N35</f>
        <v>5171.92</v>
      </c>
      <c r="O114" s="142" t="e">
        <f>O35+O49+O76+O90+O95</f>
        <v>#DIV/0!</v>
      </c>
      <c r="P114" s="142" t="e">
        <f t="shared" ref="P114:X114" si="108">P35</f>
        <v>#DIV/0!</v>
      </c>
      <c r="Q114" s="142" t="e">
        <f t="shared" si="108"/>
        <v>#DIV/0!</v>
      </c>
      <c r="R114" s="142" t="e">
        <f t="shared" si="108"/>
        <v>#DIV/0!</v>
      </c>
      <c r="S114" s="142" t="e">
        <f t="shared" si="108"/>
        <v>#DIV/0!</v>
      </c>
      <c r="T114" s="142" t="e">
        <f t="shared" si="108"/>
        <v>#DIV/0!</v>
      </c>
      <c r="U114" s="142">
        <f t="shared" si="108"/>
        <v>0</v>
      </c>
      <c r="V114" s="142">
        <f t="shared" si="108"/>
        <v>0</v>
      </c>
      <c r="W114" s="142">
        <f t="shared" si="108"/>
        <v>0</v>
      </c>
      <c r="X114" s="142" t="e">
        <f t="shared" si="108"/>
        <v>#DIV/0!</v>
      </c>
      <c r="Y114" s="142">
        <f>Y35+Y49+Y76+Y90</f>
        <v>0</v>
      </c>
      <c r="Z114" s="142">
        <f>Z35+Z49+Z76+Z90</f>
        <v>0</v>
      </c>
      <c r="AA114" s="142" t="e">
        <f>AA35+AA49+AA76+AA90</f>
        <v>#DIV/0!</v>
      </c>
      <c r="AB114" s="142"/>
      <c r="AC114" s="142">
        <f>AC35</f>
        <v>0</v>
      </c>
      <c r="AD114" s="142">
        <f>AD35</f>
        <v>0</v>
      </c>
      <c r="AE114" s="142">
        <f>AE35</f>
        <v>0</v>
      </c>
      <c r="AF114" s="70">
        <f>AF35</f>
        <v>21237</v>
      </c>
      <c r="AG114" s="70">
        <f>AG35</f>
        <v>20861</v>
      </c>
      <c r="AH114" s="70"/>
      <c r="AI114" s="70"/>
      <c r="AJ114" s="164">
        <f>AJ35</f>
        <v>5171.92</v>
      </c>
      <c r="AK114" s="164">
        <f>AK35+AK49+AK76+AK90</f>
        <v>0</v>
      </c>
      <c r="AL114" s="67">
        <f>AK114-N119</f>
        <v>0</v>
      </c>
    </row>
    <row r="115" spans="1:38" s="103" customFormat="1" ht="23.25" customHeight="1" thickBot="1" x14ac:dyDescent="0.3">
      <c r="A115" s="74"/>
      <c r="B115" s="74"/>
      <c r="C115" s="125"/>
      <c r="D115" s="74"/>
      <c r="E115" s="74"/>
      <c r="F115" s="102"/>
      <c r="G115" s="100"/>
      <c r="H115" s="100"/>
      <c r="I115" s="100"/>
      <c r="J115" s="100"/>
      <c r="K115" s="77"/>
      <c r="L115" s="460" t="s">
        <v>544</v>
      </c>
      <c r="M115" s="77" t="s">
        <v>192</v>
      </c>
      <c r="N115" s="101">
        <f>N114</f>
        <v>5171.92</v>
      </c>
      <c r="O115" s="77"/>
      <c r="P115" s="267"/>
      <c r="Q115" s="77"/>
      <c r="R115" s="77"/>
      <c r="S115" s="77"/>
      <c r="T115" s="77"/>
      <c r="V115" s="101"/>
      <c r="W115" s="101">
        <f>V114*T2</f>
        <v>0</v>
      </c>
      <c r="X115" s="77"/>
      <c r="Y115" s="77"/>
      <c r="Z115" s="77"/>
      <c r="AA115" s="77"/>
      <c r="AB115" s="77"/>
      <c r="AC115" s="77"/>
      <c r="AD115" s="77"/>
      <c r="AE115" s="77"/>
      <c r="AF115" s="77"/>
      <c r="AG115" s="77">
        <f>SUM(AG8:AG113)</f>
        <v>20861</v>
      </c>
      <c r="AH115" s="77"/>
      <c r="AI115" s="77"/>
      <c r="AJ115" s="118" t="s">
        <v>225</v>
      </c>
      <c r="AK115" s="118" t="s">
        <v>67</v>
      </c>
    </row>
    <row r="116" spans="1:38" s="7" customFormat="1" ht="23.25" customHeight="1" x14ac:dyDescent="0.25">
      <c r="C116" s="126"/>
      <c r="E116" s="168" t="s">
        <v>355</v>
      </c>
      <c r="F116" s="167" t="s">
        <v>352</v>
      </c>
      <c r="G116" s="169" t="s">
        <v>353</v>
      </c>
      <c r="H116" s="56"/>
      <c r="I116" s="56"/>
      <c r="J116" s="56"/>
      <c r="K116" s="57"/>
      <c r="L116" s="461"/>
      <c r="M116" s="57" t="s">
        <v>68</v>
      </c>
      <c r="N116" s="60">
        <f>'калькуляция '!N100</f>
        <v>3053.25</v>
      </c>
      <c r="O116" s="57"/>
      <c r="P116" s="77"/>
      <c r="Q116" s="77"/>
      <c r="R116" s="77"/>
      <c r="S116" s="57"/>
      <c r="T116" s="175" t="e">
        <f>N114+P114+Q114+R114+S114</f>
        <v>#DIV/0!</v>
      </c>
      <c r="V116" s="101"/>
      <c r="W116" s="189">
        <f>W114-W115</f>
        <v>0</v>
      </c>
      <c r="X116" s="77"/>
      <c r="Y116" s="77"/>
      <c r="Z116" s="77"/>
      <c r="AA116" s="77"/>
      <c r="AB116" s="77"/>
      <c r="AC116" s="60">
        <f>W114+AE114</f>
        <v>0</v>
      </c>
      <c r="AD116" s="57"/>
      <c r="AE116" s="57"/>
      <c r="AF116" s="57"/>
      <c r="AG116" s="463" t="str">
        <f>B3</f>
        <v>по инвойсу № 91094740  от 14.01.2020</v>
      </c>
      <c r="AH116" s="464"/>
      <c r="AI116" s="465"/>
      <c r="AJ116" s="230" t="s">
        <v>225</v>
      </c>
      <c r="AK116" s="217" t="s">
        <v>67</v>
      </c>
    </row>
    <row r="117" spans="1:38" s="7" customFormat="1" ht="15.75" thickBot="1" x14ac:dyDescent="0.3">
      <c r="B117" s="171" t="s">
        <v>32</v>
      </c>
      <c r="C117" s="126"/>
      <c r="D117" s="66"/>
      <c r="E117" s="170">
        <v>50</v>
      </c>
      <c r="F117" s="176">
        <v>35</v>
      </c>
      <c r="G117" s="210">
        <f>'калькуляция '!G101</f>
        <v>76</v>
      </c>
      <c r="H117" s="56"/>
      <c r="I117" s="56"/>
      <c r="J117" s="56"/>
      <c r="K117" s="57"/>
      <c r="L117" s="462"/>
      <c r="M117" s="74" t="s">
        <v>80</v>
      </c>
      <c r="N117" s="166">
        <f>N116-N115</f>
        <v>-2118.67</v>
      </c>
      <c r="O117" s="75"/>
      <c r="P117" s="189"/>
      <c r="Q117" s="77"/>
      <c r="R117" s="77"/>
      <c r="S117" s="57"/>
      <c r="T117" s="57"/>
      <c r="V117" s="101"/>
      <c r="W117" s="77"/>
      <c r="X117" s="77"/>
      <c r="Y117" s="77"/>
      <c r="Z117" s="77"/>
      <c r="AA117" s="77"/>
      <c r="AB117" s="77"/>
      <c r="AC117" s="60">
        <f>AC114-AC116</f>
        <v>0</v>
      </c>
      <c r="AD117" s="57"/>
      <c r="AE117" s="57"/>
      <c r="AF117" s="57"/>
      <c r="AG117" s="218"/>
      <c r="AH117" s="57"/>
      <c r="AI117" s="57"/>
      <c r="AJ117" s="234"/>
      <c r="AK117" s="235"/>
    </row>
    <row r="118" spans="1:38" s="7" customFormat="1" ht="19.5" thickBot="1" x14ac:dyDescent="0.3">
      <c r="B118" s="66" t="s">
        <v>35</v>
      </c>
      <c r="C118" s="126"/>
      <c r="D118" s="66"/>
      <c r="E118" s="190"/>
      <c r="F118" s="58"/>
      <c r="G118" s="56"/>
      <c r="H118" s="56"/>
      <c r="I118" s="56"/>
      <c r="J118" s="56"/>
      <c r="K118" s="57"/>
      <c r="L118" s="60"/>
      <c r="M118" s="57"/>
      <c r="N118" s="57"/>
      <c r="O118" s="57"/>
      <c r="P118" s="77"/>
      <c r="Q118" s="77"/>
      <c r="R118" s="77"/>
      <c r="S118" s="57"/>
      <c r="T118" s="57"/>
      <c r="V118" s="101"/>
      <c r="W118" s="77"/>
      <c r="X118" s="77"/>
      <c r="Y118" s="77"/>
      <c r="Z118" s="77"/>
      <c r="AA118" s="77"/>
      <c r="AB118" s="77"/>
      <c r="AC118" s="57"/>
      <c r="AD118" s="57"/>
      <c r="AE118" s="57"/>
      <c r="AG118" s="219"/>
      <c r="AH118" s="132" t="s">
        <v>235</v>
      </c>
      <c r="AI118" s="228">
        <f>AI35</f>
        <v>103438.43</v>
      </c>
      <c r="AJ118" s="164">
        <f>AJ35</f>
        <v>5171.92</v>
      </c>
      <c r="AK118" s="229">
        <f>ROUND((AI118+AJ118)*0.2,2)</f>
        <v>21722.07</v>
      </c>
      <c r="AL118" s="235" t="s">
        <v>433</v>
      </c>
    </row>
    <row r="119" spans="1:38" s="7" customFormat="1" x14ac:dyDescent="0.25">
      <c r="C119" s="126"/>
      <c r="E119" s="216"/>
      <c r="F119" s="62"/>
      <c r="G119" s="216"/>
      <c r="H119" s="24"/>
      <c r="I119" s="24"/>
      <c r="J119" s="24"/>
      <c r="K119" s="61"/>
      <c r="L119" s="447" t="s">
        <v>67</v>
      </c>
      <c r="M119" s="70" t="s">
        <v>67</v>
      </c>
      <c r="N119" s="165">
        <f>AK114</f>
        <v>0</v>
      </c>
      <c r="O119" s="77"/>
      <c r="P119" s="121"/>
      <c r="Q119" s="121"/>
      <c r="R119" s="121"/>
      <c r="S119" s="63" t="s">
        <v>4</v>
      </c>
      <c r="T119" s="61"/>
      <c r="V119" s="120"/>
      <c r="W119" s="120"/>
      <c r="X119" s="120"/>
      <c r="Y119" s="120"/>
      <c r="Z119" s="120"/>
      <c r="AA119" s="120"/>
      <c r="AB119" s="121"/>
      <c r="AC119" s="64"/>
      <c r="AD119" s="64"/>
      <c r="AE119" s="64"/>
      <c r="AG119" s="220"/>
      <c r="AH119" s="64"/>
      <c r="AI119" s="64"/>
      <c r="AJ119" s="231"/>
      <c r="AK119" s="221"/>
      <c r="AL119" s="64"/>
    </row>
    <row r="120" spans="1:38" s="7" customFormat="1" ht="15.75" thickBot="1" x14ac:dyDescent="0.3">
      <c r="C120" s="126"/>
      <c r="F120" s="61"/>
      <c r="G120" s="24"/>
      <c r="H120" s="24"/>
      <c r="I120" s="24"/>
      <c r="J120" s="24"/>
      <c r="K120" s="61"/>
      <c r="L120" s="448"/>
      <c r="M120" s="77" t="s">
        <v>192</v>
      </c>
      <c r="N120" s="101">
        <f>AK118</f>
        <v>21722.07</v>
      </c>
      <c r="O120" s="77"/>
      <c r="P120" s="120"/>
      <c r="Q120" s="97"/>
      <c r="R120" s="97"/>
      <c r="S120" s="63"/>
      <c r="T120" s="395" t="s">
        <v>573</v>
      </c>
      <c r="U120" s="396"/>
      <c r="V120" s="397" t="s">
        <v>571</v>
      </c>
      <c r="W120" s="397" t="s">
        <v>572</v>
      </c>
      <c r="X120" s="403" t="s">
        <v>6</v>
      </c>
      <c r="Y120" s="62"/>
      <c r="Z120" s="62"/>
      <c r="AA120" s="62"/>
      <c r="AB120" s="64"/>
      <c r="AC120" s="64"/>
      <c r="AD120" s="64"/>
      <c r="AE120" s="64"/>
      <c r="AG120" s="220"/>
      <c r="AH120" s="64"/>
      <c r="AI120" s="64"/>
      <c r="AJ120" s="231"/>
      <c r="AK120" s="221"/>
      <c r="AL120" s="64"/>
    </row>
    <row r="121" spans="1:38" s="7" customFormat="1" ht="18.75" customHeight="1" thickBot="1" x14ac:dyDescent="0.3">
      <c r="C121" s="126"/>
      <c r="F121" s="61"/>
      <c r="G121" s="24"/>
      <c r="H121" s="24"/>
      <c r="I121" s="24"/>
      <c r="J121" s="24"/>
      <c r="K121" s="61"/>
      <c r="L121" s="448"/>
      <c r="M121" s="57" t="s">
        <v>68</v>
      </c>
      <c r="N121" s="101">
        <f>'калькуляция '!N105</f>
        <v>12823.66</v>
      </c>
      <c r="O121" s="57"/>
      <c r="P121" s="204"/>
      <c r="Q121" s="98"/>
      <c r="R121" s="98"/>
      <c r="S121" s="157"/>
      <c r="T121" s="404" t="s">
        <v>575</v>
      </c>
      <c r="U121" s="394"/>
      <c r="V121" s="393"/>
      <c r="W121" s="175">
        <f>X121*T2</f>
        <v>0</v>
      </c>
      <c r="X121" s="398">
        <f>V121*1000</f>
        <v>0</v>
      </c>
      <c r="Y121" s="61"/>
      <c r="Z121" s="61"/>
      <c r="AA121" s="61"/>
      <c r="AB121" s="61" t="s">
        <v>6</v>
      </c>
      <c r="AC121" s="61"/>
      <c r="AD121" s="65"/>
      <c r="AE121" s="65"/>
      <c r="AG121" s="219"/>
      <c r="AH121" s="132" t="s">
        <v>235</v>
      </c>
      <c r="AI121" s="228">
        <f>AC114</f>
        <v>0</v>
      </c>
      <c r="AJ121" s="164">
        <f>AD114</f>
        <v>0</v>
      </c>
      <c r="AK121" s="229">
        <f>(AI121+AD114)*0.2</f>
        <v>0</v>
      </c>
      <c r="AL121" s="239" t="s">
        <v>434</v>
      </c>
    </row>
    <row r="122" spans="1:38" ht="15.75" thickBot="1" x14ac:dyDescent="0.3">
      <c r="L122" s="449"/>
      <c r="M122" s="77" t="s">
        <v>80</v>
      </c>
      <c r="N122" s="166">
        <f>N121-N120</f>
        <v>-8898.41</v>
      </c>
      <c r="O122" s="75"/>
      <c r="P122" s="203">
        <f>N117+N122</f>
        <v>-11017.08</v>
      </c>
      <c r="T122" s="405" t="s">
        <v>574</v>
      </c>
      <c r="U122" s="7"/>
      <c r="V122" s="7"/>
      <c r="W122" s="7"/>
      <c r="X122" s="406"/>
      <c r="AD122" s="21"/>
      <c r="AE122" s="21"/>
      <c r="AF122" s="21"/>
      <c r="AG122" s="222"/>
      <c r="AH122" s="125"/>
      <c r="AI122" s="125"/>
      <c r="AJ122" s="232"/>
      <c r="AK122" s="223"/>
    </row>
    <row r="123" spans="1:38" ht="15.75" hidden="1" customHeight="1" x14ac:dyDescent="0.25">
      <c r="N123" s="8"/>
      <c r="O123" s="8"/>
      <c r="P123" s="103"/>
      <c r="Q123" s="103"/>
      <c r="R123" s="103"/>
      <c r="S123" s="103"/>
      <c r="T123" s="407"/>
      <c r="U123" s="408"/>
      <c r="V123" s="7"/>
      <c r="W123" s="7"/>
      <c r="X123" s="406"/>
      <c r="AG123" s="224"/>
      <c r="AH123" s="7"/>
      <c r="AI123" s="7"/>
      <c r="AJ123" s="233"/>
      <c r="AK123" s="225"/>
    </row>
    <row r="124" spans="1:38" ht="24" customHeight="1" thickBot="1" x14ac:dyDescent="0.4">
      <c r="K124" s="130"/>
      <c r="L124" s="131" t="s">
        <v>234</v>
      </c>
      <c r="M124" s="450">
        <f>E117+N115+N120</f>
        <v>26943.989999999998</v>
      </c>
      <c r="N124" s="451"/>
      <c r="P124" s="270"/>
      <c r="Q124" s="268"/>
      <c r="R124" s="139"/>
      <c r="S124" s="103"/>
      <c r="T124" s="407"/>
      <c r="U124" s="408"/>
      <c r="V124" s="7"/>
      <c r="W124" s="7"/>
      <c r="X124" s="406"/>
      <c r="AG124" s="226"/>
      <c r="AH124" s="227"/>
      <c r="AI124" s="227"/>
      <c r="AJ124" s="164">
        <f>AJ118-AJ121</f>
        <v>5171.92</v>
      </c>
      <c r="AK124" s="229">
        <f>AK118-AK121</f>
        <v>21722.07</v>
      </c>
      <c r="AL124" s="238" t="s">
        <v>80</v>
      </c>
    </row>
    <row r="125" spans="1:38" ht="21.75" thickBot="1" x14ac:dyDescent="0.4">
      <c r="N125" s="335"/>
      <c r="P125" s="274"/>
      <c r="Q125" s="272"/>
      <c r="R125" s="335"/>
      <c r="S125" s="335"/>
      <c r="T125" s="407"/>
      <c r="U125" s="408"/>
      <c r="V125" s="7"/>
      <c r="W125" s="7"/>
      <c r="X125" s="406"/>
      <c r="AJ125" s="240" t="e">
        <f>AJ118/AJ121*100-100</f>
        <v>#DIV/0!</v>
      </c>
      <c r="AK125" s="240" t="e">
        <f>AK118/AK121*100-100</f>
        <v>#DIV/0!</v>
      </c>
      <c r="AL125" s="327" t="s">
        <v>435</v>
      </c>
    </row>
    <row r="126" spans="1:38" ht="45.75" thickBot="1" x14ac:dyDescent="0.4">
      <c r="B126" s="353" t="s">
        <v>1</v>
      </c>
      <c r="C126" s="353" t="s">
        <v>198</v>
      </c>
      <c r="D126" s="357"/>
      <c r="E126" s="357"/>
      <c r="G126" s="357" t="s">
        <v>21</v>
      </c>
      <c r="I126" s="357"/>
      <c r="J126" s="357" t="s">
        <v>15</v>
      </c>
      <c r="K126" s="357" t="s">
        <v>17</v>
      </c>
      <c r="L126" s="357" t="s">
        <v>33</v>
      </c>
      <c r="M126" s="357" t="s">
        <v>34</v>
      </c>
      <c r="N126" s="357" t="s">
        <v>354</v>
      </c>
      <c r="O126" s="69"/>
      <c r="P126" s="357" t="s">
        <v>356</v>
      </c>
      <c r="Q126" s="52"/>
      <c r="R126" s="205">
        <f>E117+N116+N121</f>
        <v>15926.91</v>
      </c>
      <c r="T126" s="399"/>
      <c r="U126" s="400"/>
      <c r="V126" s="400">
        <v>16.808</v>
      </c>
      <c r="W126" s="401" t="e">
        <f>X9</f>
        <v>#DIV/0!</v>
      </c>
      <c r="X126" s="40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236" t="s">
        <v>8</v>
      </c>
      <c r="AK126" s="237">
        <f>AJ124+AK124</f>
        <v>26893.989999999998</v>
      </c>
    </row>
    <row r="127" spans="1:38" x14ac:dyDescent="0.25">
      <c r="A127" s="358"/>
      <c r="B127" s="355" t="s">
        <v>505</v>
      </c>
      <c r="C127" s="105"/>
      <c r="D127" s="79"/>
      <c r="E127" s="79"/>
      <c r="G127" s="172">
        <f>T2</f>
        <v>3.0813000000000001</v>
      </c>
      <c r="H127" s="172"/>
      <c r="I127" s="172"/>
      <c r="J127" s="172">
        <f>T4</f>
        <v>2.4689999999999999</v>
      </c>
      <c r="K127" s="172">
        <f>T3</f>
        <v>3.0813000000000001</v>
      </c>
      <c r="L127" s="67" t="e">
        <f>E117/W114</f>
        <v>#DIV/0!</v>
      </c>
      <c r="M127" s="67" t="e">
        <f>E118/W114</f>
        <v>#DIV/0!</v>
      </c>
      <c r="N127" s="67" t="e">
        <f>F117/W114</f>
        <v>#DIV/0!</v>
      </c>
      <c r="O127" s="335"/>
      <c r="P127" s="67" t="e">
        <f>G117/W114</f>
        <v>#DIV/0!</v>
      </c>
      <c r="T127" s="273"/>
      <c r="U127" s="273"/>
    </row>
    <row r="128" spans="1:38" x14ac:dyDescent="0.25">
      <c r="A128" s="358">
        <v>1</v>
      </c>
      <c r="B128" s="55" t="s">
        <v>506</v>
      </c>
      <c r="C128" s="127">
        <v>0.03</v>
      </c>
      <c r="D128" s="78"/>
      <c r="E128" s="78"/>
      <c r="G128" s="172">
        <f t="shared" ref="G128:G147" si="109">G127</f>
        <v>3.0813000000000001</v>
      </c>
      <c r="H128" s="172"/>
      <c r="I128" s="172"/>
      <c r="J128" s="172">
        <f t="shared" ref="J128:J147" si="110">J127</f>
        <v>2.4689999999999999</v>
      </c>
      <c r="K128" s="172">
        <f t="shared" ref="K128:K147" si="111">K127</f>
        <v>3.0813000000000001</v>
      </c>
      <c r="L128" s="67" t="e">
        <f t="shared" ref="L128:L147" si="112">L127</f>
        <v>#DIV/0!</v>
      </c>
      <c r="M128" s="67" t="e">
        <f t="shared" ref="M128:M147" si="113">M127</f>
        <v>#DIV/0!</v>
      </c>
      <c r="N128" s="172" t="e">
        <f t="shared" ref="N128:N147" si="114">N127</f>
        <v>#DIV/0!</v>
      </c>
      <c r="O128" s="335"/>
      <c r="P128" s="172" t="e">
        <f t="shared" ref="P128:P147" si="115">P127</f>
        <v>#DIV/0!</v>
      </c>
      <c r="S128" s="327">
        <v>18.494</v>
      </c>
      <c r="T128" s="273" t="s">
        <v>558</v>
      </c>
      <c r="U128" s="273"/>
      <c r="V128" s="327">
        <v>18754.05</v>
      </c>
    </row>
    <row r="129" spans="1:22" x14ac:dyDescent="0.25">
      <c r="A129" s="358">
        <f t="shared" ref="A129:A138" si="116">A128+1</f>
        <v>2</v>
      </c>
      <c r="B129" s="55" t="s">
        <v>508</v>
      </c>
      <c r="C129" s="127">
        <v>3.6999999999999998E-2</v>
      </c>
      <c r="D129" s="78"/>
      <c r="E129" s="78"/>
      <c r="G129" s="172">
        <f t="shared" si="109"/>
        <v>3.0813000000000001</v>
      </c>
      <c r="H129" s="172"/>
      <c r="I129" s="172"/>
      <c r="J129" s="172">
        <f t="shared" si="110"/>
        <v>2.4689999999999999</v>
      </c>
      <c r="K129" s="172">
        <f t="shared" si="111"/>
        <v>3.0813000000000001</v>
      </c>
      <c r="L129" s="67" t="e">
        <f t="shared" si="112"/>
        <v>#DIV/0!</v>
      </c>
      <c r="M129" s="67" t="e">
        <f t="shared" si="113"/>
        <v>#DIV/0!</v>
      </c>
      <c r="N129" s="172" t="e">
        <f t="shared" si="114"/>
        <v>#DIV/0!</v>
      </c>
      <c r="O129" s="335"/>
      <c r="P129" s="172" t="e">
        <f t="shared" si="115"/>
        <v>#DIV/0!</v>
      </c>
      <c r="S129" s="327">
        <v>4.8</v>
      </c>
      <c r="T129" s="273">
        <v>225.59</v>
      </c>
      <c r="U129" s="273"/>
      <c r="V129" s="327">
        <v>225.59</v>
      </c>
    </row>
    <row r="130" spans="1:22" x14ac:dyDescent="0.25">
      <c r="A130" s="358">
        <f t="shared" si="116"/>
        <v>3</v>
      </c>
      <c r="B130" s="55" t="s">
        <v>509</v>
      </c>
      <c r="C130" s="127">
        <v>3.2000000000000001E-2</v>
      </c>
      <c r="D130" s="78"/>
      <c r="E130" s="78"/>
      <c r="G130" s="172">
        <f t="shared" si="109"/>
        <v>3.0813000000000001</v>
      </c>
      <c r="H130" s="172"/>
      <c r="I130" s="172"/>
      <c r="J130" s="172">
        <f t="shared" si="110"/>
        <v>2.4689999999999999</v>
      </c>
      <c r="K130" s="172">
        <f t="shared" si="111"/>
        <v>3.0813000000000001</v>
      </c>
      <c r="L130" s="67" t="e">
        <f t="shared" si="112"/>
        <v>#DIV/0!</v>
      </c>
      <c r="M130" s="67" t="e">
        <f t="shared" si="113"/>
        <v>#DIV/0!</v>
      </c>
      <c r="N130" s="172" t="e">
        <f t="shared" si="114"/>
        <v>#DIV/0!</v>
      </c>
      <c r="O130" s="335"/>
      <c r="P130" s="172" t="e">
        <f t="shared" si="115"/>
        <v>#DIV/0!</v>
      </c>
      <c r="S130" s="327">
        <v>5.82</v>
      </c>
      <c r="T130" s="273">
        <v>273.52999999999997</v>
      </c>
      <c r="U130" s="273"/>
      <c r="V130" s="327">
        <v>273.52999999999997</v>
      </c>
    </row>
    <row r="131" spans="1:22" x14ac:dyDescent="0.25">
      <c r="A131" s="358">
        <f t="shared" si="116"/>
        <v>4</v>
      </c>
      <c r="B131" s="55" t="s">
        <v>507</v>
      </c>
      <c r="C131" s="127">
        <v>3.5999999999999997E-2</v>
      </c>
      <c r="D131" s="78"/>
      <c r="E131" s="78"/>
      <c r="G131" s="172">
        <f t="shared" si="109"/>
        <v>3.0813000000000001</v>
      </c>
      <c r="H131" s="172"/>
      <c r="I131" s="172"/>
      <c r="J131" s="172">
        <f t="shared" si="110"/>
        <v>2.4689999999999999</v>
      </c>
      <c r="K131" s="172">
        <f t="shared" si="111"/>
        <v>3.0813000000000001</v>
      </c>
      <c r="L131" s="67" t="e">
        <f t="shared" si="112"/>
        <v>#DIV/0!</v>
      </c>
      <c r="M131" s="67" t="e">
        <f t="shared" si="113"/>
        <v>#DIV/0!</v>
      </c>
      <c r="N131" s="172" t="e">
        <f t="shared" si="114"/>
        <v>#DIV/0!</v>
      </c>
      <c r="O131" s="335"/>
      <c r="P131" s="172" t="e">
        <f t="shared" si="115"/>
        <v>#DIV/0!</v>
      </c>
      <c r="S131" s="327">
        <v>14.55</v>
      </c>
      <c r="T131" s="273">
        <v>683.83</v>
      </c>
      <c r="U131" s="273"/>
      <c r="V131" s="327">
        <v>683.83</v>
      </c>
    </row>
    <row r="132" spans="1:22" x14ac:dyDescent="0.25">
      <c r="A132" s="358">
        <f t="shared" si="116"/>
        <v>5</v>
      </c>
      <c r="B132" s="55" t="s">
        <v>510</v>
      </c>
      <c r="C132" s="201">
        <f>12.075/315</f>
        <v>3.833333333333333E-2</v>
      </c>
      <c r="D132" s="78"/>
      <c r="E132" s="78"/>
      <c r="G132" s="172">
        <f t="shared" si="109"/>
        <v>3.0813000000000001</v>
      </c>
      <c r="H132" s="172"/>
      <c r="I132" s="172"/>
      <c r="J132" s="172">
        <f t="shared" si="110"/>
        <v>2.4689999999999999</v>
      </c>
      <c r="K132" s="172">
        <f t="shared" si="111"/>
        <v>3.0813000000000001</v>
      </c>
      <c r="L132" s="67" t="e">
        <f t="shared" si="112"/>
        <v>#DIV/0!</v>
      </c>
      <c r="M132" s="67" t="e">
        <f t="shared" si="113"/>
        <v>#DIV/0!</v>
      </c>
      <c r="N132" s="172" t="e">
        <f t="shared" si="114"/>
        <v>#DIV/0!</v>
      </c>
      <c r="O132" s="335"/>
      <c r="P132" s="172" t="e">
        <f t="shared" si="115"/>
        <v>#DIV/0!</v>
      </c>
      <c r="T132" s="273"/>
      <c r="U132" s="273"/>
    </row>
    <row r="133" spans="1:22" x14ac:dyDescent="0.25">
      <c r="A133" s="358">
        <f t="shared" si="116"/>
        <v>6</v>
      </c>
      <c r="B133" s="55" t="s">
        <v>511</v>
      </c>
      <c r="C133" s="127">
        <v>5.8000000000000003E-2</v>
      </c>
      <c r="D133" s="78"/>
      <c r="E133" s="78"/>
      <c r="G133" s="172">
        <f t="shared" si="109"/>
        <v>3.0813000000000001</v>
      </c>
      <c r="H133" s="172"/>
      <c r="I133" s="172"/>
      <c r="J133" s="172">
        <f t="shared" si="110"/>
        <v>2.4689999999999999</v>
      </c>
      <c r="K133" s="172">
        <f t="shared" si="111"/>
        <v>3.0813000000000001</v>
      </c>
      <c r="L133" s="67" t="e">
        <f t="shared" si="112"/>
        <v>#DIV/0!</v>
      </c>
      <c r="M133" s="67" t="e">
        <f t="shared" si="113"/>
        <v>#DIV/0!</v>
      </c>
      <c r="N133" s="172" t="e">
        <f t="shared" si="114"/>
        <v>#DIV/0!</v>
      </c>
      <c r="O133" s="335"/>
      <c r="P133" s="172" t="e">
        <f t="shared" si="115"/>
        <v>#DIV/0!</v>
      </c>
      <c r="T133" s="273"/>
      <c r="U133" s="273"/>
    </row>
    <row r="134" spans="1:22" x14ac:dyDescent="0.25">
      <c r="A134" s="358">
        <f t="shared" si="116"/>
        <v>7</v>
      </c>
      <c r="B134" s="55" t="s">
        <v>512</v>
      </c>
      <c r="C134" s="127">
        <v>5.0999999999999997E-2</v>
      </c>
      <c r="D134" s="78"/>
      <c r="E134" s="78"/>
      <c r="G134" s="172">
        <f t="shared" si="109"/>
        <v>3.0813000000000001</v>
      </c>
      <c r="H134" s="172"/>
      <c r="I134" s="172"/>
      <c r="J134" s="172">
        <f t="shared" si="110"/>
        <v>2.4689999999999999</v>
      </c>
      <c r="K134" s="172">
        <f t="shared" si="111"/>
        <v>3.0813000000000001</v>
      </c>
      <c r="L134" s="67" t="e">
        <f t="shared" si="112"/>
        <v>#DIV/0!</v>
      </c>
      <c r="M134" s="67" t="e">
        <f t="shared" si="113"/>
        <v>#DIV/0!</v>
      </c>
      <c r="N134" s="172" t="e">
        <f t="shared" si="114"/>
        <v>#DIV/0!</v>
      </c>
      <c r="O134" s="335"/>
      <c r="P134" s="172" t="e">
        <f t="shared" si="115"/>
        <v>#DIV/0!</v>
      </c>
      <c r="T134" s="273"/>
      <c r="U134" s="273"/>
    </row>
    <row r="135" spans="1:22" x14ac:dyDescent="0.25">
      <c r="A135" s="358">
        <f t="shared" si="116"/>
        <v>8</v>
      </c>
      <c r="B135" s="155"/>
      <c r="C135" s="127"/>
      <c r="D135" s="78"/>
      <c r="E135" s="78"/>
      <c r="G135" s="172">
        <f t="shared" si="109"/>
        <v>3.0813000000000001</v>
      </c>
      <c r="H135" s="172"/>
      <c r="I135" s="172"/>
      <c r="J135" s="172">
        <f t="shared" si="110"/>
        <v>2.4689999999999999</v>
      </c>
      <c r="K135" s="172">
        <f t="shared" si="111"/>
        <v>3.0813000000000001</v>
      </c>
      <c r="L135" s="67" t="e">
        <f t="shared" si="112"/>
        <v>#DIV/0!</v>
      </c>
      <c r="M135" s="67" t="e">
        <f t="shared" si="113"/>
        <v>#DIV/0!</v>
      </c>
      <c r="N135" s="172" t="e">
        <f t="shared" si="114"/>
        <v>#DIV/0!</v>
      </c>
      <c r="O135" s="335"/>
      <c r="P135" s="172" t="e">
        <f t="shared" si="115"/>
        <v>#DIV/0!</v>
      </c>
      <c r="T135" s="273"/>
      <c r="U135" s="273"/>
    </row>
    <row r="136" spans="1:22" x14ac:dyDescent="0.25">
      <c r="A136" s="358">
        <f t="shared" si="116"/>
        <v>9</v>
      </c>
      <c r="B136" s="155"/>
      <c r="C136" s="127"/>
      <c r="D136" s="78"/>
      <c r="E136" s="78"/>
      <c r="G136" s="172">
        <f t="shared" si="109"/>
        <v>3.0813000000000001</v>
      </c>
      <c r="H136" s="172"/>
      <c r="I136" s="172"/>
      <c r="J136" s="172">
        <f t="shared" si="110"/>
        <v>2.4689999999999999</v>
      </c>
      <c r="K136" s="172">
        <f t="shared" si="111"/>
        <v>3.0813000000000001</v>
      </c>
      <c r="L136" s="67" t="e">
        <f t="shared" si="112"/>
        <v>#DIV/0!</v>
      </c>
      <c r="M136" s="67" t="e">
        <f t="shared" si="113"/>
        <v>#DIV/0!</v>
      </c>
      <c r="N136" s="172" t="e">
        <f t="shared" si="114"/>
        <v>#DIV/0!</v>
      </c>
      <c r="O136" s="335"/>
      <c r="P136" s="172" t="e">
        <f t="shared" si="115"/>
        <v>#DIV/0!</v>
      </c>
    </row>
    <row r="137" spans="1:22" x14ac:dyDescent="0.25">
      <c r="A137" s="358">
        <f t="shared" si="116"/>
        <v>10</v>
      </c>
      <c r="B137" s="155"/>
      <c r="C137" s="127"/>
      <c r="D137" s="78"/>
      <c r="E137" s="78"/>
      <c r="G137" s="172">
        <f t="shared" si="109"/>
        <v>3.0813000000000001</v>
      </c>
      <c r="H137" s="172"/>
      <c r="I137" s="172"/>
      <c r="J137" s="172">
        <f t="shared" si="110"/>
        <v>2.4689999999999999</v>
      </c>
      <c r="K137" s="172">
        <f t="shared" si="111"/>
        <v>3.0813000000000001</v>
      </c>
      <c r="L137" s="67" t="e">
        <f t="shared" si="112"/>
        <v>#DIV/0!</v>
      </c>
      <c r="M137" s="67" t="e">
        <f t="shared" si="113"/>
        <v>#DIV/0!</v>
      </c>
      <c r="N137" s="172" t="e">
        <f t="shared" si="114"/>
        <v>#DIV/0!</v>
      </c>
      <c r="O137" s="335"/>
      <c r="P137" s="172" t="e">
        <f t="shared" si="115"/>
        <v>#DIV/0!</v>
      </c>
    </row>
    <row r="138" spans="1:22" x14ac:dyDescent="0.25">
      <c r="A138" s="358">
        <f t="shared" si="116"/>
        <v>11</v>
      </c>
      <c r="B138" s="155"/>
      <c r="C138" s="127"/>
      <c r="D138" s="78"/>
      <c r="E138" s="78"/>
      <c r="G138" s="172">
        <f t="shared" si="109"/>
        <v>3.0813000000000001</v>
      </c>
      <c r="H138" s="172"/>
      <c r="I138" s="172"/>
      <c r="J138" s="172">
        <f t="shared" si="110"/>
        <v>2.4689999999999999</v>
      </c>
      <c r="K138" s="172">
        <f t="shared" si="111"/>
        <v>3.0813000000000001</v>
      </c>
      <c r="L138" s="67" t="e">
        <f t="shared" si="112"/>
        <v>#DIV/0!</v>
      </c>
      <c r="M138" s="67" t="e">
        <f t="shared" si="113"/>
        <v>#DIV/0!</v>
      </c>
      <c r="N138" s="172" t="e">
        <f t="shared" si="114"/>
        <v>#DIV/0!</v>
      </c>
      <c r="O138" s="335"/>
      <c r="P138" s="172" t="e">
        <f t="shared" si="115"/>
        <v>#DIV/0!</v>
      </c>
    </row>
    <row r="139" spans="1:22" hidden="1" x14ac:dyDescent="0.25">
      <c r="A139" s="358"/>
      <c r="B139" s="196" t="s">
        <v>480</v>
      </c>
      <c r="C139" s="127"/>
      <c r="D139" s="78"/>
      <c r="E139" s="78"/>
      <c r="G139" s="172">
        <f t="shared" si="109"/>
        <v>3.0813000000000001</v>
      </c>
      <c r="H139" s="172"/>
      <c r="I139" s="172"/>
      <c r="J139" s="172">
        <f t="shared" si="110"/>
        <v>2.4689999999999999</v>
      </c>
      <c r="K139" s="172">
        <f t="shared" si="111"/>
        <v>3.0813000000000001</v>
      </c>
      <c r="L139" s="67" t="e">
        <f t="shared" si="112"/>
        <v>#DIV/0!</v>
      </c>
      <c r="M139" s="67" t="e">
        <f t="shared" si="113"/>
        <v>#DIV/0!</v>
      </c>
      <c r="N139" s="172" t="e">
        <f t="shared" si="114"/>
        <v>#DIV/0!</v>
      </c>
      <c r="O139" s="335"/>
      <c r="P139" s="172" t="e">
        <f t="shared" si="115"/>
        <v>#DIV/0!</v>
      </c>
    </row>
    <row r="140" spans="1:22" hidden="1" x14ac:dyDescent="0.25">
      <c r="A140" s="358">
        <f>A137+1</f>
        <v>11</v>
      </c>
      <c r="B140" s="155" t="s">
        <v>344</v>
      </c>
      <c r="C140" s="127">
        <v>4.5999999999999999E-2</v>
      </c>
      <c r="D140" s="78"/>
      <c r="E140" s="78"/>
      <c r="G140" s="172">
        <f t="shared" si="109"/>
        <v>3.0813000000000001</v>
      </c>
      <c r="H140" s="172"/>
      <c r="I140" s="172"/>
      <c r="J140" s="172">
        <f t="shared" si="110"/>
        <v>2.4689999999999999</v>
      </c>
      <c r="K140" s="172">
        <f t="shared" si="111"/>
        <v>3.0813000000000001</v>
      </c>
      <c r="L140" s="67" t="e">
        <f t="shared" si="112"/>
        <v>#DIV/0!</v>
      </c>
      <c r="M140" s="67" t="e">
        <f t="shared" si="113"/>
        <v>#DIV/0!</v>
      </c>
      <c r="N140" s="172" t="e">
        <f t="shared" si="114"/>
        <v>#DIV/0!</v>
      </c>
      <c r="O140" s="335"/>
      <c r="P140" s="172" t="e">
        <f t="shared" si="115"/>
        <v>#DIV/0!</v>
      </c>
    </row>
    <row r="141" spans="1:22" hidden="1" x14ac:dyDescent="0.25">
      <c r="A141" s="358"/>
      <c r="B141" s="155" t="s">
        <v>446</v>
      </c>
      <c r="C141" s="202">
        <f>10.025/240</f>
        <v>4.1770833333333333E-2</v>
      </c>
      <c r="D141" s="78"/>
      <c r="E141" s="78"/>
      <c r="G141" s="172">
        <f t="shared" si="109"/>
        <v>3.0813000000000001</v>
      </c>
      <c r="H141" s="172"/>
      <c r="I141" s="172"/>
      <c r="J141" s="172">
        <f t="shared" si="110"/>
        <v>2.4689999999999999</v>
      </c>
      <c r="K141" s="172">
        <f t="shared" si="111"/>
        <v>3.0813000000000001</v>
      </c>
      <c r="L141" s="67" t="e">
        <f t="shared" si="112"/>
        <v>#DIV/0!</v>
      </c>
      <c r="M141" s="67" t="e">
        <f t="shared" si="113"/>
        <v>#DIV/0!</v>
      </c>
      <c r="N141" s="172" t="e">
        <f t="shared" si="114"/>
        <v>#DIV/0!</v>
      </c>
      <c r="O141" s="335"/>
      <c r="P141" s="172" t="e">
        <f t="shared" si="115"/>
        <v>#DIV/0!</v>
      </c>
    </row>
    <row r="142" spans="1:22" hidden="1" x14ac:dyDescent="0.25">
      <c r="A142" s="358"/>
      <c r="B142" s="155" t="s">
        <v>447</v>
      </c>
      <c r="C142" s="202">
        <f>10.64/240</f>
        <v>4.4333333333333336E-2</v>
      </c>
      <c r="D142" s="78"/>
      <c r="E142" s="78"/>
      <c r="G142" s="172">
        <f t="shared" si="109"/>
        <v>3.0813000000000001</v>
      </c>
      <c r="H142" s="172"/>
      <c r="I142" s="172"/>
      <c r="J142" s="172">
        <f t="shared" si="110"/>
        <v>2.4689999999999999</v>
      </c>
      <c r="K142" s="172">
        <f t="shared" si="111"/>
        <v>3.0813000000000001</v>
      </c>
      <c r="L142" s="67" t="e">
        <f t="shared" si="112"/>
        <v>#DIV/0!</v>
      </c>
      <c r="M142" s="67" t="e">
        <f t="shared" si="113"/>
        <v>#DIV/0!</v>
      </c>
      <c r="N142" s="172" t="e">
        <f t="shared" si="114"/>
        <v>#DIV/0!</v>
      </c>
      <c r="O142" s="335"/>
      <c r="P142" s="172" t="e">
        <f t="shared" si="115"/>
        <v>#DIV/0!</v>
      </c>
    </row>
    <row r="143" spans="1:22" hidden="1" x14ac:dyDescent="0.25">
      <c r="A143" s="358">
        <f>A140+1</f>
        <v>12</v>
      </c>
      <c r="B143" s="155" t="s">
        <v>69</v>
      </c>
      <c r="C143" s="127">
        <v>5.0999999999999997E-2</v>
      </c>
      <c r="D143" s="78"/>
      <c r="E143" s="78"/>
      <c r="G143" s="172">
        <f t="shared" si="109"/>
        <v>3.0813000000000001</v>
      </c>
      <c r="H143" s="172"/>
      <c r="I143" s="172"/>
      <c r="J143" s="172">
        <f t="shared" si="110"/>
        <v>2.4689999999999999</v>
      </c>
      <c r="K143" s="172">
        <f t="shared" si="111"/>
        <v>3.0813000000000001</v>
      </c>
      <c r="L143" s="67" t="e">
        <f t="shared" si="112"/>
        <v>#DIV/0!</v>
      </c>
      <c r="M143" s="67" t="e">
        <f t="shared" si="113"/>
        <v>#DIV/0!</v>
      </c>
      <c r="N143" s="172" t="e">
        <f t="shared" si="114"/>
        <v>#DIV/0!</v>
      </c>
      <c r="O143" s="335"/>
      <c r="P143" s="172" t="e">
        <f t="shared" si="115"/>
        <v>#DIV/0!</v>
      </c>
    </row>
    <row r="144" spans="1:22" hidden="1" x14ac:dyDescent="0.25">
      <c r="A144" s="358">
        <f>A143+1</f>
        <v>13</v>
      </c>
      <c r="B144" s="155" t="s">
        <v>378</v>
      </c>
      <c r="C144" s="127">
        <v>5.1999999999999998E-2</v>
      </c>
      <c r="D144" s="78"/>
      <c r="E144" s="78"/>
      <c r="G144" s="172">
        <f t="shared" si="109"/>
        <v>3.0813000000000001</v>
      </c>
      <c r="H144" s="172"/>
      <c r="I144" s="172"/>
      <c r="J144" s="172">
        <f t="shared" si="110"/>
        <v>2.4689999999999999</v>
      </c>
      <c r="K144" s="172">
        <f t="shared" si="111"/>
        <v>3.0813000000000001</v>
      </c>
      <c r="L144" s="67" t="e">
        <f t="shared" si="112"/>
        <v>#DIV/0!</v>
      </c>
      <c r="M144" s="67" t="e">
        <f t="shared" si="113"/>
        <v>#DIV/0!</v>
      </c>
      <c r="N144" s="172" t="e">
        <f t="shared" si="114"/>
        <v>#DIV/0!</v>
      </c>
      <c r="O144" s="335"/>
      <c r="P144" s="172" t="e">
        <f t="shared" si="115"/>
        <v>#DIV/0!</v>
      </c>
    </row>
    <row r="145" spans="1:16" hidden="1" x14ac:dyDescent="0.25">
      <c r="A145" s="358"/>
      <c r="B145" s="155" t="s">
        <v>384</v>
      </c>
      <c r="C145" s="202">
        <f>10.9/240</f>
        <v>4.5416666666666668E-2</v>
      </c>
      <c r="D145" s="78"/>
      <c r="E145" s="78"/>
      <c r="G145" s="172">
        <f t="shared" si="109"/>
        <v>3.0813000000000001</v>
      </c>
      <c r="H145" s="172"/>
      <c r="I145" s="172"/>
      <c r="J145" s="172">
        <f t="shared" si="110"/>
        <v>2.4689999999999999</v>
      </c>
      <c r="K145" s="172">
        <f t="shared" si="111"/>
        <v>3.0813000000000001</v>
      </c>
      <c r="L145" s="67" t="e">
        <f t="shared" si="112"/>
        <v>#DIV/0!</v>
      </c>
      <c r="M145" s="67" t="e">
        <f t="shared" si="113"/>
        <v>#DIV/0!</v>
      </c>
      <c r="N145" s="172" t="e">
        <f t="shared" si="114"/>
        <v>#DIV/0!</v>
      </c>
      <c r="O145" s="335"/>
      <c r="P145" s="172" t="e">
        <f t="shared" si="115"/>
        <v>#DIV/0!</v>
      </c>
    </row>
    <row r="146" spans="1:16" hidden="1" x14ac:dyDescent="0.25">
      <c r="A146" s="358">
        <f>A144+1</f>
        <v>14</v>
      </c>
      <c r="B146" s="155" t="s">
        <v>345</v>
      </c>
      <c r="C146" s="127">
        <v>0.05</v>
      </c>
      <c r="D146" s="78"/>
      <c r="E146" s="78"/>
      <c r="G146" s="172">
        <f t="shared" si="109"/>
        <v>3.0813000000000001</v>
      </c>
      <c r="H146" s="172"/>
      <c r="I146" s="172"/>
      <c r="J146" s="172">
        <f t="shared" si="110"/>
        <v>2.4689999999999999</v>
      </c>
      <c r="K146" s="172">
        <f t="shared" si="111"/>
        <v>3.0813000000000001</v>
      </c>
      <c r="L146" s="67" t="e">
        <f t="shared" si="112"/>
        <v>#DIV/0!</v>
      </c>
      <c r="M146" s="67" t="e">
        <f t="shared" si="113"/>
        <v>#DIV/0!</v>
      </c>
      <c r="N146" s="172" t="e">
        <f t="shared" si="114"/>
        <v>#DIV/0!</v>
      </c>
      <c r="O146" s="335"/>
      <c r="P146" s="172" t="e">
        <f t="shared" si="115"/>
        <v>#DIV/0!</v>
      </c>
    </row>
    <row r="147" spans="1:16" hidden="1" x14ac:dyDescent="0.25">
      <c r="A147" s="358">
        <f>A146+1</f>
        <v>15</v>
      </c>
      <c r="B147" s="155" t="s">
        <v>113</v>
      </c>
      <c r="C147" s="127"/>
      <c r="D147" s="78"/>
      <c r="E147" s="78"/>
      <c r="G147" s="172">
        <f t="shared" si="109"/>
        <v>3.0813000000000001</v>
      </c>
      <c r="H147" s="172"/>
      <c r="I147" s="172"/>
      <c r="J147" s="172">
        <f t="shared" si="110"/>
        <v>2.4689999999999999</v>
      </c>
      <c r="K147" s="172">
        <f t="shared" si="111"/>
        <v>3.0813000000000001</v>
      </c>
      <c r="L147" s="67" t="e">
        <f t="shared" si="112"/>
        <v>#DIV/0!</v>
      </c>
      <c r="M147" s="67" t="e">
        <f t="shared" si="113"/>
        <v>#DIV/0!</v>
      </c>
      <c r="N147" s="172" t="e">
        <f t="shared" si="114"/>
        <v>#DIV/0!</v>
      </c>
      <c r="O147" s="335"/>
      <c r="P147" s="172" t="e">
        <f t="shared" si="115"/>
        <v>#DIV/0!</v>
      </c>
    </row>
    <row r="148" spans="1:16" hidden="1" x14ac:dyDescent="0.25">
      <c r="A148" s="358">
        <f>A146+1</f>
        <v>15</v>
      </c>
      <c r="B148" s="155" t="s">
        <v>405</v>
      </c>
      <c r="C148" s="202">
        <v>7.3999999999999996E-2</v>
      </c>
      <c r="D148" s="78"/>
      <c r="E148" s="78"/>
      <c r="G148" s="172">
        <f>G146</f>
        <v>3.0813000000000001</v>
      </c>
      <c r="H148" s="172"/>
      <c r="I148" s="172"/>
      <c r="J148" s="172">
        <f t="shared" ref="J148:N149" si="117">J146</f>
        <v>2.4689999999999999</v>
      </c>
      <c r="K148" s="172">
        <f t="shared" si="117"/>
        <v>3.0813000000000001</v>
      </c>
      <c r="L148" s="67" t="e">
        <f t="shared" si="117"/>
        <v>#DIV/0!</v>
      </c>
      <c r="M148" s="67" t="e">
        <f t="shared" si="117"/>
        <v>#DIV/0!</v>
      </c>
      <c r="N148" s="172" t="e">
        <f t="shared" si="117"/>
        <v>#DIV/0!</v>
      </c>
      <c r="O148" s="335"/>
      <c r="P148" s="172" t="e">
        <f>P146</f>
        <v>#DIV/0!</v>
      </c>
    </row>
    <row r="149" spans="1:16" hidden="1" x14ac:dyDescent="0.25">
      <c r="A149" s="358">
        <f>A147+1</f>
        <v>16</v>
      </c>
      <c r="B149" s="155" t="s">
        <v>152</v>
      </c>
      <c r="C149" s="202">
        <v>7.3999999999999996E-2</v>
      </c>
      <c r="D149" s="78"/>
      <c r="E149" s="78"/>
      <c r="G149" s="172">
        <f>G147</f>
        <v>3.0813000000000001</v>
      </c>
      <c r="H149" s="172"/>
      <c r="I149" s="172"/>
      <c r="J149" s="172">
        <f t="shared" si="117"/>
        <v>2.4689999999999999</v>
      </c>
      <c r="K149" s="172">
        <f t="shared" si="117"/>
        <v>3.0813000000000001</v>
      </c>
      <c r="L149" s="67" t="e">
        <f t="shared" si="117"/>
        <v>#DIV/0!</v>
      </c>
      <c r="M149" s="67" t="e">
        <f t="shared" si="117"/>
        <v>#DIV/0!</v>
      </c>
      <c r="N149" s="172" t="e">
        <f t="shared" si="117"/>
        <v>#DIV/0!</v>
      </c>
      <c r="O149" s="335"/>
      <c r="P149" s="172" t="e">
        <f>P147</f>
        <v>#DIV/0!</v>
      </c>
    </row>
    <row r="150" spans="1:16" hidden="1" x14ac:dyDescent="0.25">
      <c r="A150" s="358">
        <f>A149+1</f>
        <v>17</v>
      </c>
      <c r="B150" s="155" t="s">
        <v>120</v>
      </c>
      <c r="C150" s="202">
        <v>8.4000000000000005E-2</v>
      </c>
      <c r="D150" s="78"/>
      <c r="E150" s="78"/>
      <c r="G150" s="172">
        <f t="shared" ref="G150:G213" si="118">G149</f>
        <v>3.0813000000000001</v>
      </c>
      <c r="H150" s="172"/>
      <c r="I150" s="172"/>
      <c r="J150" s="172">
        <f t="shared" ref="J150:J213" si="119">J149</f>
        <v>2.4689999999999999</v>
      </c>
      <c r="K150" s="172">
        <f t="shared" ref="K150:K213" si="120">K149</f>
        <v>3.0813000000000001</v>
      </c>
      <c r="L150" s="67" t="e">
        <f t="shared" ref="L150:L213" si="121">L149</f>
        <v>#DIV/0!</v>
      </c>
      <c r="M150" s="67" t="e">
        <f t="shared" ref="M150:M213" si="122">M149</f>
        <v>#DIV/0!</v>
      </c>
      <c r="N150" s="172" t="e">
        <f t="shared" ref="N150:N213" si="123">N149</f>
        <v>#DIV/0!</v>
      </c>
      <c r="O150" s="335"/>
      <c r="P150" s="172" t="e">
        <f t="shared" ref="P150:P213" si="124">P149</f>
        <v>#DIV/0!</v>
      </c>
    </row>
    <row r="151" spans="1:16" hidden="1" x14ac:dyDescent="0.25">
      <c r="A151" s="358">
        <f>A150+1</f>
        <v>18</v>
      </c>
      <c r="B151" s="155" t="s">
        <v>346</v>
      </c>
      <c r="C151" s="202">
        <v>7.9000000000000001E-2</v>
      </c>
      <c r="D151" s="78"/>
      <c r="E151" s="78"/>
      <c r="G151" s="172">
        <f t="shared" si="118"/>
        <v>3.0813000000000001</v>
      </c>
      <c r="H151" s="172"/>
      <c r="I151" s="172"/>
      <c r="J151" s="172">
        <f t="shared" si="119"/>
        <v>2.4689999999999999</v>
      </c>
      <c r="K151" s="172">
        <f t="shared" si="120"/>
        <v>3.0813000000000001</v>
      </c>
      <c r="L151" s="67" t="e">
        <f t="shared" si="121"/>
        <v>#DIV/0!</v>
      </c>
      <c r="M151" s="67" t="e">
        <f t="shared" si="122"/>
        <v>#DIV/0!</v>
      </c>
      <c r="N151" s="172" t="e">
        <f t="shared" si="123"/>
        <v>#DIV/0!</v>
      </c>
      <c r="O151" s="335"/>
      <c r="P151" s="172" t="e">
        <f t="shared" si="124"/>
        <v>#DIV/0!</v>
      </c>
    </row>
    <row r="152" spans="1:16" hidden="1" x14ac:dyDescent="0.25">
      <c r="A152" s="358"/>
      <c r="B152" s="155" t="s">
        <v>404</v>
      </c>
      <c r="C152" s="202">
        <f>10.845/150</f>
        <v>7.2300000000000003E-2</v>
      </c>
      <c r="D152" s="78"/>
      <c r="E152" s="78"/>
      <c r="G152" s="172">
        <f t="shared" si="118"/>
        <v>3.0813000000000001</v>
      </c>
      <c r="H152" s="172"/>
      <c r="I152" s="172"/>
      <c r="J152" s="172">
        <f t="shared" si="119"/>
        <v>2.4689999999999999</v>
      </c>
      <c r="K152" s="172">
        <f t="shared" si="120"/>
        <v>3.0813000000000001</v>
      </c>
      <c r="L152" s="67" t="e">
        <f t="shared" si="121"/>
        <v>#DIV/0!</v>
      </c>
      <c r="M152" s="67" t="e">
        <f t="shared" si="122"/>
        <v>#DIV/0!</v>
      </c>
      <c r="N152" s="172" t="e">
        <f t="shared" si="123"/>
        <v>#DIV/0!</v>
      </c>
      <c r="O152" s="335"/>
      <c r="P152" s="172" t="e">
        <f t="shared" si="124"/>
        <v>#DIV/0!</v>
      </c>
    </row>
    <row r="153" spans="1:16" hidden="1" x14ac:dyDescent="0.25">
      <c r="A153" s="358">
        <f>A151+1</f>
        <v>19</v>
      </c>
      <c r="B153" s="155" t="s">
        <v>168</v>
      </c>
      <c r="C153" s="202">
        <v>9.7000000000000003E-2</v>
      </c>
      <c r="D153" s="78"/>
      <c r="E153" s="78"/>
      <c r="G153" s="172">
        <f t="shared" si="118"/>
        <v>3.0813000000000001</v>
      </c>
      <c r="H153" s="172"/>
      <c r="I153" s="172"/>
      <c r="J153" s="172">
        <f t="shared" si="119"/>
        <v>2.4689999999999999</v>
      </c>
      <c r="K153" s="172">
        <f t="shared" si="120"/>
        <v>3.0813000000000001</v>
      </c>
      <c r="L153" s="67" t="e">
        <f t="shared" si="121"/>
        <v>#DIV/0!</v>
      </c>
      <c r="M153" s="67" t="e">
        <f t="shared" si="122"/>
        <v>#DIV/0!</v>
      </c>
      <c r="N153" s="172" t="e">
        <f t="shared" si="123"/>
        <v>#DIV/0!</v>
      </c>
      <c r="O153" s="335"/>
      <c r="P153" s="172" t="e">
        <f t="shared" si="124"/>
        <v>#DIV/0!</v>
      </c>
    </row>
    <row r="154" spans="1:16" hidden="1" x14ac:dyDescent="0.25">
      <c r="A154" s="358">
        <f>A153+1</f>
        <v>20</v>
      </c>
      <c r="B154" s="155" t="s">
        <v>70</v>
      </c>
      <c r="C154" s="202"/>
      <c r="D154" s="78"/>
      <c r="E154" s="78"/>
      <c r="G154" s="172">
        <f t="shared" si="118"/>
        <v>3.0813000000000001</v>
      </c>
      <c r="H154" s="172"/>
      <c r="I154" s="172"/>
      <c r="J154" s="172">
        <f t="shared" si="119"/>
        <v>2.4689999999999999</v>
      </c>
      <c r="K154" s="172">
        <f t="shared" si="120"/>
        <v>3.0813000000000001</v>
      </c>
      <c r="L154" s="67" t="e">
        <f t="shared" si="121"/>
        <v>#DIV/0!</v>
      </c>
      <c r="M154" s="67" t="e">
        <f t="shared" si="122"/>
        <v>#DIV/0!</v>
      </c>
      <c r="N154" s="172" t="e">
        <f t="shared" si="123"/>
        <v>#DIV/0!</v>
      </c>
      <c r="O154" s="335"/>
      <c r="P154" s="172" t="e">
        <f t="shared" si="124"/>
        <v>#DIV/0!</v>
      </c>
    </row>
    <row r="155" spans="1:16" hidden="1" x14ac:dyDescent="0.25">
      <c r="A155" s="358">
        <f>A154+1</f>
        <v>21</v>
      </c>
      <c r="B155" s="155" t="s">
        <v>209</v>
      </c>
      <c r="C155" s="202">
        <v>0.107</v>
      </c>
      <c r="D155" s="78"/>
      <c r="E155" s="78"/>
      <c r="G155" s="172">
        <f t="shared" si="118"/>
        <v>3.0813000000000001</v>
      </c>
      <c r="H155" s="172"/>
      <c r="I155" s="172"/>
      <c r="J155" s="172">
        <f t="shared" si="119"/>
        <v>2.4689999999999999</v>
      </c>
      <c r="K155" s="172">
        <f t="shared" si="120"/>
        <v>3.0813000000000001</v>
      </c>
      <c r="L155" s="67" t="e">
        <f t="shared" si="121"/>
        <v>#DIV/0!</v>
      </c>
      <c r="M155" s="67" t="e">
        <f t="shared" si="122"/>
        <v>#DIV/0!</v>
      </c>
      <c r="N155" s="172" t="e">
        <f t="shared" si="123"/>
        <v>#DIV/0!</v>
      </c>
      <c r="O155" s="335"/>
      <c r="P155" s="172" t="e">
        <f t="shared" si="124"/>
        <v>#DIV/0!</v>
      </c>
    </row>
    <row r="156" spans="1:16" hidden="1" x14ac:dyDescent="0.25">
      <c r="A156" s="358">
        <f>A155+1</f>
        <v>22</v>
      </c>
      <c r="B156" s="155" t="s">
        <v>349</v>
      </c>
      <c r="C156" s="202">
        <v>7.4999999999999997E-2</v>
      </c>
      <c r="D156" s="78"/>
      <c r="E156" s="78"/>
      <c r="G156" s="172">
        <f t="shared" si="118"/>
        <v>3.0813000000000001</v>
      </c>
      <c r="H156" s="172"/>
      <c r="I156" s="172"/>
      <c r="J156" s="172">
        <f t="shared" si="119"/>
        <v>2.4689999999999999</v>
      </c>
      <c r="K156" s="172">
        <f t="shared" si="120"/>
        <v>3.0813000000000001</v>
      </c>
      <c r="L156" s="67" t="e">
        <f t="shared" si="121"/>
        <v>#DIV/0!</v>
      </c>
      <c r="M156" s="67" t="e">
        <f t="shared" si="122"/>
        <v>#DIV/0!</v>
      </c>
      <c r="N156" s="172" t="e">
        <f t="shared" si="123"/>
        <v>#DIV/0!</v>
      </c>
      <c r="O156" s="335"/>
      <c r="P156" s="172" t="e">
        <f t="shared" si="124"/>
        <v>#DIV/0!</v>
      </c>
    </row>
    <row r="157" spans="1:16" hidden="1" x14ac:dyDescent="0.25">
      <c r="A157" s="358">
        <f>A156+1</f>
        <v>23</v>
      </c>
      <c r="B157" s="155" t="s">
        <v>347</v>
      </c>
      <c r="C157" s="202">
        <v>7.4999999999999997E-2</v>
      </c>
      <c r="D157" s="78"/>
      <c r="E157" s="78"/>
      <c r="G157" s="172">
        <f t="shared" si="118"/>
        <v>3.0813000000000001</v>
      </c>
      <c r="H157" s="172"/>
      <c r="I157" s="172"/>
      <c r="J157" s="172">
        <f t="shared" si="119"/>
        <v>2.4689999999999999</v>
      </c>
      <c r="K157" s="172">
        <f t="shared" si="120"/>
        <v>3.0813000000000001</v>
      </c>
      <c r="L157" s="67" t="e">
        <f t="shared" si="121"/>
        <v>#DIV/0!</v>
      </c>
      <c r="M157" s="67" t="e">
        <f t="shared" si="122"/>
        <v>#DIV/0!</v>
      </c>
      <c r="N157" s="172" t="e">
        <f t="shared" si="123"/>
        <v>#DIV/0!</v>
      </c>
      <c r="O157" s="335"/>
      <c r="P157" s="172" t="e">
        <f t="shared" si="124"/>
        <v>#DIV/0!</v>
      </c>
    </row>
    <row r="158" spans="1:16" hidden="1" x14ac:dyDescent="0.25">
      <c r="A158" s="358"/>
      <c r="B158" s="155" t="s">
        <v>460</v>
      </c>
      <c r="C158" s="202">
        <f>9.95/150</f>
        <v>6.6333333333333327E-2</v>
      </c>
      <c r="D158" s="78"/>
      <c r="E158" s="78"/>
      <c r="G158" s="172">
        <f t="shared" si="118"/>
        <v>3.0813000000000001</v>
      </c>
      <c r="H158" s="172"/>
      <c r="I158" s="172"/>
      <c r="J158" s="172">
        <f t="shared" si="119"/>
        <v>2.4689999999999999</v>
      </c>
      <c r="K158" s="172">
        <f t="shared" si="120"/>
        <v>3.0813000000000001</v>
      </c>
      <c r="L158" s="67" t="e">
        <f t="shared" si="121"/>
        <v>#DIV/0!</v>
      </c>
      <c r="M158" s="67" t="e">
        <f t="shared" si="122"/>
        <v>#DIV/0!</v>
      </c>
      <c r="N158" s="172" t="e">
        <f t="shared" si="123"/>
        <v>#DIV/0!</v>
      </c>
      <c r="O158" s="335"/>
      <c r="P158" s="172" t="e">
        <f t="shared" si="124"/>
        <v>#DIV/0!</v>
      </c>
    </row>
    <row r="159" spans="1:16" hidden="1" x14ac:dyDescent="0.25">
      <c r="A159" s="358">
        <f>A157+1</f>
        <v>24</v>
      </c>
      <c r="B159" s="155" t="s">
        <v>496</v>
      </c>
      <c r="C159" s="202">
        <v>7.9000000000000001E-2</v>
      </c>
      <c r="D159" s="78"/>
      <c r="E159" s="78"/>
      <c r="G159" s="172">
        <f t="shared" si="118"/>
        <v>3.0813000000000001</v>
      </c>
      <c r="H159" s="172"/>
      <c r="I159" s="172"/>
      <c r="J159" s="172">
        <f t="shared" si="119"/>
        <v>2.4689999999999999</v>
      </c>
      <c r="K159" s="172">
        <f t="shared" si="120"/>
        <v>3.0813000000000001</v>
      </c>
      <c r="L159" s="67" t="e">
        <f t="shared" si="121"/>
        <v>#DIV/0!</v>
      </c>
      <c r="M159" s="67" t="e">
        <f t="shared" si="122"/>
        <v>#DIV/0!</v>
      </c>
      <c r="N159" s="172" t="e">
        <f t="shared" si="123"/>
        <v>#DIV/0!</v>
      </c>
      <c r="O159" s="335"/>
      <c r="P159" s="172" t="e">
        <f t="shared" si="124"/>
        <v>#DIV/0!</v>
      </c>
    </row>
    <row r="160" spans="1:16" hidden="1" x14ac:dyDescent="0.25">
      <c r="A160" s="358">
        <f t="shared" ref="A160:A182" si="125">A159+1</f>
        <v>25</v>
      </c>
      <c r="B160" s="155" t="s">
        <v>108</v>
      </c>
      <c r="C160" s="202"/>
      <c r="D160" s="78"/>
      <c r="E160" s="78"/>
      <c r="G160" s="172">
        <f t="shared" si="118"/>
        <v>3.0813000000000001</v>
      </c>
      <c r="H160" s="172"/>
      <c r="I160" s="172"/>
      <c r="J160" s="172">
        <f t="shared" si="119"/>
        <v>2.4689999999999999</v>
      </c>
      <c r="K160" s="172">
        <f t="shared" si="120"/>
        <v>3.0813000000000001</v>
      </c>
      <c r="L160" s="67" t="e">
        <f t="shared" si="121"/>
        <v>#DIV/0!</v>
      </c>
      <c r="M160" s="67" t="e">
        <f t="shared" si="122"/>
        <v>#DIV/0!</v>
      </c>
      <c r="N160" s="172" t="e">
        <f t="shared" si="123"/>
        <v>#DIV/0!</v>
      </c>
      <c r="O160" s="335"/>
      <c r="P160" s="172" t="e">
        <f t="shared" si="124"/>
        <v>#DIV/0!</v>
      </c>
    </row>
    <row r="161" spans="1:16" hidden="1" x14ac:dyDescent="0.25">
      <c r="A161" s="358">
        <f t="shared" si="125"/>
        <v>26</v>
      </c>
      <c r="B161" s="155" t="s">
        <v>381</v>
      </c>
      <c r="C161" s="202">
        <v>8.1000000000000003E-2</v>
      </c>
      <c r="D161" s="78"/>
      <c r="E161" s="78"/>
      <c r="G161" s="172">
        <f t="shared" si="118"/>
        <v>3.0813000000000001</v>
      </c>
      <c r="H161" s="172"/>
      <c r="I161" s="172"/>
      <c r="J161" s="172">
        <f t="shared" si="119"/>
        <v>2.4689999999999999</v>
      </c>
      <c r="K161" s="172">
        <f t="shared" si="120"/>
        <v>3.0813000000000001</v>
      </c>
      <c r="L161" s="67" t="e">
        <f t="shared" si="121"/>
        <v>#DIV/0!</v>
      </c>
      <c r="M161" s="67" t="e">
        <f t="shared" si="122"/>
        <v>#DIV/0!</v>
      </c>
      <c r="N161" s="172" t="e">
        <f t="shared" si="123"/>
        <v>#DIV/0!</v>
      </c>
      <c r="O161" s="335"/>
      <c r="P161" s="172" t="e">
        <f t="shared" si="124"/>
        <v>#DIV/0!</v>
      </c>
    </row>
    <row r="162" spans="1:16" hidden="1" x14ac:dyDescent="0.25">
      <c r="A162" s="358">
        <f t="shared" si="125"/>
        <v>27</v>
      </c>
      <c r="B162" s="155" t="s">
        <v>451</v>
      </c>
      <c r="C162" s="202">
        <f>11.44/150</f>
        <v>7.6266666666666663E-2</v>
      </c>
      <c r="D162" s="78"/>
      <c r="E162" s="78"/>
      <c r="G162" s="172">
        <f t="shared" si="118"/>
        <v>3.0813000000000001</v>
      </c>
      <c r="H162" s="172"/>
      <c r="I162" s="172"/>
      <c r="J162" s="172">
        <f t="shared" si="119"/>
        <v>2.4689999999999999</v>
      </c>
      <c r="K162" s="172">
        <f t="shared" si="120"/>
        <v>3.0813000000000001</v>
      </c>
      <c r="L162" s="67" t="e">
        <f t="shared" si="121"/>
        <v>#DIV/0!</v>
      </c>
      <c r="M162" s="67" t="e">
        <f t="shared" si="122"/>
        <v>#DIV/0!</v>
      </c>
      <c r="N162" s="172" t="e">
        <f t="shared" si="123"/>
        <v>#DIV/0!</v>
      </c>
      <c r="O162" s="335"/>
      <c r="P162" s="172" t="e">
        <f t="shared" si="124"/>
        <v>#DIV/0!</v>
      </c>
    </row>
    <row r="163" spans="1:16" hidden="1" x14ac:dyDescent="0.25">
      <c r="A163" s="358">
        <f t="shared" si="125"/>
        <v>28</v>
      </c>
      <c r="B163" s="196" t="s">
        <v>348</v>
      </c>
      <c r="C163" s="202">
        <v>0.155</v>
      </c>
      <c r="D163" s="78"/>
      <c r="E163" s="78"/>
      <c r="G163" s="172">
        <f t="shared" si="118"/>
        <v>3.0813000000000001</v>
      </c>
      <c r="H163" s="172"/>
      <c r="I163" s="172"/>
      <c r="J163" s="172">
        <f t="shared" si="119"/>
        <v>2.4689999999999999</v>
      </c>
      <c r="K163" s="172">
        <f t="shared" si="120"/>
        <v>3.0813000000000001</v>
      </c>
      <c r="L163" s="67" t="e">
        <f t="shared" si="121"/>
        <v>#DIV/0!</v>
      </c>
      <c r="M163" s="67" t="e">
        <f t="shared" si="122"/>
        <v>#DIV/0!</v>
      </c>
      <c r="N163" s="172" t="e">
        <f t="shared" si="123"/>
        <v>#DIV/0!</v>
      </c>
      <c r="O163" s="335"/>
      <c r="P163" s="172" t="e">
        <f t="shared" si="124"/>
        <v>#DIV/0!</v>
      </c>
    </row>
    <row r="164" spans="1:16" hidden="1" x14ac:dyDescent="0.25">
      <c r="A164" s="358">
        <f t="shared" si="125"/>
        <v>29</v>
      </c>
      <c r="B164" s="155" t="s">
        <v>204</v>
      </c>
      <c r="C164" s="202">
        <v>0.17100000000000001</v>
      </c>
      <c r="D164" s="78"/>
      <c r="E164" s="78"/>
      <c r="G164" s="172">
        <f t="shared" si="118"/>
        <v>3.0813000000000001</v>
      </c>
      <c r="H164" s="172"/>
      <c r="I164" s="172"/>
      <c r="J164" s="172">
        <f t="shared" si="119"/>
        <v>2.4689999999999999</v>
      </c>
      <c r="K164" s="172">
        <f t="shared" si="120"/>
        <v>3.0813000000000001</v>
      </c>
      <c r="L164" s="67" t="e">
        <f t="shared" si="121"/>
        <v>#DIV/0!</v>
      </c>
      <c r="M164" s="67" t="e">
        <f t="shared" si="122"/>
        <v>#DIV/0!</v>
      </c>
      <c r="N164" s="172" t="e">
        <f t="shared" si="123"/>
        <v>#DIV/0!</v>
      </c>
      <c r="O164" s="335"/>
      <c r="P164" s="172" t="e">
        <f t="shared" si="124"/>
        <v>#DIV/0!</v>
      </c>
    </row>
    <row r="165" spans="1:16" hidden="1" x14ac:dyDescent="0.25">
      <c r="A165" s="358">
        <f t="shared" si="125"/>
        <v>30</v>
      </c>
      <c r="B165" s="155" t="s">
        <v>62</v>
      </c>
      <c r="C165" s="202"/>
      <c r="D165" s="78"/>
      <c r="E165" s="78"/>
      <c r="G165" s="172">
        <f t="shared" si="118"/>
        <v>3.0813000000000001</v>
      </c>
      <c r="H165" s="172"/>
      <c r="I165" s="172"/>
      <c r="J165" s="172">
        <f t="shared" si="119"/>
        <v>2.4689999999999999</v>
      </c>
      <c r="K165" s="172">
        <f t="shared" si="120"/>
        <v>3.0813000000000001</v>
      </c>
      <c r="L165" s="67" t="e">
        <f t="shared" si="121"/>
        <v>#DIV/0!</v>
      </c>
      <c r="M165" s="67" t="e">
        <f t="shared" si="122"/>
        <v>#DIV/0!</v>
      </c>
      <c r="N165" s="172" t="e">
        <f t="shared" si="123"/>
        <v>#DIV/0!</v>
      </c>
      <c r="O165" s="335"/>
      <c r="P165" s="172" t="e">
        <f t="shared" si="124"/>
        <v>#DIV/0!</v>
      </c>
    </row>
    <row r="166" spans="1:16" hidden="1" x14ac:dyDescent="0.25">
      <c r="A166" s="358">
        <f t="shared" si="125"/>
        <v>31</v>
      </c>
      <c r="B166" s="155" t="s">
        <v>213</v>
      </c>
      <c r="C166" s="202">
        <v>0.13300000000000001</v>
      </c>
      <c r="D166" s="78"/>
      <c r="E166" s="78"/>
      <c r="G166" s="172">
        <f t="shared" si="118"/>
        <v>3.0813000000000001</v>
      </c>
      <c r="H166" s="172"/>
      <c r="I166" s="172"/>
      <c r="J166" s="172">
        <f t="shared" si="119"/>
        <v>2.4689999999999999</v>
      </c>
      <c r="K166" s="172">
        <f t="shared" si="120"/>
        <v>3.0813000000000001</v>
      </c>
      <c r="L166" s="67" t="e">
        <f t="shared" si="121"/>
        <v>#DIV/0!</v>
      </c>
      <c r="M166" s="67" t="e">
        <f t="shared" si="122"/>
        <v>#DIV/0!</v>
      </c>
      <c r="N166" s="172" t="e">
        <f t="shared" si="123"/>
        <v>#DIV/0!</v>
      </c>
      <c r="O166" s="335"/>
      <c r="P166" s="172" t="e">
        <f t="shared" si="124"/>
        <v>#DIV/0!</v>
      </c>
    </row>
    <row r="167" spans="1:16" hidden="1" x14ac:dyDescent="0.25">
      <c r="A167" s="358">
        <f t="shared" si="125"/>
        <v>32</v>
      </c>
      <c r="B167" s="155" t="s">
        <v>379</v>
      </c>
      <c r="C167" s="202">
        <f>12.53/100</f>
        <v>0.12529999999999999</v>
      </c>
      <c r="D167" s="78"/>
      <c r="E167" s="78"/>
      <c r="G167" s="172">
        <f t="shared" si="118"/>
        <v>3.0813000000000001</v>
      </c>
      <c r="H167" s="172"/>
      <c r="I167" s="172"/>
      <c r="J167" s="172">
        <f t="shared" si="119"/>
        <v>2.4689999999999999</v>
      </c>
      <c r="K167" s="172">
        <f t="shared" si="120"/>
        <v>3.0813000000000001</v>
      </c>
      <c r="L167" s="67" t="e">
        <f t="shared" si="121"/>
        <v>#DIV/0!</v>
      </c>
      <c r="M167" s="67" t="e">
        <f t="shared" si="122"/>
        <v>#DIV/0!</v>
      </c>
      <c r="N167" s="172" t="e">
        <f t="shared" si="123"/>
        <v>#DIV/0!</v>
      </c>
      <c r="O167" s="335"/>
      <c r="P167" s="172" t="e">
        <f t="shared" si="124"/>
        <v>#DIV/0!</v>
      </c>
    </row>
    <row r="168" spans="1:16" hidden="1" x14ac:dyDescent="0.25">
      <c r="A168" s="358">
        <f t="shared" si="125"/>
        <v>33</v>
      </c>
      <c r="B168" s="155" t="s">
        <v>109</v>
      </c>
      <c r="C168" s="202">
        <v>0.39300000000000002</v>
      </c>
      <c r="D168" s="78"/>
      <c r="E168" s="78"/>
      <c r="G168" s="172">
        <f t="shared" si="118"/>
        <v>3.0813000000000001</v>
      </c>
      <c r="H168" s="172"/>
      <c r="I168" s="172"/>
      <c r="J168" s="172">
        <f t="shared" si="119"/>
        <v>2.4689999999999999</v>
      </c>
      <c r="K168" s="172">
        <f t="shared" si="120"/>
        <v>3.0813000000000001</v>
      </c>
      <c r="L168" s="67" t="e">
        <f t="shared" si="121"/>
        <v>#DIV/0!</v>
      </c>
      <c r="M168" s="67" t="e">
        <f t="shared" si="122"/>
        <v>#DIV/0!</v>
      </c>
      <c r="N168" s="172" t="e">
        <f t="shared" si="123"/>
        <v>#DIV/0!</v>
      </c>
      <c r="O168" s="335"/>
      <c r="P168" s="172" t="e">
        <f t="shared" si="124"/>
        <v>#DIV/0!</v>
      </c>
    </row>
    <row r="169" spans="1:16" hidden="1" x14ac:dyDescent="0.25">
      <c r="A169" s="358">
        <f t="shared" si="125"/>
        <v>34</v>
      </c>
      <c r="B169" s="155" t="s">
        <v>342</v>
      </c>
      <c r="C169" s="202"/>
      <c r="D169" s="78"/>
      <c r="E169" s="78"/>
      <c r="G169" s="172">
        <f t="shared" si="118"/>
        <v>3.0813000000000001</v>
      </c>
      <c r="H169" s="172"/>
      <c r="I169" s="172"/>
      <c r="J169" s="172">
        <f t="shared" si="119"/>
        <v>2.4689999999999999</v>
      </c>
      <c r="K169" s="172">
        <f t="shared" si="120"/>
        <v>3.0813000000000001</v>
      </c>
      <c r="L169" s="67" t="e">
        <f t="shared" si="121"/>
        <v>#DIV/0!</v>
      </c>
      <c r="M169" s="67" t="e">
        <f t="shared" si="122"/>
        <v>#DIV/0!</v>
      </c>
      <c r="N169" s="172" t="e">
        <f t="shared" si="123"/>
        <v>#DIV/0!</v>
      </c>
      <c r="O169" s="335"/>
      <c r="P169" s="172" t="e">
        <f t="shared" si="124"/>
        <v>#DIV/0!</v>
      </c>
    </row>
    <row r="170" spans="1:16" hidden="1" x14ac:dyDescent="0.25">
      <c r="A170" s="358">
        <f t="shared" si="125"/>
        <v>35</v>
      </c>
      <c r="B170" s="155" t="s">
        <v>343</v>
      </c>
      <c r="C170" s="202"/>
      <c r="D170" s="78"/>
      <c r="E170" s="78"/>
      <c r="G170" s="172">
        <f t="shared" si="118"/>
        <v>3.0813000000000001</v>
      </c>
      <c r="H170" s="172"/>
      <c r="I170" s="172"/>
      <c r="J170" s="172">
        <f t="shared" si="119"/>
        <v>2.4689999999999999</v>
      </c>
      <c r="K170" s="172">
        <f t="shared" si="120"/>
        <v>3.0813000000000001</v>
      </c>
      <c r="L170" s="67" t="e">
        <f t="shared" si="121"/>
        <v>#DIV/0!</v>
      </c>
      <c r="M170" s="67" t="e">
        <f t="shared" si="122"/>
        <v>#DIV/0!</v>
      </c>
      <c r="N170" s="172" t="e">
        <f t="shared" si="123"/>
        <v>#DIV/0!</v>
      </c>
      <c r="O170" s="335"/>
      <c r="P170" s="172" t="e">
        <f t="shared" si="124"/>
        <v>#DIV/0!</v>
      </c>
    </row>
    <row r="171" spans="1:16" hidden="1" x14ac:dyDescent="0.25">
      <c r="A171" s="358">
        <f t="shared" si="125"/>
        <v>36</v>
      </c>
      <c r="B171" s="155" t="s">
        <v>377</v>
      </c>
      <c r="C171" s="202"/>
      <c r="D171" s="78"/>
      <c r="E171" s="78"/>
      <c r="G171" s="172">
        <f t="shared" si="118"/>
        <v>3.0813000000000001</v>
      </c>
      <c r="H171" s="172"/>
      <c r="I171" s="172"/>
      <c r="J171" s="172">
        <f t="shared" si="119"/>
        <v>2.4689999999999999</v>
      </c>
      <c r="K171" s="172">
        <f t="shared" si="120"/>
        <v>3.0813000000000001</v>
      </c>
      <c r="L171" s="67" t="e">
        <f t="shared" si="121"/>
        <v>#DIV/0!</v>
      </c>
      <c r="M171" s="67" t="e">
        <f t="shared" si="122"/>
        <v>#DIV/0!</v>
      </c>
      <c r="N171" s="172" t="e">
        <f t="shared" si="123"/>
        <v>#DIV/0!</v>
      </c>
      <c r="O171" s="335"/>
      <c r="P171" s="172" t="e">
        <f t="shared" si="124"/>
        <v>#DIV/0!</v>
      </c>
    </row>
    <row r="172" spans="1:16" hidden="1" x14ac:dyDescent="0.25">
      <c r="A172" s="358">
        <f t="shared" si="125"/>
        <v>37</v>
      </c>
      <c r="B172" s="155" t="s">
        <v>211</v>
      </c>
      <c r="C172" s="202">
        <v>0.39300000000000002</v>
      </c>
      <c r="D172" s="78"/>
      <c r="E172" s="78"/>
      <c r="G172" s="172">
        <f t="shared" si="118"/>
        <v>3.0813000000000001</v>
      </c>
      <c r="H172" s="172"/>
      <c r="I172" s="172"/>
      <c r="J172" s="172">
        <f t="shared" si="119"/>
        <v>2.4689999999999999</v>
      </c>
      <c r="K172" s="172">
        <f t="shared" si="120"/>
        <v>3.0813000000000001</v>
      </c>
      <c r="L172" s="67" t="e">
        <f t="shared" si="121"/>
        <v>#DIV/0!</v>
      </c>
      <c r="M172" s="67" t="e">
        <f t="shared" si="122"/>
        <v>#DIV/0!</v>
      </c>
      <c r="N172" s="172" t="e">
        <f t="shared" si="123"/>
        <v>#DIV/0!</v>
      </c>
      <c r="O172" s="335"/>
      <c r="P172" s="172" t="e">
        <f t="shared" si="124"/>
        <v>#DIV/0!</v>
      </c>
    </row>
    <row r="173" spans="1:16" hidden="1" x14ac:dyDescent="0.25">
      <c r="A173" s="358">
        <f t="shared" si="125"/>
        <v>38</v>
      </c>
      <c r="B173" s="155" t="s">
        <v>248</v>
      </c>
      <c r="C173" s="202">
        <v>0.40400000000000003</v>
      </c>
      <c r="D173" s="78"/>
      <c r="E173" s="78"/>
      <c r="G173" s="172">
        <f t="shared" si="118"/>
        <v>3.0813000000000001</v>
      </c>
      <c r="H173" s="172"/>
      <c r="I173" s="172"/>
      <c r="J173" s="172">
        <f t="shared" si="119"/>
        <v>2.4689999999999999</v>
      </c>
      <c r="K173" s="172">
        <f t="shared" si="120"/>
        <v>3.0813000000000001</v>
      </c>
      <c r="L173" s="67" t="e">
        <f t="shared" si="121"/>
        <v>#DIV/0!</v>
      </c>
      <c r="M173" s="67" t="e">
        <f t="shared" si="122"/>
        <v>#DIV/0!</v>
      </c>
      <c r="N173" s="172" t="e">
        <f t="shared" si="123"/>
        <v>#DIV/0!</v>
      </c>
      <c r="O173" s="335"/>
      <c r="P173" s="172" t="e">
        <f t="shared" si="124"/>
        <v>#DIV/0!</v>
      </c>
    </row>
    <row r="174" spans="1:16" hidden="1" x14ac:dyDescent="0.25">
      <c r="A174" s="358">
        <f t="shared" si="125"/>
        <v>39</v>
      </c>
      <c r="B174" s="155"/>
      <c r="C174" s="202"/>
      <c r="D174" s="78"/>
      <c r="E174" s="78"/>
      <c r="G174" s="172">
        <f t="shared" si="118"/>
        <v>3.0813000000000001</v>
      </c>
      <c r="H174" s="172"/>
      <c r="I174" s="172"/>
      <c r="J174" s="172">
        <f t="shared" si="119"/>
        <v>2.4689999999999999</v>
      </c>
      <c r="K174" s="172">
        <f t="shared" si="120"/>
        <v>3.0813000000000001</v>
      </c>
      <c r="L174" s="67" t="e">
        <f t="shared" si="121"/>
        <v>#DIV/0!</v>
      </c>
      <c r="M174" s="67" t="e">
        <f t="shared" si="122"/>
        <v>#DIV/0!</v>
      </c>
      <c r="N174" s="172" t="e">
        <f t="shared" si="123"/>
        <v>#DIV/0!</v>
      </c>
      <c r="O174" s="335"/>
      <c r="P174" s="172" t="e">
        <f t="shared" si="124"/>
        <v>#DIV/0!</v>
      </c>
    </row>
    <row r="175" spans="1:16" hidden="1" x14ac:dyDescent="0.25">
      <c r="A175" s="358">
        <f t="shared" si="125"/>
        <v>40</v>
      </c>
      <c r="B175" s="155" t="s">
        <v>83</v>
      </c>
      <c r="C175" s="202"/>
      <c r="D175" s="78"/>
      <c r="E175" s="78"/>
      <c r="G175" s="172">
        <f t="shared" si="118"/>
        <v>3.0813000000000001</v>
      </c>
      <c r="H175" s="172"/>
      <c r="I175" s="172"/>
      <c r="J175" s="172">
        <f t="shared" si="119"/>
        <v>2.4689999999999999</v>
      </c>
      <c r="K175" s="172">
        <f t="shared" si="120"/>
        <v>3.0813000000000001</v>
      </c>
      <c r="L175" s="67" t="e">
        <f t="shared" si="121"/>
        <v>#DIV/0!</v>
      </c>
      <c r="M175" s="67" t="e">
        <f t="shared" si="122"/>
        <v>#DIV/0!</v>
      </c>
      <c r="N175" s="172" t="e">
        <f t="shared" si="123"/>
        <v>#DIV/0!</v>
      </c>
      <c r="O175" s="335"/>
      <c r="P175" s="172" t="e">
        <f t="shared" si="124"/>
        <v>#DIV/0!</v>
      </c>
    </row>
    <row r="176" spans="1:16" hidden="1" x14ac:dyDescent="0.25">
      <c r="A176" s="358">
        <f t="shared" si="125"/>
        <v>41</v>
      </c>
      <c r="B176" s="155" t="s">
        <v>167</v>
      </c>
      <c r="C176" s="202"/>
      <c r="D176" s="78"/>
      <c r="E176" s="78"/>
      <c r="G176" s="172">
        <f t="shared" si="118"/>
        <v>3.0813000000000001</v>
      </c>
      <c r="H176" s="172"/>
      <c r="I176" s="172"/>
      <c r="J176" s="172">
        <f t="shared" si="119"/>
        <v>2.4689999999999999</v>
      </c>
      <c r="K176" s="172">
        <f t="shared" si="120"/>
        <v>3.0813000000000001</v>
      </c>
      <c r="L176" s="67" t="e">
        <f t="shared" si="121"/>
        <v>#DIV/0!</v>
      </c>
      <c r="M176" s="67" t="e">
        <f t="shared" si="122"/>
        <v>#DIV/0!</v>
      </c>
      <c r="N176" s="172" t="e">
        <f t="shared" si="123"/>
        <v>#DIV/0!</v>
      </c>
      <c r="O176" s="335"/>
      <c r="P176" s="172" t="e">
        <f t="shared" si="124"/>
        <v>#DIV/0!</v>
      </c>
    </row>
    <row r="177" spans="1:16" hidden="1" x14ac:dyDescent="0.25">
      <c r="A177" s="358">
        <f t="shared" si="125"/>
        <v>42</v>
      </c>
      <c r="B177" s="155" t="s">
        <v>114</v>
      </c>
      <c r="C177" s="202"/>
      <c r="D177" s="78"/>
      <c r="E177" s="78"/>
      <c r="G177" s="172">
        <f t="shared" si="118"/>
        <v>3.0813000000000001</v>
      </c>
      <c r="H177" s="172"/>
      <c r="I177" s="172"/>
      <c r="J177" s="172">
        <f t="shared" si="119"/>
        <v>2.4689999999999999</v>
      </c>
      <c r="K177" s="172">
        <f t="shared" si="120"/>
        <v>3.0813000000000001</v>
      </c>
      <c r="L177" s="67" t="e">
        <f t="shared" si="121"/>
        <v>#DIV/0!</v>
      </c>
      <c r="M177" s="67" t="e">
        <f t="shared" si="122"/>
        <v>#DIV/0!</v>
      </c>
      <c r="N177" s="172" t="e">
        <f t="shared" si="123"/>
        <v>#DIV/0!</v>
      </c>
      <c r="O177" s="335"/>
      <c r="P177" s="172" t="e">
        <f t="shared" si="124"/>
        <v>#DIV/0!</v>
      </c>
    </row>
    <row r="178" spans="1:16" hidden="1" x14ac:dyDescent="0.25">
      <c r="A178" s="358">
        <f t="shared" si="125"/>
        <v>43</v>
      </c>
      <c r="B178" s="155" t="s">
        <v>210</v>
      </c>
      <c r="C178" s="202">
        <v>0.23200000000000001</v>
      </c>
      <c r="D178" s="78"/>
      <c r="E178" s="78"/>
      <c r="G178" s="172">
        <f t="shared" si="118"/>
        <v>3.0813000000000001</v>
      </c>
      <c r="H178" s="172"/>
      <c r="I178" s="172"/>
      <c r="J178" s="172">
        <f t="shared" si="119"/>
        <v>2.4689999999999999</v>
      </c>
      <c r="K178" s="172">
        <f t="shared" si="120"/>
        <v>3.0813000000000001</v>
      </c>
      <c r="L178" s="67" t="e">
        <f t="shared" si="121"/>
        <v>#DIV/0!</v>
      </c>
      <c r="M178" s="67" t="e">
        <f t="shared" si="122"/>
        <v>#DIV/0!</v>
      </c>
      <c r="N178" s="172" t="e">
        <f t="shared" si="123"/>
        <v>#DIV/0!</v>
      </c>
      <c r="O178" s="335"/>
      <c r="P178" s="172" t="e">
        <f t="shared" si="124"/>
        <v>#DIV/0!</v>
      </c>
    </row>
    <row r="179" spans="1:16" hidden="1" x14ac:dyDescent="0.25">
      <c r="A179" s="358">
        <f t="shared" si="125"/>
        <v>44</v>
      </c>
      <c r="B179" s="155" t="s">
        <v>339</v>
      </c>
      <c r="C179" s="202">
        <v>0.16700000000000001</v>
      </c>
      <c r="D179" s="78"/>
      <c r="E179" s="78"/>
      <c r="G179" s="172">
        <f t="shared" si="118"/>
        <v>3.0813000000000001</v>
      </c>
      <c r="H179" s="172"/>
      <c r="I179" s="172"/>
      <c r="J179" s="172">
        <f t="shared" si="119"/>
        <v>2.4689999999999999</v>
      </c>
      <c r="K179" s="172">
        <f t="shared" si="120"/>
        <v>3.0813000000000001</v>
      </c>
      <c r="L179" s="67" t="e">
        <f t="shared" si="121"/>
        <v>#DIV/0!</v>
      </c>
      <c r="M179" s="67" t="e">
        <f t="shared" si="122"/>
        <v>#DIV/0!</v>
      </c>
      <c r="N179" s="172" t="e">
        <f t="shared" si="123"/>
        <v>#DIV/0!</v>
      </c>
      <c r="O179" s="335"/>
      <c r="P179" s="172" t="e">
        <f t="shared" si="124"/>
        <v>#DIV/0!</v>
      </c>
    </row>
    <row r="180" spans="1:16" hidden="1" x14ac:dyDescent="0.25">
      <c r="A180" s="358">
        <f t="shared" si="125"/>
        <v>45</v>
      </c>
      <c r="B180" s="155" t="s">
        <v>443</v>
      </c>
      <c r="C180" s="202">
        <f>13.67/90</f>
        <v>0.15188888888888888</v>
      </c>
      <c r="D180" s="78"/>
      <c r="E180" s="78"/>
      <c r="G180" s="172">
        <f t="shared" si="118"/>
        <v>3.0813000000000001</v>
      </c>
      <c r="H180" s="172"/>
      <c r="I180" s="172"/>
      <c r="J180" s="172">
        <f t="shared" si="119"/>
        <v>2.4689999999999999</v>
      </c>
      <c r="K180" s="172">
        <f t="shared" si="120"/>
        <v>3.0813000000000001</v>
      </c>
      <c r="L180" s="67" t="e">
        <f t="shared" si="121"/>
        <v>#DIV/0!</v>
      </c>
      <c r="M180" s="67" t="e">
        <f t="shared" si="122"/>
        <v>#DIV/0!</v>
      </c>
      <c r="N180" s="172" t="e">
        <f t="shared" si="123"/>
        <v>#DIV/0!</v>
      </c>
      <c r="O180" s="335"/>
      <c r="P180" s="172" t="e">
        <f t="shared" si="124"/>
        <v>#DIV/0!</v>
      </c>
    </row>
    <row r="181" spans="1:16" hidden="1" x14ac:dyDescent="0.25">
      <c r="A181" s="358">
        <f t="shared" si="125"/>
        <v>46</v>
      </c>
      <c r="B181" s="155" t="s">
        <v>376</v>
      </c>
      <c r="C181" s="202">
        <v>0.187</v>
      </c>
      <c r="D181" s="78"/>
      <c r="E181" s="78"/>
      <c r="G181" s="172">
        <f t="shared" si="118"/>
        <v>3.0813000000000001</v>
      </c>
      <c r="H181" s="172"/>
      <c r="I181" s="172"/>
      <c r="J181" s="172">
        <f t="shared" si="119"/>
        <v>2.4689999999999999</v>
      </c>
      <c r="K181" s="172">
        <f t="shared" si="120"/>
        <v>3.0813000000000001</v>
      </c>
      <c r="L181" s="67" t="e">
        <f t="shared" si="121"/>
        <v>#DIV/0!</v>
      </c>
      <c r="M181" s="67" t="e">
        <f t="shared" si="122"/>
        <v>#DIV/0!</v>
      </c>
      <c r="N181" s="172" t="e">
        <f t="shared" si="123"/>
        <v>#DIV/0!</v>
      </c>
      <c r="O181" s="335"/>
      <c r="P181" s="172" t="e">
        <f t="shared" si="124"/>
        <v>#DIV/0!</v>
      </c>
    </row>
    <row r="182" spans="1:16" hidden="1" x14ac:dyDescent="0.25">
      <c r="A182" s="358">
        <f t="shared" si="125"/>
        <v>47</v>
      </c>
      <c r="B182" s="155" t="s">
        <v>361</v>
      </c>
      <c r="C182" s="202">
        <v>0.2</v>
      </c>
      <c r="D182" s="78"/>
      <c r="E182" s="78"/>
      <c r="G182" s="172">
        <f t="shared" si="118"/>
        <v>3.0813000000000001</v>
      </c>
      <c r="H182" s="172"/>
      <c r="I182" s="172"/>
      <c r="J182" s="172">
        <f t="shared" si="119"/>
        <v>2.4689999999999999</v>
      </c>
      <c r="K182" s="172">
        <f t="shared" si="120"/>
        <v>3.0813000000000001</v>
      </c>
      <c r="L182" s="67" t="e">
        <f t="shared" si="121"/>
        <v>#DIV/0!</v>
      </c>
      <c r="M182" s="67" t="e">
        <f t="shared" si="122"/>
        <v>#DIV/0!</v>
      </c>
      <c r="N182" s="172" t="e">
        <f t="shared" si="123"/>
        <v>#DIV/0!</v>
      </c>
      <c r="O182" s="335"/>
      <c r="P182" s="172" t="e">
        <f t="shared" si="124"/>
        <v>#DIV/0!</v>
      </c>
    </row>
    <row r="183" spans="1:16" hidden="1" x14ac:dyDescent="0.25">
      <c r="A183" s="358"/>
      <c r="B183" s="155" t="s">
        <v>461</v>
      </c>
      <c r="C183" s="202"/>
      <c r="D183" s="78"/>
      <c r="E183" s="78"/>
      <c r="G183" s="172">
        <f t="shared" si="118"/>
        <v>3.0813000000000001</v>
      </c>
      <c r="H183" s="172"/>
      <c r="I183" s="172"/>
      <c r="J183" s="172">
        <f t="shared" si="119"/>
        <v>2.4689999999999999</v>
      </c>
      <c r="K183" s="172">
        <f t="shared" si="120"/>
        <v>3.0813000000000001</v>
      </c>
      <c r="L183" s="67" t="e">
        <f t="shared" si="121"/>
        <v>#DIV/0!</v>
      </c>
      <c r="M183" s="67" t="e">
        <f t="shared" si="122"/>
        <v>#DIV/0!</v>
      </c>
      <c r="N183" s="172" t="e">
        <f t="shared" si="123"/>
        <v>#DIV/0!</v>
      </c>
      <c r="O183" s="335"/>
      <c r="P183" s="172" t="e">
        <f t="shared" si="124"/>
        <v>#DIV/0!</v>
      </c>
    </row>
    <row r="184" spans="1:16" hidden="1" x14ac:dyDescent="0.25">
      <c r="A184" s="358">
        <f>A182+1</f>
        <v>48</v>
      </c>
      <c r="B184" s="155" t="s">
        <v>395</v>
      </c>
      <c r="C184" s="202">
        <f>7.14/36</f>
        <v>0.19833333333333333</v>
      </c>
      <c r="D184" s="78"/>
      <c r="E184" s="78"/>
      <c r="G184" s="172">
        <f t="shared" si="118"/>
        <v>3.0813000000000001</v>
      </c>
      <c r="H184" s="172"/>
      <c r="I184" s="172"/>
      <c r="J184" s="172">
        <f t="shared" si="119"/>
        <v>2.4689999999999999</v>
      </c>
      <c r="K184" s="172">
        <f t="shared" si="120"/>
        <v>3.0813000000000001</v>
      </c>
      <c r="L184" s="67" t="e">
        <f t="shared" si="121"/>
        <v>#DIV/0!</v>
      </c>
      <c r="M184" s="67" t="e">
        <f t="shared" si="122"/>
        <v>#DIV/0!</v>
      </c>
      <c r="N184" s="172" t="e">
        <f t="shared" si="123"/>
        <v>#DIV/0!</v>
      </c>
      <c r="O184" s="335"/>
      <c r="P184" s="172" t="e">
        <f t="shared" si="124"/>
        <v>#DIV/0!</v>
      </c>
    </row>
    <row r="185" spans="1:16" hidden="1" x14ac:dyDescent="0.25">
      <c r="A185" s="358"/>
      <c r="B185" s="196" t="s">
        <v>493</v>
      </c>
      <c r="C185" s="202"/>
      <c r="D185" s="78"/>
      <c r="E185" s="78"/>
      <c r="G185" s="172">
        <f t="shared" si="118"/>
        <v>3.0813000000000001</v>
      </c>
      <c r="H185" s="172"/>
      <c r="I185" s="172"/>
      <c r="J185" s="172">
        <f t="shared" si="119"/>
        <v>2.4689999999999999</v>
      </c>
      <c r="K185" s="172">
        <f t="shared" si="120"/>
        <v>3.0813000000000001</v>
      </c>
      <c r="L185" s="67" t="e">
        <f t="shared" si="121"/>
        <v>#DIV/0!</v>
      </c>
      <c r="M185" s="67" t="e">
        <f t="shared" si="122"/>
        <v>#DIV/0!</v>
      </c>
      <c r="N185" s="172" t="e">
        <f t="shared" si="123"/>
        <v>#DIV/0!</v>
      </c>
      <c r="O185" s="335"/>
      <c r="P185" s="172" t="e">
        <f t="shared" si="124"/>
        <v>#DIV/0!</v>
      </c>
    </row>
    <row r="186" spans="1:16" hidden="1" x14ac:dyDescent="0.25">
      <c r="A186" s="358">
        <f>A184+1</f>
        <v>49</v>
      </c>
      <c r="B186" s="155" t="s">
        <v>362</v>
      </c>
      <c r="C186" s="202">
        <v>0.22600000000000001</v>
      </c>
      <c r="D186" s="78"/>
      <c r="E186" s="78"/>
      <c r="G186" s="172">
        <f t="shared" si="118"/>
        <v>3.0813000000000001</v>
      </c>
      <c r="H186" s="172"/>
      <c r="I186" s="172"/>
      <c r="J186" s="172">
        <f t="shared" si="119"/>
        <v>2.4689999999999999</v>
      </c>
      <c r="K186" s="172">
        <f t="shared" si="120"/>
        <v>3.0813000000000001</v>
      </c>
      <c r="L186" s="67" t="e">
        <f t="shared" si="121"/>
        <v>#DIV/0!</v>
      </c>
      <c r="M186" s="67" t="e">
        <f t="shared" si="122"/>
        <v>#DIV/0!</v>
      </c>
      <c r="N186" s="172" t="e">
        <f t="shared" si="123"/>
        <v>#DIV/0!</v>
      </c>
      <c r="O186" s="335"/>
      <c r="P186" s="172" t="e">
        <f t="shared" si="124"/>
        <v>#DIV/0!</v>
      </c>
    </row>
    <row r="187" spans="1:16" hidden="1" x14ac:dyDescent="0.25">
      <c r="A187" s="358"/>
      <c r="B187" s="155" t="s">
        <v>473</v>
      </c>
      <c r="C187" s="202"/>
      <c r="D187" s="78"/>
      <c r="E187" s="78"/>
      <c r="G187" s="172">
        <f t="shared" si="118"/>
        <v>3.0813000000000001</v>
      </c>
      <c r="H187" s="172"/>
      <c r="I187" s="172"/>
      <c r="J187" s="172">
        <f t="shared" si="119"/>
        <v>2.4689999999999999</v>
      </c>
      <c r="K187" s="172">
        <f t="shared" si="120"/>
        <v>3.0813000000000001</v>
      </c>
      <c r="L187" s="67" t="e">
        <f t="shared" si="121"/>
        <v>#DIV/0!</v>
      </c>
      <c r="M187" s="67" t="e">
        <f t="shared" si="122"/>
        <v>#DIV/0!</v>
      </c>
      <c r="N187" s="172" t="e">
        <f t="shared" si="123"/>
        <v>#DIV/0!</v>
      </c>
      <c r="O187" s="335"/>
      <c r="P187" s="172" t="e">
        <f t="shared" si="124"/>
        <v>#DIV/0!</v>
      </c>
    </row>
    <row r="188" spans="1:16" hidden="1" x14ac:dyDescent="0.25">
      <c r="A188" s="358">
        <f>A186+1</f>
        <v>50</v>
      </c>
      <c r="B188" s="155" t="s">
        <v>363</v>
      </c>
      <c r="C188" s="202">
        <v>0.23200000000000001</v>
      </c>
      <c r="D188" s="78"/>
      <c r="E188" s="78"/>
      <c r="G188" s="172">
        <f t="shared" si="118"/>
        <v>3.0813000000000001</v>
      </c>
      <c r="H188" s="172"/>
      <c r="I188" s="172"/>
      <c r="J188" s="172">
        <f t="shared" si="119"/>
        <v>2.4689999999999999</v>
      </c>
      <c r="K188" s="172">
        <f t="shared" si="120"/>
        <v>3.0813000000000001</v>
      </c>
      <c r="L188" s="67" t="e">
        <f t="shared" si="121"/>
        <v>#DIV/0!</v>
      </c>
      <c r="M188" s="67" t="e">
        <f t="shared" si="122"/>
        <v>#DIV/0!</v>
      </c>
      <c r="N188" s="172" t="e">
        <f t="shared" si="123"/>
        <v>#DIV/0!</v>
      </c>
      <c r="O188" s="335"/>
      <c r="P188" s="172" t="e">
        <f t="shared" si="124"/>
        <v>#DIV/0!</v>
      </c>
    </row>
    <row r="189" spans="1:16" hidden="1" x14ac:dyDescent="0.25">
      <c r="A189" s="358">
        <f t="shared" ref="A189:A198" si="126">A188+1</f>
        <v>51</v>
      </c>
      <c r="B189" s="196" t="s">
        <v>396</v>
      </c>
      <c r="C189" s="202">
        <f>14.533/72</f>
        <v>0.20184722222222221</v>
      </c>
      <c r="D189" s="78"/>
      <c r="E189" s="78"/>
      <c r="G189" s="172">
        <f t="shared" si="118"/>
        <v>3.0813000000000001</v>
      </c>
      <c r="H189" s="172"/>
      <c r="I189" s="172"/>
      <c r="J189" s="172">
        <f t="shared" si="119"/>
        <v>2.4689999999999999</v>
      </c>
      <c r="K189" s="172">
        <f t="shared" si="120"/>
        <v>3.0813000000000001</v>
      </c>
      <c r="L189" s="67" t="e">
        <f t="shared" si="121"/>
        <v>#DIV/0!</v>
      </c>
      <c r="M189" s="67" t="e">
        <f t="shared" si="122"/>
        <v>#DIV/0!</v>
      </c>
      <c r="N189" s="172" t="e">
        <f t="shared" si="123"/>
        <v>#DIV/0!</v>
      </c>
      <c r="O189" s="335"/>
      <c r="P189" s="172" t="e">
        <f t="shared" si="124"/>
        <v>#DIV/0!</v>
      </c>
    </row>
    <row r="190" spans="1:16" hidden="1" x14ac:dyDescent="0.25">
      <c r="A190" s="358">
        <f t="shared" si="126"/>
        <v>52</v>
      </c>
      <c r="B190" s="155" t="s">
        <v>330</v>
      </c>
      <c r="C190" s="202">
        <v>0.23200000000000001</v>
      </c>
      <c r="D190" s="78"/>
      <c r="E190" s="78"/>
      <c r="G190" s="172">
        <f t="shared" si="118"/>
        <v>3.0813000000000001</v>
      </c>
      <c r="H190" s="172"/>
      <c r="I190" s="172"/>
      <c r="J190" s="172">
        <f t="shared" si="119"/>
        <v>2.4689999999999999</v>
      </c>
      <c r="K190" s="172">
        <f t="shared" si="120"/>
        <v>3.0813000000000001</v>
      </c>
      <c r="L190" s="67" t="e">
        <f t="shared" si="121"/>
        <v>#DIV/0!</v>
      </c>
      <c r="M190" s="67" t="e">
        <f t="shared" si="122"/>
        <v>#DIV/0!</v>
      </c>
      <c r="N190" s="172" t="e">
        <f t="shared" si="123"/>
        <v>#DIV/0!</v>
      </c>
      <c r="O190" s="335"/>
      <c r="P190" s="172" t="e">
        <f t="shared" si="124"/>
        <v>#DIV/0!</v>
      </c>
    </row>
    <row r="191" spans="1:16" hidden="1" x14ac:dyDescent="0.25">
      <c r="A191" s="358">
        <f t="shared" si="126"/>
        <v>53</v>
      </c>
      <c r="B191" s="155" t="s">
        <v>408</v>
      </c>
      <c r="C191" s="202">
        <f>11.87/72</f>
        <v>0.1648611111111111</v>
      </c>
      <c r="D191" s="78"/>
      <c r="E191" s="78"/>
      <c r="G191" s="172">
        <f t="shared" si="118"/>
        <v>3.0813000000000001</v>
      </c>
      <c r="H191" s="172"/>
      <c r="I191" s="172"/>
      <c r="J191" s="172">
        <f t="shared" si="119"/>
        <v>2.4689999999999999</v>
      </c>
      <c r="K191" s="172">
        <f t="shared" si="120"/>
        <v>3.0813000000000001</v>
      </c>
      <c r="L191" s="67" t="e">
        <f t="shared" si="121"/>
        <v>#DIV/0!</v>
      </c>
      <c r="M191" s="67" t="e">
        <f t="shared" si="122"/>
        <v>#DIV/0!</v>
      </c>
      <c r="N191" s="172" t="e">
        <f t="shared" si="123"/>
        <v>#DIV/0!</v>
      </c>
      <c r="O191" s="335"/>
      <c r="P191" s="172" t="e">
        <f t="shared" si="124"/>
        <v>#DIV/0!</v>
      </c>
    </row>
    <row r="192" spans="1:16" hidden="1" x14ac:dyDescent="0.25">
      <c r="A192" s="358">
        <f t="shared" si="126"/>
        <v>54</v>
      </c>
      <c r="B192" s="155" t="s">
        <v>73</v>
      </c>
      <c r="C192" s="202"/>
      <c r="D192" s="78"/>
      <c r="E192" s="78"/>
      <c r="G192" s="172">
        <f t="shared" si="118"/>
        <v>3.0813000000000001</v>
      </c>
      <c r="H192" s="172"/>
      <c r="I192" s="172"/>
      <c r="J192" s="172">
        <f t="shared" si="119"/>
        <v>2.4689999999999999</v>
      </c>
      <c r="K192" s="172">
        <f t="shared" si="120"/>
        <v>3.0813000000000001</v>
      </c>
      <c r="L192" s="67" t="e">
        <f t="shared" si="121"/>
        <v>#DIV/0!</v>
      </c>
      <c r="M192" s="67" t="e">
        <f t="shared" si="122"/>
        <v>#DIV/0!</v>
      </c>
      <c r="N192" s="172" t="e">
        <f t="shared" si="123"/>
        <v>#DIV/0!</v>
      </c>
      <c r="O192" s="335"/>
      <c r="P192" s="172" t="e">
        <f t="shared" si="124"/>
        <v>#DIV/0!</v>
      </c>
    </row>
    <row r="193" spans="1:16" hidden="1" x14ac:dyDescent="0.25">
      <c r="A193" s="358">
        <f t="shared" si="126"/>
        <v>55</v>
      </c>
      <c r="B193" s="155" t="s">
        <v>409</v>
      </c>
      <c r="C193" s="202">
        <f>5.684/30</f>
        <v>0.18946666666666667</v>
      </c>
      <c r="D193" s="78"/>
      <c r="E193" s="78"/>
      <c r="G193" s="172">
        <f t="shared" si="118"/>
        <v>3.0813000000000001</v>
      </c>
      <c r="H193" s="172"/>
      <c r="I193" s="172"/>
      <c r="J193" s="172">
        <f t="shared" si="119"/>
        <v>2.4689999999999999</v>
      </c>
      <c r="K193" s="172">
        <f t="shared" si="120"/>
        <v>3.0813000000000001</v>
      </c>
      <c r="L193" s="67" t="e">
        <f t="shared" si="121"/>
        <v>#DIV/0!</v>
      </c>
      <c r="M193" s="67" t="e">
        <f t="shared" si="122"/>
        <v>#DIV/0!</v>
      </c>
      <c r="N193" s="172" t="e">
        <f t="shared" si="123"/>
        <v>#DIV/0!</v>
      </c>
      <c r="O193" s="335"/>
      <c r="P193" s="172" t="e">
        <f t="shared" si="124"/>
        <v>#DIV/0!</v>
      </c>
    </row>
    <row r="194" spans="1:16" hidden="1" x14ac:dyDescent="0.25">
      <c r="A194" s="358">
        <f t="shared" si="126"/>
        <v>56</v>
      </c>
      <c r="B194" s="155" t="s">
        <v>161</v>
      </c>
      <c r="C194" s="202"/>
      <c r="D194" s="78"/>
      <c r="E194" s="78"/>
      <c r="G194" s="172">
        <f t="shared" si="118"/>
        <v>3.0813000000000001</v>
      </c>
      <c r="H194" s="172"/>
      <c r="I194" s="172"/>
      <c r="J194" s="172">
        <f t="shared" si="119"/>
        <v>2.4689999999999999</v>
      </c>
      <c r="K194" s="172">
        <f t="shared" si="120"/>
        <v>3.0813000000000001</v>
      </c>
      <c r="L194" s="67" t="e">
        <f t="shared" si="121"/>
        <v>#DIV/0!</v>
      </c>
      <c r="M194" s="67" t="e">
        <f t="shared" si="122"/>
        <v>#DIV/0!</v>
      </c>
      <c r="N194" s="172" t="e">
        <f t="shared" si="123"/>
        <v>#DIV/0!</v>
      </c>
      <c r="O194" s="335"/>
      <c r="P194" s="172" t="e">
        <f t="shared" si="124"/>
        <v>#DIV/0!</v>
      </c>
    </row>
    <row r="195" spans="1:16" hidden="1" x14ac:dyDescent="0.25">
      <c r="A195" s="358">
        <f t="shared" si="126"/>
        <v>57</v>
      </c>
      <c r="B195" s="155" t="s">
        <v>283</v>
      </c>
      <c r="C195" s="202">
        <f>7.005/30</f>
        <v>0.23349999999999999</v>
      </c>
      <c r="D195" s="78"/>
      <c r="E195" s="78"/>
      <c r="G195" s="172">
        <f t="shared" si="118"/>
        <v>3.0813000000000001</v>
      </c>
      <c r="H195" s="172"/>
      <c r="I195" s="172"/>
      <c r="J195" s="172">
        <f t="shared" si="119"/>
        <v>2.4689999999999999</v>
      </c>
      <c r="K195" s="172">
        <f t="shared" si="120"/>
        <v>3.0813000000000001</v>
      </c>
      <c r="L195" s="67" t="e">
        <f t="shared" si="121"/>
        <v>#DIV/0!</v>
      </c>
      <c r="M195" s="67" t="e">
        <f t="shared" si="122"/>
        <v>#DIV/0!</v>
      </c>
      <c r="N195" s="172" t="e">
        <f t="shared" si="123"/>
        <v>#DIV/0!</v>
      </c>
      <c r="O195" s="335"/>
      <c r="P195" s="172" t="e">
        <f t="shared" si="124"/>
        <v>#DIV/0!</v>
      </c>
    </row>
    <row r="196" spans="1:16" hidden="1" x14ac:dyDescent="0.25">
      <c r="A196" s="358">
        <f t="shared" si="126"/>
        <v>58</v>
      </c>
      <c r="B196" s="155" t="s">
        <v>394</v>
      </c>
      <c r="C196" s="202">
        <f>7.02/30</f>
        <v>0.23399999999999999</v>
      </c>
      <c r="D196" s="78"/>
      <c r="E196" s="78"/>
      <c r="G196" s="172">
        <f t="shared" si="118"/>
        <v>3.0813000000000001</v>
      </c>
      <c r="H196" s="172"/>
      <c r="I196" s="172"/>
      <c r="J196" s="172">
        <f t="shared" si="119"/>
        <v>2.4689999999999999</v>
      </c>
      <c r="K196" s="172">
        <f t="shared" si="120"/>
        <v>3.0813000000000001</v>
      </c>
      <c r="L196" s="67" t="e">
        <f t="shared" si="121"/>
        <v>#DIV/0!</v>
      </c>
      <c r="M196" s="67" t="e">
        <f t="shared" si="122"/>
        <v>#DIV/0!</v>
      </c>
      <c r="N196" s="172" t="e">
        <f t="shared" si="123"/>
        <v>#DIV/0!</v>
      </c>
      <c r="O196" s="335"/>
      <c r="P196" s="172" t="e">
        <f t="shared" si="124"/>
        <v>#DIV/0!</v>
      </c>
    </row>
    <row r="197" spans="1:16" hidden="1" x14ac:dyDescent="0.25">
      <c r="A197" s="358">
        <f t="shared" si="126"/>
        <v>59</v>
      </c>
      <c r="B197" s="155" t="s">
        <v>89</v>
      </c>
      <c r="C197" s="127"/>
      <c r="D197" s="78"/>
      <c r="E197" s="78"/>
      <c r="G197" s="172">
        <f t="shared" si="118"/>
        <v>3.0813000000000001</v>
      </c>
      <c r="H197" s="172"/>
      <c r="I197" s="172"/>
      <c r="J197" s="172">
        <f t="shared" si="119"/>
        <v>2.4689999999999999</v>
      </c>
      <c r="K197" s="172">
        <f t="shared" si="120"/>
        <v>3.0813000000000001</v>
      </c>
      <c r="L197" s="67" t="e">
        <f t="shared" si="121"/>
        <v>#DIV/0!</v>
      </c>
      <c r="M197" s="67" t="e">
        <f t="shared" si="122"/>
        <v>#DIV/0!</v>
      </c>
      <c r="N197" s="172" t="e">
        <f t="shared" si="123"/>
        <v>#DIV/0!</v>
      </c>
      <c r="O197" s="335"/>
      <c r="P197" s="172" t="e">
        <f t="shared" si="124"/>
        <v>#DIV/0!</v>
      </c>
    </row>
    <row r="198" spans="1:16" hidden="1" x14ac:dyDescent="0.25">
      <c r="A198" s="358">
        <f t="shared" si="126"/>
        <v>60</v>
      </c>
      <c r="B198" s="55" t="s">
        <v>398</v>
      </c>
      <c r="C198" s="127">
        <v>0.246</v>
      </c>
      <c r="D198" s="78"/>
      <c r="E198" s="78"/>
      <c r="G198" s="172">
        <f t="shared" si="118"/>
        <v>3.0813000000000001</v>
      </c>
      <c r="H198" s="172"/>
      <c r="I198" s="172"/>
      <c r="J198" s="172">
        <f t="shared" si="119"/>
        <v>2.4689999999999999</v>
      </c>
      <c r="K198" s="172">
        <f t="shared" si="120"/>
        <v>3.0813000000000001</v>
      </c>
      <c r="L198" s="67" t="e">
        <f t="shared" si="121"/>
        <v>#DIV/0!</v>
      </c>
      <c r="M198" s="67" t="e">
        <f t="shared" si="122"/>
        <v>#DIV/0!</v>
      </c>
      <c r="N198" s="172" t="e">
        <f t="shared" si="123"/>
        <v>#DIV/0!</v>
      </c>
      <c r="O198" s="335"/>
      <c r="P198" s="172" t="e">
        <f t="shared" si="124"/>
        <v>#DIV/0!</v>
      </c>
    </row>
    <row r="199" spans="1:16" hidden="1" x14ac:dyDescent="0.25">
      <c r="A199" s="358"/>
      <c r="B199" s="196" t="s">
        <v>482</v>
      </c>
      <c r="C199" s="127"/>
      <c r="D199" s="78"/>
      <c r="E199" s="78"/>
      <c r="G199" s="172">
        <f t="shared" si="118"/>
        <v>3.0813000000000001</v>
      </c>
      <c r="H199" s="172"/>
      <c r="I199" s="172"/>
      <c r="J199" s="172">
        <f t="shared" si="119"/>
        <v>2.4689999999999999</v>
      </c>
      <c r="K199" s="172">
        <f t="shared" si="120"/>
        <v>3.0813000000000001</v>
      </c>
      <c r="L199" s="67" t="e">
        <f t="shared" si="121"/>
        <v>#DIV/0!</v>
      </c>
      <c r="M199" s="67" t="e">
        <f t="shared" si="122"/>
        <v>#DIV/0!</v>
      </c>
      <c r="N199" s="172" t="e">
        <f t="shared" si="123"/>
        <v>#DIV/0!</v>
      </c>
      <c r="O199" s="335"/>
      <c r="P199" s="172" t="e">
        <f t="shared" si="124"/>
        <v>#DIV/0!</v>
      </c>
    </row>
    <row r="200" spans="1:16" hidden="1" x14ac:dyDescent="0.25">
      <c r="A200" s="358">
        <f>A198+1</f>
        <v>61</v>
      </c>
      <c r="B200" s="55" t="s">
        <v>453</v>
      </c>
      <c r="C200" s="127">
        <f>8.88/30</f>
        <v>0.29600000000000004</v>
      </c>
      <c r="D200" s="78"/>
      <c r="E200" s="78"/>
      <c r="G200" s="172">
        <f t="shared" si="118"/>
        <v>3.0813000000000001</v>
      </c>
      <c r="H200" s="172"/>
      <c r="I200" s="172"/>
      <c r="J200" s="172">
        <f t="shared" si="119"/>
        <v>2.4689999999999999</v>
      </c>
      <c r="K200" s="172">
        <f t="shared" si="120"/>
        <v>3.0813000000000001</v>
      </c>
      <c r="L200" s="67" t="e">
        <f t="shared" si="121"/>
        <v>#DIV/0!</v>
      </c>
      <c r="M200" s="67" t="e">
        <f t="shared" si="122"/>
        <v>#DIV/0!</v>
      </c>
      <c r="N200" s="172" t="e">
        <f t="shared" si="123"/>
        <v>#DIV/0!</v>
      </c>
      <c r="O200" s="335"/>
      <c r="P200" s="172" t="e">
        <f t="shared" si="124"/>
        <v>#DIV/0!</v>
      </c>
    </row>
    <row r="201" spans="1:16" hidden="1" x14ac:dyDescent="0.25">
      <c r="A201" s="358"/>
      <c r="B201" s="55" t="s">
        <v>462</v>
      </c>
      <c r="C201" s="127"/>
      <c r="D201" s="78"/>
      <c r="E201" s="78"/>
      <c r="G201" s="172">
        <f t="shared" si="118"/>
        <v>3.0813000000000001</v>
      </c>
      <c r="H201" s="172"/>
      <c r="I201" s="172"/>
      <c r="J201" s="172">
        <f t="shared" si="119"/>
        <v>2.4689999999999999</v>
      </c>
      <c r="K201" s="172">
        <f t="shared" si="120"/>
        <v>3.0813000000000001</v>
      </c>
      <c r="L201" s="67" t="e">
        <f t="shared" si="121"/>
        <v>#DIV/0!</v>
      </c>
      <c r="M201" s="67" t="e">
        <f t="shared" si="122"/>
        <v>#DIV/0!</v>
      </c>
      <c r="N201" s="172" t="e">
        <f t="shared" si="123"/>
        <v>#DIV/0!</v>
      </c>
      <c r="O201" s="335"/>
      <c r="P201" s="172" t="e">
        <f t="shared" si="124"/>
        <v>#DIV/0!</v>
      </c>
    </row>
    <row r="202" spans="1:16" hidden="1" x14ac:dyDescent="0.25">
      <c r="A202" s="358">
        <f>A198+1</f>
        <v>61</v>
      </c>
      <c r="B202" s="55" t="s">
        <v>119</v>
      </c>
      <c r="C202" s="127"/>
      <c r="D202" s="78"/>
      <c r="E202" s="78"/>
      <c r="G202" s="172">
        <f t="shared" si="118"/>
        <v>3.0813000000000001</v>
      </c>
      <c r="H202" s="172"/>
      <c r="I202" s="172"/>
      <c r="J202" s="172">
        <f t="shared" si="119"/>
        <v>2.4689999999999999</v>
      </c>
      <c r="K202" s="172">
        <f t="shared" si="120"/>
        <v>3.0813000000000001</v>
      </c>
      <c r="L202" s="67" t="e">
        <f t="shared" si="121"/>
        <v>#DIV/0!</v>
      </c>
      <c r="M202" s="67" t="e">
        <f t="shared" si="122"/>
        <v>#DIV/0!</v>
      </c>
      <c r="N202" s="172" t="e">
        <f t="shared" si="123"/>
        <v>#DIV/0!</v>
      </c>
      <c r="O202" s="335"/>
      <c r="P202" s="172" t="e">
        <f t="shared" si="124"/>
        <v>#DIV/0!</v>
      </c>
    </row>
    <row r="203" spans="1:16" hidden="1" x14ac:dyDescent="0.25">
      <c r="A203" s="358">
        <f>A202+1</f>
        <v>62</v>
      </c>
      <c r="B203" s="55" t="s">
        <v>121</v>
      </c>
      <c r="C203" s="127"/>
      <c r="D203" s="78"/>
      <c r="E203" s="78"/>
      <c r="G203" s="172">
        <f t="shared" si="118"/>
        <v>3.0813000000000001</v>
      </c>
      <c r="H203" s="172"/>
      <c r="I203" s="172"/>
      <c r="J203" s="172">
        <f t="shared" si="119"/>
        <v>2.4689999999999999</v>
      </c>
      <c r="K203" s="172">
        <f t="shared" si="120"/>
        <v>3.0813000000000001</v>
      </c>
      <c r="L203" s="67" t="e">
        <f t="shared" si="121"/>
        <v>#DIV/0!</v>
      </c>
      <c r="M203" s="67" t="e">
        <f t="shared" si="122"/>
        <v>#DIV/0!</v>
      </c>
      <c r="N203" s="172" t="e">
        <f t="shared" si="123"/>
        <v>#DIV/0!</v>
      </c>
      <c r="O203" s="335"/>
      <c r="P203" s="172" t="e">
        <f t="shared" si="124"/>
        <v>#DIV/0!</v>
      </c>
    </row>
    <row r="204" spans="1:16" hidden="1" x14ac:dyDescent="0.25">
      <c r="A204" s="358">
        <f>A203+1</f>
        <v>63</v>
      </c>
      <c r="B204" s="55" t="s">
        <v>134</v>
      </c>
      <c r="C204" s="127"/>
      <c r="D204" s="78"/>
      <c r="E204" s="78"/>
      <c r="G204" s="172">
        <f t="shared" si="118"/>
        <v>3.0813000000000001</v>
      </c>
      <c r="H204" s="172"/>
      <c r="I204" s="172"/>
      <c r="J204" s="172">
        <f t="shared" si="119"/>
        <v>2.4689999999999999</v>
      </c>
      <c r="K204" s="172">
        <f t="shared" si="120"/>
        <v>3.0813000000000001</v>
      </c>
      <c r="L204" s="67" t="e">
        <f t="shared" si="121"/>
        <v>#DIV/0!</v>
      </c>
      <c r="M204" s="67" t="e">
        <f t="shared" si="122"/>
        <v>#DIV/0!</v>
      </c>
      <c r="N204" s="172" t="e">
        <f t="shared" si="123"/>
        <v>#DIV/0!</v>
      </c>
      <c r="O204" s="335"/>
      <c r="P204" s="172" t="e">
        <f t="shared" si="124"/>
        <v>#DIV/0!</v>
      </c>
    </row>
    <row r="205" spans="1:16" hidden="1" x14ac:dyDescent="0.25">
      <c r="A205" s="358">
        <f>A204+1</f>
        <v>64</v>
      </c>
      <c r="B205" s="55" t="s">
        <v>136</v>
      </c>
      <c r="C205" s="127"/>
      <c r="D205" s="78"/>
      <c r="E205" s="78"/>
      <c r="G205" s="172">
        <f t="shared" si="118"/>
        <v>3.0813000000000001</v>
      </c>
      <c r="H205" s="172"/>
      <c r="I205" s="172"/>
      <c r="J205" s="172">
        <f t="shared" si="119"/>
        <v>2.4689999999999999</v>
      </c>
      <c r="K205" s="172">
        <f t="shared" si="120"/>
        <v>3.0813000000000001</v>
      </c>
      <c r="L205" s="67" t="e">
        <f t="shared" si="121"/>
        <v>#DIV/0!</v>
      </c>
      <c r="M205" s="67" t="e">
        <f t="shared" si="122"/>
        <v>#DIV/0!</v>
      </c>
      <c r="N205" s="172" t="e">
        <f t="shared" si="123"/>
        <v>#DIV/0!</v>
      </c>
      <c r="O205" s="335"/>
      <c r="P205" s="172" t="e">
        <f t="shared" si="124"/>
        <v>#DIV/0!</v>
      </c>
    </row>
    <row r="206" spans="1:16" hidden="1" x14ac:dyDescent="0.25">
      <c r="A206" s="358">
        <f>A205+1</f>
        <v>65</v>
      </c>
      <c r="B206" s="55" t="s">
        <v>153</v>
      </c>
      <c r="C206" s="127">
        <v>0.20899999999999999</v>
      </c>
      <c r="D206" s="78"/>
      <c r="E206" s="78"/>
      <c r="G206" s="172">
        <f t="shared" si="118"/>
        <v>3.0813000000000001</v>
      </c>
      <c r="H206" s="172"/>
      <c r="I206" s="172"/>
      <c r="J206" s="172">
        <f t="shared" si="119"/>
        <v>2.4689999999999999</v>
      </c>
      <c r="K206" s="172">
        <f t="shared" si="120"/>
        <v>3.0813000000000001</v>
      </c>
      <c r="L206" s="67" t="e">
        <f t="shared" si="121"/>
        <v>#DIV/0!</v>
      </c>
      <c r="M206" s="67" t="e">
        <f t="shared" si="122"/>
        <v>#DIV/0!</v>
      </c>
      <c r="N206" s="172" t="e">
        <f t="shared" si="123"/>
        <v>#DIV/0!</v>
      </c>
      <c r="O206" s="335"/>
      <c r="P206" s="172" t="e">
        <f t="shared" si="124"/>
        <v>#DIV/0!</v>
      </c>
    </row>
    <row r="207" spans="1:16" hidden="1" x14ac:dyDescent="0.25">
      <c r="A207" s="358">
        <f>A206+1</f>
        <v>66</v>
      </c>
      <c r="B207" s="55" t="s">
        <v>162</v>
      </c>
      <c r="C207" s="127">
        <v>0.20899999999999999</v>
      </c>
      <c r="D207" s="78"/>
      <c r="E207" s="78"/>
      <c r="G207" s="172">
        <f t="shared" si="118"/>
        <v>3.0813000000000001</v>
      </c>
      <c r="H207" s="172"/>
      <c r="I207" s="172"/>
      <c r="J207" s="172">
        <f t="shared" si="119"/>
        <v>2.4689999999999999</v>
      </c>
      <c r="K207" s="172">
        <f t="shared" si="120"/>
        <v>3.0813000000000001</v>
      </c>
      <c r="L207" s="67" t="e">
        <f t="shared" si="121"/>
        <v>#DIV/0!</v>
      </c>
      <c r="M207" s="67" t="e">
        <f t="shared" si="122"/>
        <v>#DIV/0!</v>
      </c>
      <c r="N207" s="172" t="e">
        <f t="shared" si="123"/>
        <v>#DIV/0!</v>
      </c>
      <c r="O207" s="335"/>
      <c r="P207" s="172" t="e">
        <f t="shared" si="124"/>
        <v>#DIV/0!</v>
      </c>
    </row>
    <row r="208" spans="1:16" hidden="1" x14ac:dyDescent="0.25">
      <c r="A208" s="358"/>
      <c r="B208" s="55"/>
      <c r="C208" s="127"/>
      <c r="D208" s="78"/>
      <c r="E208" s="78"/>
      <c r="G208" s="172">
        <f t="shared" si="118"/>
        <v>3.0813000000000001</v>
      </c>
      <c r="H208" s="172"/>
      <c r="I208" s="172"/>
      <c r="J208" s="172">
        <f t="shared" si="119"/>
        <v>2.4689999999999999</v>
      </c>
      <c r="K208" s="172">
        <f t="shared" si="120"/>
        <v>3.0813000000000001</v>
      </c>
      <c r="L208" s="67" t="e">
        <f t="shared" si="121"/>
        <v>#DIV/0!</v>
      </c>
      <c r="M208" s="67" t="e">
        <f t="shared" si="122"/>
        <v>#DIV/0!</v>
      </c>
      <c r="N208" s="172" t="e">
        <f t="shared" si="123"/>
        <v>#DIV/0!</v>
      </c>
      <c r="O208" s="335"/>
      <c r="P208" s="172" t="e">
        <f t="shared" si="124"/>
        <v>#DIV/0!</v>
      </c>
    </row>
    <row r="209" spans="1:16" hidden="1" x14ac:dyDescent="0.25">
      <c r="A209" s="86"/>
      <c r="B209" s="355" t="s">
        <v>439</v>
      </c>
      <c r="C209" s="127"/>
      <c r="D209" s="78"/>
      <c r="E209" s="78"/>
      <c r="G209" s="172">
        <f t="shared" si="118"/>
        <v>3.0813000000000001</v>
      </c>
      <c r="H209" s="172"/>
      <c r="I209" s="172"/>
      <c r="J209" s="172">
        <f t="shared" si="119"/>
        <v>2.4689999999999999</v>
      </c>
      <c r="K209" s="172">
        <f t="shared" si="120"/>
        <v>3.0813000000000001</v>
      </c>
      <c r="L209" s="67" t="e">
        <f t="shared" si="121"/>
        <v>#DIV/0!</v>
      </c>
      <c r="M209" s="67" t="e">
        <f t="shared" si="122"/>
        <v>#DIV/0!</v>
      </c>
      <c r="N209" s="172" t="e">
        <f t="shared" si="123"/>
        <v>#DIV/0!</v>
      </c>
      <c r="O209" s="335"/>
      <c r="P209" s="172" t="e">
        <f t="shared" si="124"/>
        <v>#DIV/0!</v>
      </c>
    </row>
    <row r="210" spans="1:16" hidden="1" x14ac:dyDescent="0.25">
      <c r="A210" s="86"/>
      <c r="B210" s="55" t="s">
        <v>440</v>
      </c>
      <c r="C210" s="127"/>
      <c r="D210" s="78"/>
      <c r="E210" s="78"/>
      <c r="G210" s="172">
        <f t="shared" si="118"/>
        <v>3.0813000000000001</v>
      </c>
      <c r="H210" s="172"/>
      <c r="I210" s="172"/>
      <c r="J210" s="172">
        <f t="shared" si="119"/>
        <v>2.4689999999999999</v>
      </c>
      <c r="K210" s="172">
        <f t="shared" si="120"/>
        <v>3.0813000000000001</v>
      </c>
      <c r="L210" s="67" t="e">
        <f t="shared" si="121"/>
        <v>#DIV/0!</v>
      </c>
      <c r="M210" s="67" t="e">
        <f t="shared" si="122"/>
        <v>#DIV/0!</v>
      </c>
      <c r="N210" s="172" t="e">
        <f t="shared" si="123"/>
        <v>#DIV/0!</v>
      </c>
      <c r="O210" s="335"/>
      <c r="P210" s="172" t="e">
        <f t="shared" si="124"/>
        <v>#DIV/0!</v>
      </c>
    </row>
    <row r="211" spans="1:16" hidden="1" x14ac:dyDescent="0.25">
      <c r="A211" s="86"/>
      <c r="B211" s="55"/>
      <c r="C211" s="127"/>
      <c r="D211" s="78"/>
      <c r="E211" s="78"/>
      <c r="G211" s="172">
        <f t="shared" si="118"/>
        <v>3.0813000000000001</v>
      </c>
      <c r="H211" s="172"/>
      <c r="I211" s="172"/>
      <c r="J211" s="172">
        <f t="shared" si="119"/>
        <v>2.4689999999999999</v>
      </c>
      <c r="K211" s="172">
        <f t="shared" si="120"/>
        <v>3.0813000000000001</v>
      </c>
      <c r="L211" s="67" t="e">
        <f t="shared" si="121"/>
        <v>#DIV/0!</v>
      </c>
      <c r="M211" s="67" t="e">
        <f t="shared" si="122"/>
        <v>#DIV/0!</v>
      </c>
      <c r="N211" s="172" t="e">
        <f t="shared" si="123"/>
        <v>#DIV/0!</v>
      </c>
      <c r="O211" s="335"/>
      <c r="P211" s="172" t="e">
        <f t="shared" si="124"/>
        <v>#DIV/0!</v>
      </c>
    </row>
    <row r="212" spans="1:16" hidden="1" x14ac:dyDescent="0.25">
      <c r="A212" s="86"/>
      <c r="B212" s="55"/>
      <c r="C212" s="127"/>
      <c r="D212" s="78"/>
      <c r="E212" s="78"/>
      <c r="G212" s="172">
        <f t="shared" si="118"/>
        <v>3.0813000000000001</v>
      </c>
      <c r="H212" s="172"/>
      <c r="I212" s="172"/>
      <c r="J212" s="172">
        <f t="shared" si="119"/>
        <v>2.4689999999999999</v>
      </c>
      <c r="K212" s="172">
        <f t="shared" si="120"/>
        <v>3.0813000000000001</v>
      </c>
      <c r="L212" s="67" t="e">
        <f t="shared" si="121"/>
        <v>#DIV/0!</v>
      </c>
      <c r="M212" s="67" t="e">
        <f t="shared" si="122"/>
        <v>#DIV/0!</v>
      </c>
      <c r="N212" s="172" t="e">
        <f t="shared" si="123"/>
        <v>#DIV/0!</v>
      </c>
      <c r="O212" s="335"/>
      <c r="P212" s="172" t="e">
        <f t="shared" si="124"/>
        <v>#DIV/0!</v>
      </c>
    </row>
    <row r="213" spans="1:16" hidden="1" x14ac:dyDescent="0.25">
      <c r="A213" s="86"/>
      <c r="B213" s="355" t="s">
        <v>25</v>
      </c>
      <c r="C213" s="127"/>
      <c r="D213" s="78"/>
      <c r="E213" s="78"/>
      <c r="G213" s="172">
        <f t="shared" si="118"/>
        <v>3.0813000000000001</v>
      </c>
      <c r="H213" s="172"/>
      <c r="I213" s="172"/>
      <c r="J213" s="172">
        <f t="shared" si="119"/>
        <v>2.4689999999999999</v>
      </c>
      <c r="K213" s="172">
        <f t="shared" si="120"/>
        <v>3.0813000000000001</v>
      </c>
      <c r="L213" s="67" t="e">
        <f t="shared" si="121"/>
        <v>#DIV/0!</v>
      </c>
      <c r="M213" s="67" t="e">
        <f t="shared" si="122"/>
        <v>#DIV/0!</v>
      </c>
      <c r="N213" s="172" t="e">
        <f t="shared" si="123"/>
        <v>#DIV/0!</v>
      </c>
      <c r="O213" s="335"/>
      <c r="P213" s="172" t="e">
        <f t="shared" si="124"/>
        <v>#DIV/0!</v>
      </c>
    </row>
    <row r="214" spans="1:16" hidden="1" x14ac:dyDescent="0.25">
      <c r="A214" s="358">
        <f>A213+1</f>
        <v>1</v>
      </c>
      <c r="B214" s="55" t="s">
        <v>129</v>
      </c>
      <c r="C214" s="127">
        <v>0.20599999999999999</v>
      </c>
      <c r="D214" s="78"/>
      <c r="E214" s="78"/>
      <c r="G214" s="172">
        <f t="shared" ref="G214:G277" si="127">G213</f>
        <v>3.0813000000000001</v>
      </c>
      <c r="H214" s="172"/>
      <c r="I214" s="172"/>
      <c r="J214" s="172">
        <f t="shared" ref="J214:J277" si="128">J213</f>
        <v>2.4689999999999999</v>
      </c>
      <c r="K214" s="172">
        <f t="shared" ref="K214:K277" si="129">K213</f>
        <v>3.0813000000000001</v>
      </c>
      <c r="L214" s="67" t="e">
        <f t="shared" ref="L214:L277" si="130">L213</f>
        <v>#DIV/0!</v>
      </c>
      <c r="M214" s="67" t="e">
        <f t="shared" ref="M214:M277" si="131">M213</f>
        <v>#DIV/0!</v>
      </c>
      <c r="N214" s="172" t="e">
        <f t="shared" ref="N214:N277" si="132">N213</f>
        <v>#DIV/0!</v>
      </c>
      <c r="O214" s="335"/>
      <c r="P214" s="172" t="e">
        <f t="shared" ref="P214:P277" si="133">P213</f>
        <v>#DIV/0!</v>
      </c>
    </row>
    <row r="215" spans="1:16" hidden="1" x14ac:dyDescent="0.25">
      <c r="A215" s="358">
        <f>A214+1</f>
        <v>2</v>
      </c>
      <c r="B215" s="55" t="s">
        <v>186</v>
      </c>
      <c r="C215" s="127">
        <v>0.19700000000000001</v>
      </c>
      <c r="D215" s="78"/>
      <c r="E215" s="78"/>
      <c r="G215" s="172">
        <f t="shared" si="127"/>
        <v>3.0813000000000001</v>
      </c>
      <c r="H215" s="172"/>
      <c r="I215" s="172"/>
      <c r="J215" s="172">
        <f t="shared" si="128"/>
        <v>2.4689999999999999</v>
      </c>
      <c r="K215" s="172">
        <f t="shared" si="129"/>
        <v>3.0813000000000001</v>
      </c>
      <c r="L215" s="67" t="e">
        <f t="shared" si="130"/>
        <v>#DIV/0!</v>
      </c>
      <c r="M215" s="67" t="e">
        <f t="shared" si="131"/>
        <v>#DIV/0!</v>
      </c>
      <c r="N215" s="172" t="e">
        <f t="shared" si="132"/>
        <v>#DIV/0!</v>
      </c>
      <c r="O215" s="335"/>
      <c r="P215" s="172" t="e">
        <f t="shared" si="133"/>
        <v>#DIV/0!</v>
      </c>
    </row>
    <row r="216" spans="1:16" hidden="1" x14ac:dyDescent="0.25">
      <c r="A216" s="358">
        <f>A215+1</f>
        <v>3</v>
      </c>
      <c r="B216" s="55" t="s">
        <v>151</v>
      </c>
      <c r="C216" s="127">
        <v>0.19700000000000001</v>
      </c>
      <c r="D216" s="78"/>
      <c r="E216" s="78"/>
      <c r="G216" s="172">
        <f t="shared" si="127"/>
        <v>3.0813000000000001</v>
      </c>
      <c r="H216" s="172"/>
      <c r="I216" s="172"/>
      <c r="J216" s="172">
        <f t="shared" si="128"/>
        <v>2.4689999999999999</v>
      </c>
      <c r="K216" s="172">
        <f t="shared" si="129"/>
        <v>3.0813000000000001</v>
      </c>
      <c r="L216" s="67" t="e">
        <f t="shared" si="130"/>
        <v>#DIV/0!</v>
      </c>
      <c r="M216" s="67" t="e">
        <f t="shared" si="131"/>
        <v>#DIV/0!</v>
      </c>
      <c r="N216" s="172" t="e">
        <f t="shared" si="132"/>
        <v>#DIV/0!</v>
      </c>
      <c r="O216" s="335"/>
      <c r="P216" s="172" t="e">
        <f t="shared" si="133"/>
        <v>#DIV/0!</v>
      </c>
    </row>
    <row r="217" spans="1:16" hidden="1" x14ac:dyDescent="0.25">
      <c r="A217" s="86">
        <v>4</v>
      </c>
      <c r="B217" s="55"/>
      <c r="C217" s="127"/>
      <c r="D217" s="78"/>
      <c r="E217" s="78"/>
      <c r="G217" s="172">
        <f t="shared" si="127"/>
        <v>3.0813000000000001</v>
      </c>
      <c r="H217" s="172"/>
      <c r="I217" s="172"/>
      <c r="J217" s="172">
        <f t="shared" si="128"/>
        <v>2.4689999999999999</v>
      </c>
      <c r="K217" s="172">
        <f t="shared" si="129"/>
        <v>3.0813000000000001</v>
      </c>
      <c r="L217" s="67" t="e">
        <f t="shared" si="130"/>
        <v>#DIV/0!</v>
      </c>
      <c r="M217" s="67" t="e">
        <f t="shared" si="131"/>
        <v>#DIV/0!</v>
      </c>
      <c r="N217" s="172" t="e">
        <f t="shared" si="132"/>
        <v>#DIV/0!</v>
      </c>
      <c r="O217" s="335"/>
      <c r="P217" s="172" t="e">
        <f t="shared" si="133"/>
        <v>#DIV/0!</v>
      </c>
    </row>
    <row r="218" spans="1:16" hidden="1" x14ac:dyDescent="0.25">
      <c r="A218" s="86"/>
      <c r="B218" s="55"/>
      <c r="C218" s="127"/>
      <c r="D218" s="78"/>
      <c r="E218" s="78"/>
      <c r="G218" s="172">
        <f t="shared" si="127"/>
        <v>3.0813000000000001</v>
      </c>
      <c r="H218" s="172"/>
      <c r="I218" s="172"/>
      <c r="J218" s="172">
        <f t="shared" si="128"/>
        <v>2.4689999999999999</v>
      </c>
      <c r="K218" s="172">
        <f t="shared" si="129"/>
        <v>3.0813000000000001</v>
      </c>
      <c r="L218" s="67" t="e">
        <f t="shared" si="130"/>
        <v>#DIV/0!</v>
      </c>
      <c r="M218" s="67" t="e">
        <f t="shared" si="131"/>
        <v>#DIV/0!</v>
      </c>
      <c r="N218" s="172" t="e">
        <f t="shared" si="132"/>
        <v>#DIV/0!</v>
      </c>
      <c r="O218" s="335"/>
      <c r="P218" s="172" t="e">
        <f t="shared" si="133"/>
        <v>#DIV/0!</v>
      </c>
    </row>
    <row r="219" spans="1:16" hidden="1" x14ac:dyDescent="0.25">
      <c r="A219" s="86"/>
      <c r="B219" s="355" t="s">
        <v>207</v>
      </c>
      <c r="C219" s="127"/>
      <c r="D219" s="78"/>
      <c r="E219" s="78"/>
      <c r="G219" s="172">
        <f t="shared" si="127"/>
        <v>3.0813000000000001</v>
      </c>
      <c r="H219" s="172"/>
      <c r="I219" s="172"/>
      <c r="J219" s="172">
        <f t="shared" si="128"/>
        <v>2.4689999999999999</v>
      </c>
      <c r="K219" s="172">
        <f t="shared" si="129"/>
        <v>3.0813000000000001</v>
      </c>
      <c r="L219" s="67" t="e">
        <f t="shared" si="130"/>
        <v>#DIV/0!</v>
      </c>
      <c r="M219" s="67" t="e">
        <f t="shared" si="131"/>
        <v>#DIV/0!</v>
      </c>
      <c r="N219" s="172" t="e">
        <f t="shared" si="132"/>
        <v>#DIV/0!</v>
      </c>
      <c r="O219" s="335"/>
      <c r="P219" s="172" t="e">
        <f t="shared" si="133"/>
        <v>#DIV/0!</v>
      </c>
    </row>
    <row r="220" spans="1:16" hidden="1" x14ac:dyDescent="0.25">
      <c r="A220" s="358">
        <v>1</v>
      </c>
      <c r="B220" s="55" t="s">
        <v>132</v>
      </c>
      <c r="C220" s="127">
        <v>0.29099999999999998</v>
      </c>
      <c r="D220" s="78"/>
      <c r="E220" s="78"/>
      <c r="G220" s="172">
        <f t="shared" si="127"/>
        <v>3.0813000000000001</v>
      </c>
      <c r="H220" s="172"/>
      <c r="I220" s="172"/>
      <c r="J220" s="172">
        <f t="shared" si="128"/>
        <v>2.4689999999999999</v>
      </c>
      <c r="K220" s="172">
        <f t="shared" si="129"/>
        <v>3.0813000000000001</v>
      </c>
      <c r="L220" s="67" t="e">
        <f t="shared" si="130"/>
        <v>#DIV/0!</v>
      </c>
      <c r="M220" s="67" t="e">
        <f t="shared" si="131"/>
        <v>#DIV/0!</v>
      </c>
      <c r="N220" s="172" t="e">
        <f t="shared" si="132"/>
        <v>#DIV/0!</v>
      </c>
      <c r="O220" s="335"/>
      <c r="P220" s="172" t="e">
        <f t="shared" si="133"/>
        <v>#DIV/0!</v>
      </c>
    </row>
    <row r="221" spans="1:16" hidden="1" x14ac:dyDescent="0.25">
      <c r="A221" s="358"/>
      <c r="B221" s="55" t="s">
        <v>436</v>
      </c>
      <c r="C221" s="127">
        <v>0.125</v>
      </c>
      <c r="D221" s="78"/>
      <c r="E221" s="78"/>
      <c r="G221" s="172">
        <f t="shared" si="127"/>
        <v>3.0813000000000001</v>
      </c>
      <c r="H221" s="172"/>
      <c r="I221" s="172"/>
      <c r="J221" s="172">
        <f t="shared" si="128"/>
        <v>2.4689999999999999</v>
      </c>
      <c r="K221" s="172">
        <f t="shared" si="129"/>
        <v>3.0813000000000001</v>
      </c>
      <c r="L221" s="67" t="e">
        <f t="shared" si="130"/>
        <v>#DIV/0!</v>
      </c>
      <c r="M221" s="67" t="e">
        <f t="shared" si="131"/>
        <v>#DIV/0!</v>
      </c>
      <c r="N221" s="172" t="e">
        <f t="shared" si="132"/>
        <v>#DIV/0!</v>
      </c>
      <c r="O221" s="335"/>
      <c r="P221" s="172" t="e">
        <f t="shared" si="133"/>
        <v>#DIV/0!</v>
      </c>
    </row>
    <row r="222" spans="1:16" hidden="1" x14ac:dyDescent="0.25">
      <c r="A222" s="358">
        <f>A220+1</f>
        <v>2</v>
      </c>
      <c r="B222" s="87" t="s">
        <v>135</v>
      </c>
      <c r="D222" s="78"/>
      <c r="E222" s="78"/>
      <c r="G222" s="172">
        <f t="shared" si="127"/>
        <v>3.0813000000000001</v>
      </c>
      <c r="H222" s="172"/>
      <c r="I222" s="172"/>
      <c r="J222" s="172">
        <f t="shared" si="128"/>
        <v>2.4689999999999999</v>
      </c>
      <c r="K222" s="172">
        <f t="shared" si="129"/>
        <v>3.0813000000000001</v>
      </c>
      <c r="L222" s="67" t="e">
        <f t="shared" si="130"/>
        <v>#DIV/0!</v>
      </c>
      <c r="M222" s="67" t="e">
        <f t="shared" si="131"/>
        <v>#DIV/0!</v>
      </c>
      <c r="N222" s="172" t="e">
        <f t="shared" si="132"/>
        <v>#DIV/0!</v>
      </c>
      <c r="O222" s="335"/>
      <c r="P222" s="172" t="e">
        <f t="shared" si="133"/>
        <v>#DIV/0!</v>
      </c>
    </row>
    <row r="223" spans="1:16" hidden="1" x14ac:dyDescent="0.25">
      <c r="A223" s="358">
        <f>A222+1</f>
        <v>3</v>
      </c>
      <c r="B223" s="87" t="s">
        <v>154</v>
      </c>
      <c r="C223" s="25">
        <v>1.4370000000000001</v>
      </c>
      <c r="D223" s="78"/>
      <c r="E223" s="78"/>
      <c r="G223" s="172">
        <f t="shared" si="127"/>
        <v>3.0813000000000001</v>
      </c>
      <c r="H223" s="172"/>
      <c r="I223" s="172"/>
      <c r="J223" s="172">
        <f t="shared" si="128"/>
        <v>2.4689999999999999</v>
      </c>
      <c r="K223" s="172">
        <f t="shared" si="129"/>
        <v>3.0813000000000001</v>
      </c>
      <c r="L223" s="67" t="e">
        <f t="shared" si="130"/>
        <v>#DIV/0!</v>
      </c>
      <c r="M223" s="67" t="e">
        <f t="shared" si="131"/>
        <v>#DIV/0!</v>
      </c>
      <c r="N223" s="172" t="e">
        <f t="shared" si="132"/>
        <v>#DIV/0!</v>
      </c>
      <c r="O223" s="335"/>
      <c r="P223" s="172" t="e">
        <f t="shared" si="133"/>
        <v>#DIV/0!</v>
      </c>
    </row>
    <row r="224" spans="1:16" hidden="1" x14ac:dyDescent="0.25">
      <c r="A224" s="358">
        <f>A223+1</f>
        <v>4</v>
      </c>
      <c r="B224" s="87" t="s">
        <v>226</v>
      </c>
      <c r="C224" s="25">
        <v>1.4450000000000001</v>
      </c>
      <c r="D224" s="78"/>
      <c r="E224" s="78"/>
      <c r="G224" s="172">
        <f t="shared" si="127"/>
        <v>3.0813000000000001</v>
      </c>
      <c r="H224" s="172"/>
      <c r="I224" s="172"/>
      <c r="J224" s="172">
        <f t="shared" si="128"/>
        <v>2.4689999999999999</v>
      </c>
      <c r="K224" s="172">
        <f t="shared" si="129"/>
        <v>3.0813000000000001</v>
      </c>
      <c r="L224" s="67" t="e">
        <f t="shared" si="130"/>
        <v>#DIV/0!</v>
      </c>
      <c r="M224" s="67" t="e">
        <f t="shared" si="131"/>
        <v>#DIV/0!</v>
      </c>
      <c r="N224" s="172" t="e">
        <f t="shared" si="132"/>
        <v>#DIV/0!</v>
      </c>
      <c r="O224" s="335"/>
      <c r="P224" s="172" t="e">
        <f t="shared" si="133"/>
        <v>#DIV/0!</v>
      </c>
    </row>
    <row r="225" spans="1:16" hidden="1" x14ac:dyDescent="0.25">
      <c r="A225" s="358">
        <f>A224+1</f>
        <v>5</v>
      </c>
      <c r="B225" s="209" t="s">
        <v>227</v>
      </c>
      <c r="C225" s="25">
        <v>1.4450000000000001</v>
      </c>
      <c r="D225" s="78"/>
      <c r="E225" s="78"/>
      <c r="G225" s="172">
        <f t="shared" si="127"/>
        <v>3.0813000000000001</v>
      </c>
      <c r="H225" s="172"/>
      <c r="I225" s="172"/>
      <c r="J225" s="172">
        <f t="shared" si="128"/>
        <v>2.4689999999999999</v>
      </c>
      <c r="K225" s="172">
        <f t="shared" si="129"/>
        <v>3.0813000000000001</v>
      </c>
      <c r="L225" s="67" t="e">
        <f t="shared" si="130"/>
        <v>#DIV/0!</v>
      </c>
      <c r="M225" s="67" t="e">
        <f t="shared" si="131"/>
        <v>#DIV/0!</v>
      </c>
      <c r="N225" s="172" t="e">
        <f t="shared" si="132"/>
        <v>#DIV/0!</v>
      </c>
      <c r="O225" s="335"/>
      <c r="P225" s="172" t="e">
        <f t="shared" si="133"/>
        <v>#DIV/0!</v>
      </c>
    </row>
    <row r="226" spans="1:16" hidden="1" x14ac:dyDescent="0.25">
      <c r="A226" s="358"/>
      <c r="B226" s="209" t="s">
        <v>406</v>
      </c>
      <c r="C226" s="25">
        <v>1.4450000000000001</v>
      </c>
      <c r="D226" s="78"/>
      <c r="E226" s="78"/>
      <c r="G226" s="172">
        <f t="shared" si="127"/>
        <v>3.0813000000000001</v>
      </c>
      <c r="H226" s="172"/>
      <c r="I226" s="172"/>
      <c r="J226" s="172">
        <f t="shared" si="128"/>
        <v>2.4689999999999999</v>
      </c>
      <c r="K226" s="172">
        <f t="shared" si="129"/>
        <v>3.0813000000000001</v>
      </c>
      <c r="L226" s="67" t="e">
        <f t="shared" si="130"/>
        <v>#DIV/0!</v>
      </c>
      <c r="M226" s="67" t="e">
        <f t="shared" si="131"/>
        <v>#DIV/0!</v>
      </c>
      <c r="N226" s="172" t="e">
        <f t="shared" si="132"/>
        <v>#DIV/0!</v>
      </c>
      <c r="O226" s="335"/>
      <c r="P226" s="172" t="e">
        <f t="shared" si="133"/>
        <v>#DIV/0!</v>
      </c>
    </row>
    <row r="227" spans="1:16" hidden="1" x14ac:dyDescent="0.25">
      <c r="A227" s="358">
        <f>A225+1</f>
        <v>6</v>
      </c>
      <c r="B227" s="209" t="s">
        <v>244</v>
      </c>
      <c r="C227" s="25">
        <v>1.4450000000000001</v>
      </c>
      <c r="D227" s="78"/>
      <c r="E227" s="78"/>
      <c r="G227" s="172">
        <f t="shared" si="127"/>
        <v>3.0813000000000001</v>
      </c>
      <c r="H227" s="172"/>
      <c r="I227" s="172"/>
      <c r="J227" s="172">
        <f t="shared" si="128"/>
        <v>2.4689999999999999</v>
      </c>
      <c r="K227" s="172">
        <f t="shared" si="129"/>
        <v>3.0813000000000001</v>
      </c>
      <c r="L227" s="67" t="e">
        <f t="shared" si="130"/>
        <v>#DIV/0!</v>
      </c>
      <c r="M227" s="67" t="e">
        <f t="shared" si="131"/>
        <v>#DIV/0!</v>
      </c>
      <c r="N227" s="172" t="e">
        <f t="shared" si="132"/>
        <v>#DIV/0!</v>
      </c>
      <c r="O227" s="335"/>
      <c r="P227" s="172" t="e">
        <f t="shared" si="133"/>
        <v>#DIV/0!</v>
      </c>
    </row>
    <row r="228" spans="1:16" hidden="1" x14ac:dyDescent="0.25">
      <c r="A228" s="358">
        <f t="shared" ref="A228:A236" si="134">A227+1</f>
        <v>7</v>
      </c>
      <c r="B228" s="209" t="s">
        <v>257</v>
      </c>
      <c r="C228" s="25">
        <v>1.216</v>
      </c>
      <c r="D228" s="78"/>
      <c r="E228" s="78"/>
      <c r="G228" s="172">
        <f t="shared" si="127"/>
        <v>3.0813000000000001</v>
      </c>
      <c r="H228" s="172"/>
      <c r="I228" s="172"/>
      <c r="J228" s="172">
        <f t="shared" si="128"/>
        <v>2.4689999999999999</v>
      </c>
      <c r="K228" s="172">
        <f t="shared" si="129"/>
        <v>3.0813000000000001</v>
      </c>
      <c r="L228" s="67" t="e">
        <f t="shared" si="130"/>
        <v>#DIV/0!</v>
      </c>
      <c r="M228" s="67" t="e">
        <f t="shared" si="131"/>
        <v>#DIV/0!</v>
      </c>
      <c r="N228" s="172" t="e">
        <f t="shared" si="132"/>
        <v>#DIV/0!</v>
      </c>
      <c r="O228" s="335"/>
      <c r="P228" s="172" t="e">
        <f t="shared" si="133"/>
        <v>#DIV/0!</v>
      </c>
    </row>
    <row r="229" spans="1:16" hidden="1" x14ac:dyDescent="0.25">
      <c r="A229" s="358">
        <f t="shared" si="134"/>
        <v>8</v>
      </c>
      <c r="B229" s="209" t="s">
        <v>423</v>
      </c>
      <c r="C229" s="25">
        <v>0.378</v>
      </c>
      <c r="D229" s="78"/>
      <c r="E229" s="78"/>
      <c r="G229" s="172">
        <f t="shared" si="127"/>
        <v>3.0813000000000001</v>
      </c>
      <c r="H229" s="172"/>
      <c r="I229" s="172"/>
      <c r="J229" s="172">
        <f t="shared" si="128"/>
        <v>2.4689999999999999</v>
      </c>
      <c r="K229" s="172">
        <f t="shared" si="129"/>
        <v>3.0813000000000001</v>
      </c>
      <c r="L229" s="67" t="e">
        <f t="shared" si="130"/>
        <v>#DIV/0!</v>
      </c>
      <c r="M229" s="67" t="e">
        <f t="shared" si="131"/>
        <v>#DIV/0!</v>
      </c>
      <c r="N229" s="172" t="e">
        <f t="shared" si="132"/>
        <v>#DIV/0!</v>
      </c>
      <c r="O229" s="335"/>
      <c r="P229" s="172" t="e">
        <f t="shared" si="133"/>
        <v>#DIV/0!</v>
      </c>
    </row>
    <row r="230" spans="1:16" hidden="1" x14ac:dyDescent="0.25">
      <c r="A230" s="358">
        <f t="shared" si="134"/>
        <v>9</v>
      </c>
      <c r="B230" s="209" t="s">
        <v>422</v>
      </c>
      <c r="C230" s="25">
        <f>0.345</f>
        <v>0.34499999999999997</v>
      </c>
      <c r="D230" s="78"/>
      <c r="E230" s="78"/>
      <c r="G230" s="172">
        <f t="shared" si="127"/>
        <v>3.0813000000000001</v>
      </c>
      <c r="H230" s="172"/>
      <c r="I230" s="172"/>
      <c r="J230" s="172">
        <f t="shared" si="128"/>
        <v>2.4689999999999999</v>
      </c>
      <c r="K230" s="172">
        <f t="shared" si="129"/>
        <v>3.0813000000000001</v>
      </c>
      <c r="L230" s="67" t="e">
        <f t="shared" si="130"/>
        <v>#DIV/0!</v>
      </c>
      <c r="M230" s="67" t="e">
        <f t="shared" si="131"/>
        <v>#DIV/0!</v>
      </c>
      <c r="N230" s="172" t="e">
        <f t="shared" si="132"/>
        <v>#DIV/0!</v>
      </c>
      <c r="O230" s="335"/>
      <c r="P230" s="172" t="e">
        <f t="shared" si="133"/>
        <v>#DIV/0!</v>
      </c>
    </row>
    <row r="231" spans="1:16" hidden="1" x14ac:dyDescent="0.25">
      <c r="A231" s="358">
        <f t="shared" si="134"/>
        <v>10</v>
      </c>
      <c r="B231" s="209" t="s">
        <v>424</v>
      </c>
      <c r="C231" s="25">
        <v>0.24399999999999999</v>
      </c>
      <c r="D231" s="78"/>
      <c r="E231" s="78"/>
      <c r="G231" s="172">
        <f t="shared" si="127"/>
        <v>3.0813000000000001</v>
      </c>
      <c r="H231" s="172"/>
      <c r="I231" s="172"/>
      <c r="J231" s="172">
        <f t="shared" si="128"/>
        <v>2.4689999999999999</v>
      </c>
      <c r="K231" s="172">
        <f t="shared" si="129"/>
        <v>3.0813000000000001</v>
      </c>
      <c r="L231" s="67" t="e">
        <f t="shared" si="130"/>
        <v>#DIV/0!</v>
      </c>
      <c r="M231" s="67" t="e">
        <f t="shared" si="131"/>
        <v>#DIV/0!</v>
      </c>
      <c r="N231" s="172" t="e">
        <f t="shared" si="132"/>
        <v>#DIV/0!</v>
      </c>
      <c r="O231" s="335"/>
      <c r="P231" s="172" t="e">
        <f t="shared" si="133"/>
        <v>#DIV/0!</v>
      </c>
    </row>
    <row r="232" spans="1:16" hidden="1" x14ac:dyDescent="0.25">
      <c r="A232" s="358">
        <f t="shared" si="134"/>
        <v>11</v>
      </c>
      <c r="B232" s="209" t="s">
        <v>425</v>
      </c>
      <c r="C232" s="25">
        <f>0.795</f>
        <v>0.79500000000000004</v>
      </c>
      <c r="D232" s="78"/>
      <c r="E232" s="78"/>
      <c r="G232" s="172">
        <f t="shared" si="127"/>
        <v>3.0813000000000001</v>
      </c>
      <c r="H232" s="172"/>
      <c r="I232" s="172"/>
      <c r="J232" s="172">
        <f t="shared" si="128"/>
        <v>2.4689999999999999</v>
      </c>
      <c r="K232" s="172">
        <f t="shared" si="129"/>
        <v>3.0813000000000001</v>
      </c>
      <c r="L232" s="67" t="e">
        <f t="shared" si="130"/>
        <v>#DIV/0!</v>
      </c>
      <c r="M232" s="67" t="e">
        <f t="shared" si="131"/>
        <v>#DIV/0!</v>
      </c>
      <c r="N232" s="172" t="e">
        <f t="shared" si="132"/>
        <v>#DIV/0!</v>
      </c>
      <c r="O232" s="335"/>
      <c r="P232" s="172" t="e">
        <f t="shared" si="133"/>
        <v>#DIV/0!</v>
      </c>
    </row>
    <row r="233" spans="1:16" hidden="1" x14ac:dyDescent="0.25">
      <c r="A233" s="358">
        <f t="shared" si="134"/>
        <v>12</v>
      </c>
      <c r="B233" s="209" t="s">
        <v>426</v>
      </c>
      <c r="C233" s="25">
        <f>0.562</f>
        <v>0.56200000000000006</v>
      </c>
      <c r="D233" s="78"/>
      <c r="E233" s="78"/>
      <c r="G233" s="172">
        <f t="shared" si="127"/>
        <v>3.0813000000000001</v>
      </c>
      <c r="H233" s="172"/>
      <c r="I233" s="172"/>
      <c r="J233" s="172">
        <f t="shared" si="128"/>
        <v>2.4689999999999999</v>
      </c>
      <c r="K233" s="172">
        <f t="shared" si="129"/>
        <v>3.0813000000000001</v>
      </c>
      <c r="L233" s="67" t="e">
        <f t="shared" si="130"/>
        <v>#DIV/0!</v>
      </c>
      <c r="M233" s="67" t="e">
        <f t="shared" si="131"/>
        <v>#DIV/0!</v>
      </c>
      <c r="N233" s="172" t="e">
        <f t="shared" si="132"/>
        <v>#DIV/0!</v>
      </c>
      <c r="O233" s="335"/>
      <c r="P233" s="172" t="e">
        <f t="shared" si="133"/>
        <v>#DIV/0!</v>
      </c>
    </row>
    <row r="234" spans="1:16" hidden="1" x14ac:dyDescent="0.25">
      <c r="A234" s="358">
        <f t="shared" si="134"/>
        <v>13</v>
      </c>
      <c r="B234" s="209" t="s">
        <v>427</v>
      </c>
      <c r="C234" s="25">
        <v>0.47699999999999998</v>
      </c>
      <c r="D234" s="78"/>
      <c r="E234" s="78"/>
      <c r="G234" s="172">
        <f t="shared" si="127"/>
        <v>3.0813000000000001</v>
      </c>
      <c r="H234" s="172"/>
      <c r="I234" s="172"/>
      <c r="J234" s="172">
        <f t="shared" si="128"/>
        <v>2.4689999999999999</v>
      </c>
      <c r="K234" s="172">
        <f t="shared" si="129"/>
        <v>3.0813000000000001</v>
      </c>
      <c r="L234" s="67" t="e">
        <f t="shared" si="130"/>
        <v>#DIV/0!</v>
      </c>
      <c r="M234" s="67" t="e">
        <f t="shared" si="131"/>
        <v>#DIV/0!</v>
      </c>
      <c r="N234" s="172" t="e">
        <f t="shared" si="132"/>
        <v>#DIV/0!</v>
      </c>
      <c r="O234" s="335"/>
      <c r="P234" s="172" t="e">
        <f t="shared" si="133"/>
        <v>#DIV/0!</v>
      </c>
    </row>
    <row r="235" spans="1:16" hidden="1" x14ac:dyDescent="0.25">
      <c r="A235" s="358">
        <f t="shared" si="134"/>
        <v>14</v>
      </c>
      <c r="B235" s="209" t="s">
        <v>428</v>
      </c>
      <c r="C235" s="25">
        <f>0.451</f>
        <v>0.45100000000000001</v>
      </c>
      <c r="D235" s="78"/>
      <c r="E235" s="78"/>
      <c r="G235" s="172">
        <f t="shared" si="127"/>
        <v>3.0813000000000001</v>
      </c>
      <c r="H235" s="172"/>
      <c r="I235" s="172"/>
      <c r="J235" s="172">
        <f t="shared" si="128"/>
        <v>2.4689999999999999</v>
      </c>
      <c r="K235" s="172">
        <f t="shared" si="129"/>
        <v>3.0813000000000001</v>
      </c>
      <c r="L235" s="67" t="e">
        <f t="shared" si="130"/>
        <v>#DIV/0!</v>
      </c>
      <c r="M235" s="67" t="e">
        <f t="shared" si="131"/>
        <v>#DIV/0!</v>
      </c>
      <c r="N235" s="172" t="e">
        <f t="shared" si="132"/>
        <v>#DIV/0!</v>
      </c>
      <c r="O235" s="335"/>
      <c r="P235" s="172" t="e">
        <f t="shared" si="133"/>
        <v>#DIV/0!</v>
      </c>
    </row>
    <row r="236" spans="1:16" hidden="1" x14ac:dyDescent="0.25">
      <c r="A236" s="358">
        <f t="shared" si="134"/>
        <v>15</v>
      </c>
      <c r="B236" s="209" t="s">
        <v>308</v>
      </c>
      <c r="C236" s="25">
        <v>0.54600000000000004</v>
      </c>
      <c r="D236" s="78"/>
      <c r="E236" s="78"/>
      <c r="G236" s="172">
        <f t="shared" si="127"/>
        <v>3.0813000000000001</v>
      </c>
      <c r="H236" s="172"/>
      <c r="I236" s="172"/>
      <c r="J236" s="172">
        <f t="shared" si="128"/>
        <v>2.4689999999999999</v>
      </c>
      <c r="K236" s="172">
        <f t="shared" si="129"/>
        <v>3.0813000000000001</v>
      </c>
      <c r="L236" s="67" t="e">
        <f t="shared" si="130"/>
        <v>#DIV/0!</v>
      </c>
      <c r="M236" s="67" t="e">
        <f t="shared" si="131"/>
        <v>#DIV/0!</v>
      </c>
      <c r="N236" s="172" t="e">
        <f t="shared" si="132"/>
        <v>#DIV/0!</v>
      </c>
      <c r="O236" s="335"/>
      <c r="P236" s="172" t="e">
        <f t="shared" si="133"/>
        <v>#DIV/0!</v>
      </c>
    </row>
    <row r="237" spans="1:16" hidden="1" x14ac:dyDescent="0.25">
      <c r="A237" s="358"/>
      <c r="B237" s="209" t="s">
        <v>371</v>
      </c>
      <c r="C237" s="133">
        <f>6.19/12</f>
        <v>0.51583333333333337</v>
      </c>
      <c r="D237" s="78"/>
      <c r="E237" s="78"/>
      <c r="G237" s="172">
        <f t="shared" si="127"/>
        <v>3.0813000000000001</v>
      </c>
      <c r="H237" s="172"/>
      <c r="I237" s="172"/>
      <c r="J237" s="172">
        <f t="shared" si="128"/>
        <v>2.4689999999999999</v>
      </c>
      <c r="K237" s="172">
        <f t="shared" si="129"/>
        <v>3.0813000000000001</v>
      </c>
      <c r="L237" s="67" t="e">
        <f t="shared" si="130"/>
        <v>#DIV/0!</v>
      </c>
      <c r="M237" s="67" t="e">
        <f t="shared" si="131"/>
        <v>#DIV/0!</v>
      </c>
      <c r="N237" s="172" t="e">
        <f t="shared" si="132"/>
        <v>#DIV/0!</v>
      </c>
      <c r="O237" s="335"/>
      <c r="P237" s="172" t="e">
        <f t="shared" si="133"/>
        <v>#DIV/0!</v>
      </c>
    </row>
    <row r="238" spans="1:16" hidden="1" x14ac:dyDescent="0.25">
      <c r="A238" s="358">
        <f>A236+1</f>
        <v>16</v>
      </c>
      <c r="B238" s="209" t="s">
        <v>255</v>
      </c>
      <c r="C238" s="25">
        <v>0.34799999999999998</v>
      </c>
      <c r="D238" s="78"/>
      <c r="E238" s="78"/>
      <c r="G238" s="172">
        <f t="shared" si="127"/>
        <v>3.0813000000000001</v>
      </c>
      <c r="H238" s="172"/>
      <c r="I238" s="172"/>
      <c r="J238" s="172">
        <f t="shared" si="128"/>
        <v>2.4689999999999999</v>
      </c>
      <c r="K238" s="172">
        <f t="shared" si="129"/>
        <v>3.0813000000000001</v>
      </c>
      <c r="L238" s="67" t="e">
        <f t="shared" si="130"/>
        <v>#DIV/0!</v>
      </c>
      <c r="M238" s="67" t="e">
        <f t="shared" si="131"/>
        <v>#DIV/0!</v>
      </c>
      <c r="N238" s="172" t="e">
        <f t="shared" si="132"/>
        <v>#DIV/0!</v>
      </c>
      <c r="O238" s="335"/>
      <c r="P238" s="172" t="e">
        <f t="shared" si="133"/>
        <v>#DIV/0!</v>
      </c>
    </row>
    <row r="239" spans="1:16" hidden="1" x14ac:dyDescent="0.25">
      <c r="A239" s="358">
        <f t="shared" ref="A239:A244" si="135">A238+1</f>
        <v>17</v>
      </c>
      <c r="B239" s="209" t="s">
        <v>323</v>
      </c>
      <c r="C239" s="25">
        <v>0.41599999999999998</v>
      </c>
      <c r="D239" s="78"/>
      <c r="E239" s="78"/>
      <c r="G239" s="172">
        <f t="shared" si="127"/>
        <v>3.0813000000000001</v>
      </c>
      <c r="H239" s="172"/>
      <c r="I239" s="172"/>
      <c r="J239" s="172">
        <f t="shared" si="128"/>
        <v>2.4689999999999999</v>
      </c>
      <c r="K239" s="172">
        <f t="shared" si="129"/>
        <v>3.0813000000000001</v>
      </c>
      <c r="L239" s="67" t="e">
        <f t="shared" si="130"/>
        <v>#DIV/0!</v>
      </c>
      <c r="M239" s="67" t="e">
        <f t="shared" si="131"/>
        <v>#DIV/0!</v>
      </c>
      <c r="N239" s="172" t="e">
        <f t="shared" si="132"/>
        <v>#DIV/0!</v>
      </c>
      <c r="O239" s="335"/>
      <c r="P239" s="172" t="e">
        <f t="shared" si="133"/>
        <v>#DIV/0!</v>
      </c>
    </row>
    <row r="240" spans="1:16" hidden="1" x14ac:dyDescent="0.25">
      <c r="A240" s="358">
        <f t="shared" si="135"/>
        <v>18</v>
      </c>
      <c r="B240" s="214" t="s">
        <v>282</v>
      </c>
      <c r="C240" s="129">
        <v>0.59</v>
      </c>
      <c r="D240" s="78"/>
      <c r="E240" s="78"/>
      <c r="G240" s="172">
        <f t="shared" si="127"/>
        <v>3.0813000000000001</v>
      </c>
      <c r="H240" s="172"/>
      <c r="I240" s="172"/>
      <c r="J240" s="172">
        <f t="shared" si="128"/>
        <v>2.4689999999999999</v>
      </c>
      <c r="K240" s="172">
        <f t="shared" si="129"/>
        <v>3.0813000000000001</v>
      </c>
      <c r="L240" s="67" t="e">
        <f t="shared" si="130"/>
        <v>#DIV/0!</v>
      </c>
      <c r="M240" s="67" t="e">
        <f t="shared" si="131"/>
        <v>#DIV/0!</v>
      </c>
      <c r="N240" s="172" t="e">
        <f t="shared" si="132"/>
        <v>#DIV/0!</v>
      </c>
      <c r="O240" s="335"/>
      <c r="P240" s="172" t="e">
        <f t="shared" si="133"/>
        <v>#DIV/0!</v>
      </c>
    </row>
    <row r="241" spans="1:16" hidden="1" x14ac:dyDescent="0.25">
      <c r="A241" s="358">
        <f t="shared" si="135"/>
        <v>19</v>
      </c>
      <c r="B241" s="214" t="s">
        <v>260</v>
      </c>
      <c r="C241" s="133">
        <v>0.59</v>
      </c>
      <c r="D241" s="78"/>
      <c r="E241" s="78"/>
      <c r="G241" s="172">
        <f t="shared" si="127"/>
        <v>3.0813000000000001</v>
      </c>
      <c r="H241" s="172"/>
      <c r="I241" s="172"/>
      <c r="J241" s="172">
        <f t="shared" si="128"/>
        <v>2.4689999999999999</v>
      </c>
      <c r="K241" s="172">
        <f t="shared" si="129"/>
        <v>3.0813000000000001</v>
      </c>
      <c r="L241" s="67" t="e">
        <f t="shared" si="130"/>
        <v>#DIV/0!</v>
      </c>
      <c r="M241" s="67" t="e">
        <f t="shared" si="131"/>
        <v>#DIV/0!</v>
      </c>
      <c r="N241" s="172" t="e">
        <f t="shared" si="132"/>
        <v>#DIV/0!</v>
      </c>
      <c r="O241" s="335"/>
      <c r="P241" s="172" t="e">
        <f t="shared" si="133"/>
        <v>#DIV/0!</v>
      </c>
    </row>
    <row r="242" spans="1:16" hidden="1" x14ac:dyDescent="0.25">
      <c r="A242" s="358">
        <f t="shared" si="135"/>
        <v>20</v>
      </c>
      <c r="B242" s="209" t="s">
        <v>133</v>
      </c>
      <c r="C242" s="25">
        <v>0.307</v>
      </c>
      <c r="D242" s="78"/>
      <c r="E242" s="78"/>
      <c r="G242" s="172">
        <f t="shared" si="127"/>
        <v>3.0813000000000001</v>
      </c>
      <c r="H242" s="172"/>
      <c r="I242" s="172"/>
      <c r="J242" s="172">
        <f t="shared" si="128"/>
        <v>2.4689999999999999</v>
      </c>
      <c r="K242" s="172">
        <f t="shared" si="129"/>
        <v>3.0813000000000001</v>
      </c>
      <c r="L242" s="67" t="e">
        <f t="shared" si="130"/>
        <v>#DIV/0!</v>
      </c>
      <c r="M242" s="67" t="e">
        <f t="shared" si="131"/>
        <v>#DIV/0!</v>
      </c>
      <c r="N242" s="172" t="e">
        <f t="shared" si="132"/>
        <v>#DIV/0!</v>
      </c>
      <c r="O242" s="335"/>
      <c r="P242" s="172" t="e">
        <f t="shared" si="133"/>
        <v>#DIV/0!</v>
      </c>
    </row>
    <row r="243" spans="1:16" hidden="1" x14ac:dyDescent="0.25">
      <c r="A243" s="358">
        <f t="shared" si="135"/>
        <v>21</v>
      </c>
      <c r="B243" s="209" t="s">
        <v>228</v>
      </c>
      <c r="C243" s="25">
        <v>0.40300000000000002</v>
      </c>
      <c r="D243" s="78"/>
      <c r="E243" s="78"/>
      <c r="G243" s="172">
        <f t="shared" si="127"/>
        <v>3.0813000000000001</v>
      </c>
      <c r="H243" s="172"/>
      <c r="I243" s="172"/>
      <c r="J243" s="172">
        <f t="shared" si="128"/>
        <v>2.4689999999999999</v>
      </c>
      <c r="K243" s="172">
        <f t="shared" si="129"/>
        <v>3.0813000000000001</v>
      </c>
      <c r="L243" s="67" t="e">
        <f t="shared" si="130"/>
        <v>#DIV/0!</v>
      </c>
      <c r="M243" s="67" t="e">
        <f t="shared" si="131"/>
        <v>#DIV/0!</v>
      </c>
      <c r="N243" s="172" t="e">
        <f t="shared" si="132"/>
        <v>#DIV/0!</v>
      </c>
      <c r="O243" s="335"/>
      <c r="P243" s="172" t="e">
        <f t="shared" si="133"/>
        <v>#DIV/0!</v>
      </c>
    </row>
    <row r="244" spans="1:16" hidden="1" x14ac:dyDescent="0.25">
      <c r="A244" s="358">
        <f t="shared" si="135"/>
        <v>22</v>
      </c>
      <c r="B244" s="209" t="s">
        <v>238</v>
      </c>
      <c r="C244" s="133">
        <f>13.16/36</f>
        <v>0.36555555555555558</v>
      </c>
      <c r="D244" s="78"/>
      <c r="E244" s="78"/>
      <c r="G244" s="172">
        <f t="shared" si="127"/>
        <v>3.0813000000000001</v>
      </c>
      <c r="H244" s="172"/>
      <c r="I244" s="172"/>
      <c r="J244" s="172">
        <f t="shared" si="128"/>
        <v>2.4689999999999999</v>
      </c>
      <c r="K244" s="172">
        <f t="shared" si="129"/>
        <v>3.0813000000000001</v>
      </c>
      <c r="L244" s="67" t="e">
        <f t="shared" si="130"/>
        <v>#DIV/0!</v>
      </c>
      <c r="M244" s="67" t="e">
        <f t="shared" si="131"/>
        <v>#DIV/0!</v>
      </c>
      <c r="N244" s="172" t="e">
        <f t="shared" si="132"/>
        <v>#DIV/0!</v>
      </c>
      <c r="O244" s="335"/>
      <c r="P244" s="172" t="e">
        <f t="shared" si="133"/>
        <v>#DIV/0!</v>
      </c>
    </row>
    <row r="245" spans="1:16" hidden="1" x14ac:dyDescent="0.25">
      <c r="A245" s="358"/>
      <c r="B245" s="213" t="s">
        <v>501</v>
      </c>
      <c r="C245" s="133"/>
      <c r="D245" s="78"/>
      <c r="E245" s="78"/>
      <c r="G245" s="172">
        <f t="shared" si="127"/>
        <v>3.0813000000000001</v>
      </c>
      <c r="H245" s="172"/>
      <c r="I245" s="172"/>
      <c r="J245" s="172">
        <f t="shared" si="128"/>
        <v>2.4689999999999999</v>
      </c>
      <c r="K245" s="172">
        <f t="shared" si="129"/>
        <v>3.0813000000000001</v>
      </c>
      <c r="L245" s="67" t="e">
        <f t="shared" si="130"/>
        <v>#DIV/0!</v>
      </c>
      <c r="M245" s="67" t="e">
        <f t="shared" si="131"/>
        <v>#DIV/0!</v>
      </c>
      <c r="N245" s="172" t="e">
        <f t="shared" si="132"/>
        <v>#DIV/0!</v>
      </c>
      <c r="O245" s="335"/>
      <c r="P245" s="172" t="e">
        <f t="shared" si="133"/>
        <v>#DIV/0!</v>
      </c>
    </row>
    <row r="246" spans="1:16" hidden="1" x14ac:dyDescent="0.25">
      <c r="A246" s="358">
        <f>A244+1</f>
        <v>23</v>
      </c>
      <c r="B246" s="209" t="s">
        <v>334</v>
      </c>
      <c r="C246" s="133">
        <v>0.504</v>
      </c>
      <c r="D246" s="78"/>
      <c r="E246" s="78"/>
      <c r="G246" s="172">
        <f t="shared" si="127"/>
        <v>3.0813000000000001</v>
      </c>
      <c r="H246" s="172"/>
      <c r="I246" s="172"/>
      <c r="J246" s="172">
        <f t="shared" si="128"/>
        <v>2.4689999999999999</v>
      </c>
      <c r="K246" s="172">
        <f t="shared" si="129"/>
        <v>3.0813000000000001</v>
      </c>
      <c r="L246" s="67" t="e">
        <f t="shared" si="130"/>
        <v>#DIV/0!</v>
      </c>
      <c r="M246" s="67" t="e">
        <f t="shared" si="131"/>
        <v>#DIV/0!</v>
      </c>
      <c r="N246" s="172" t="e">
        <f t="shared" si="132"/>
        <v>#DIV/0!</v>
      </c>
      <c r="O246" s="335"/>
      <c r="P246" s="172" t="e">
        <f t="shared" si="133"/>
        <v>#DIV/0!</v>
      </c>
    </row>
    <row r="247" spans="1:16" hidden="1" x14ac:dyDescent="0.25">
      <c r="A247" s="358"/>
      <c r="B247" s="209" t="s">
        <v>366</v>
      </c>
      <c r="C247" s="133">
        <v>0.91800000000000004</v>
      </c>
      <c r="D247" s="78"/>
      <c r="E247" s="78"/>
      <c r="G247" s="172">
        <f t="shared" si="127"/>
        <v>3.0813000000000001</v>
      </c>
      <c r="H247" s="172"/>
      <c r="I247" s="172"/>
      <c r="J247" s="172">
        <f t="shared" si="128"/>
        <v>2.4689999999999999</v>
      </c>
      <c r="K247" s="172">
        <f t="shared" si="129"/>
        <v>3.0813000000000001</v>
      </c>
      <c r="L247" s="67" t="e">
        <f t="shared" si="130"/>
        <v>#DIV/0!</v>
      </c>
      <c r="M247" s="67" t="e">
        <f t="shared" si="131"/>
        <v>#DIV/0!</v>
      </c>
      <c r="N247" s="172" t="e">
        <f t="shared" si="132"/>
        <v>#DIV/0!</v>
      </c>
      <c r="O247" s="335"/>
      <c r="P247" s="172" t="e">
        <f t="shared" si="133"/>
        <v>#DIV/0!</v>
      </c>
    </row>
    <row r="248" spans="1:16" hidden="1" x14ac:dyDescent="0.25">
      <c r="A248" s="358"/>
      <c r="B248" s="213" t="s">
        <v>393</v>
      </c>
      <c r="C248" s="133">
        <f>0.758</f>
        <v>0.75800000000000001</v>
      </c>
      <c r="D248" s="78"/>
      <c r="E248" s="78"/>
      <c r="G248" s="172">
        <f t="shared" si="127"/>
        <v>3.0813000000000001</v>
      </c>
      <c r="H248" s="172"/>
      <c r="I248" s="172"/>
      <c r="J248" s="172">
        <f t="shared" si="128"/>
        <v>2.4689999999999999</v>
      </c>
      <c r="K248" s="172">
        <f t="shared" si="129"/>
        <v>3.0813000000000001</v>
      </c>
      <c r="L248" s="67" t="e">
        <f t="shared" si="130"/>
        <v>#DIV/0!</v>
      </c>
      <c r="M248" s="67" t="e">
        <f t="shared" si="131"/>
        <v>#DIV/0!</v>
      </c>
      <c r="N248" s="172" t="e">
        <f t="shared" si="132"/>
        <v>#DIV/0!</v>
      </c>
      <c r="O248" s="335"/>
      <c r="P248" s="172" t="e">
        <f t="shared" si="133"/>
        <v>#DIV/0!</v>
      </c>
    </row>
    <row r="249" spans="1:16" hidden="1" x14ac:dyDescent="0.25">
      <c r="A249" s="358"/>
      <c r="B249" s="209" t="s">
        <v>372</v>
      </c>
      <c r="C249" s="133">
        <f>16.06/36</f>
        <v>0.44611111111111107</v>
      </c>
      <c r="D249" s="78"/>
      <c r="E249" s="78"/>
      <c r="G249" s="172">
        <f t="shared" si="127"/>
        <v>3.0813000000000001</v>
      </c>
      <c r="H249" s="172"/>
      <c r="I249" s="172"/>
      <c r="J249" s="172">
        <f t="shared" si="128"/>
        <v>2.4689999999999999</v>
      </c>
      <c r="K249" s="172">
        <f t="shared" si="129"/>
        <v>3.0813000000000001</v>
      </c>
      <c r="L249" s="67" t="e">
        <f t="shared" si="130"/>
        <v>#DIV/0!</v>
      </c>
      <c r="M249" s="67" t="e">
        <f t="shared" si="131"/>
        <v>#DIV/0!</v>
      </c>
      <c r="N249" s="172" t="e">
        <f t="shared" si="132"/>
        <v>#DIV/0!</v>
      </c>
      <c r="O249" s="335"/>
      <c r="P249" s="172" t="e">
        <f t="shared" si="133"/>
        <v>#DIV/0!</v>
      </c>
    </row>
    <row r="250" spans="1:16" hidden="1" x14ac:dyDescent="0.25">
      <c r="A250" s="358">
        <f>A246+1</f>
        <v>24</v>
      </c>
      <c r="B250" s="213" t="s">
        <v>321</v>
      </c>
      <c r="C250" s="133">
        <v>0.44900000000000001</v>
      </c>
      <c r="D250" s="78"/>
      <c r="E250" s="78"/>
      <c r="G250" s="172">
        <f t="shared" si="127"/>
        <v>3.0813000000000001</v>
      </c>
      <c r="H250" s="172"/>
      <c r="I250" s="172"/>
      <c r="J250" s="172">
        <f t="shared" si="128"/>
        <v>2.4689999999999999</v>
      </c>
      <c r="K250" s="172">
        <f t="shared" si="129"/>
        <v>3.0813000000000001</v>
      </c>
      <c r="L250" s="67" t="e">
        <f t="shared" si="130"/>
        <v>#DIV/0!</v>
      </c>
      <c r="M250" s="67" t="e">
        <f t="shared" si="131"/>
        <v>#DIV/0!</v>
      </c>
      <c r="N250" s="172" t="e">
        <f t="shared" si="132"/>
        <v>#DIV/0!</v>
      </c>
      <c r="O250" s="335"/>
      <c r="P250" s="172" t="e">
        <f t="shared" si="133"/>
        <v>#DIV/0!</v>
      </c>
    </row>
    <row r="251" spans="1:16" hidden="1" x14ac:dyDescent="0.25">
      <c r="A251" s="358">
        <f>A250+1</f>
        <v>25</v>
      </c>
      <c r="B251" s="209" t="s">
        <v>322</v>
      </c>
      <c r="C251" s="133">
        <v>0.44900000000000001</v>
      </c>
      <c r="D251" s="78"/>
      <c r="E251" s="78"/>
      <c r="G251" s="172">
        <f t="shared" si="127"/>
        <v>3.0813000000000001</v>
      </c>
      <c r="H251" s="172"/>
      <c r="I251" s="172"/>
      <c r="J251" s="172">
        <f t="shared" si="128"/>
        <v>2.4689999999999999</v>
      </c>
      <c r="K251" s="172">
        <f t="shared" si="129"/>
        <v>3.0813000000000001</v>
      </c>
      <c r="L251" s="67" t="e">
        <f t="shared" si="130"/>
        <v>#DIV/0!</v>
      </c>
      <c r="M251" s="67" t="e">
        <f t="shared" si="131"/>
        <v>#DIV/0!</v>
      </c>
      <c r="N251" s="172" t="e">
        <f t="shared" si="132"/>
        <v>#DIV/0!</v>
      </c>
      <c r="O251" s="335"/>
      <c r="P251" s="172" t="e">
        <f t="shared" si="133"/>
        <v>#DIV/0!</v>
      </c>
    </row>
    <row r="252" spans="1:16" hidden="1" x14ac:dyDescent="0.25">
      <c r="A252" s="358"/>
      <c r="B252" s="209" t="s">
        <v>430</v>
      </c>
      <c r="C252" s="133">
        <v>0.44900000000000001</v>
      </c>
      <c r="D252" s="78"/>
      <c r="E252" s="78"/>
      <c r="G252" s="172">
        <f t="shared" si="127"/>
        <v>3.0813000000000001</v>
      </c>
      <c r="H252" s="172"/>
      <c r="I252" s="172"/>
      <c r="J252" s="172">
        <f t="shared" si="128"/>
        <v>2.4689999999999999</v>
      </c>
      <c r="K252" s="172">
        <f t="shared" si="129"/>
        <v>3.0813000000000001</v>
      </c>
      <c r="L252" s="67" t="e">
        <f t="shared" si="130"/>
        <v>#DIV/0!</v>
      </c>
      <c r="M252" s="67" t="e">
        <f t="shared" si="131"/>
        <v>#DIV/0!</v>
      </c>
      <c r="N252" s="172" t="e">
        <f t="shared" si="132"/>
        <v>#DIV/0!</v>
      </c>
      <c r="O252" s="335"/>
      <c r="P252" s="172" t="e">
        <f t="shared" si="133"/>
        <v>#DIV/0!</v>
      </c>
    </row>
    <row r="253" spans="1:16" hidden="1" x14ac:dyDescent="0.25">
      <c r="A253" s="358">
        <f>A251+1</f>
        <v>26</v>
      </c>
      <c r="B253" s="209" t="s">
        <v>160</v>
      </c>
      <c r="C253" s="25">
        <v>0.61899999999999999</v>
      </c>
      <c r="D253" s="78"/>
      <c r="E253" s="78"/>
      <c r="G253" s="172">
        <f t="shared" si="127"/>
        <v>3.0813000000000001</v>
      </c>
      <c r="H253" s="172"/>
      <c r="I253" s="172"/>
      <c r="J253" s="172">
        <f t="shared" si="128"/>
        <v>2.4689999999999999</v>
      </c>
      <c r="K253" s="172">
        <f t="shared" si="129"/>
        <v>3.0813000000000001</v>
      </c>
      <c r="L253" s="67" t="e">
        <f t="shared" si="130"/>
        <v>#DIV/0!</v>
      </c>
      <c r="M253" s="67" t="e">
        <f t="shared" si="131"/>
        <v>#DIV/0!</v>
      </c>
      <c r="N253" s="172" t="e">
        <f t="shared" si="132"/>
        <v>#DIV/0!</v>
      </c>
      <c r="O253" s="335"/>
      <c r="P253" s="172" t="e">
        <f t="shared" si="133"/>
        <v>#DIV/0!</v>
      </c>
    </row>
    <row r="254" spans="1:16" hidden="1" x14ac:dyDescent="0.25">
      <c r="A254" s="358">
        <f>A253+1</f>
        <v>27</v>
      </c>
      <c r="B254" s="155" t="s">
        <v>253</v>
      </c>
      <c r="C254" s="127"/>
      <c r="D254" s="78"/>
      <c r="E254" s="78"/>
      <c r="G254" s="172">
        <f t="shared" si="127"/>
        <v>3.0813000000000001</v>
      </c>
      <c r="H254" s="172"/>
      <c r="I254" s="172"/>
      <c r="J254" s="172">
        <f t="shared" si="128"/>
        <v>2.4689999999999999</v>
      </c>
      <c r="K254" s="172">
        <f t="shared" si="129"/>
        <v>3.0813000000000001</v>
      </c>
      <c r="L254" s="67" t="e">
        <f t="shared" si="130"/>
        <v>#DIV/0!</v>
      </c>
      <c r="M254" s="67" t="e">
        <f t="shared" si="131"/>
        <v>#DIV/0!</v>
      </c>
      <c r="N254" s="172" t="e">
        <f t="shared" si="132"/>
        <v>#DIV/0!</v>
      </c>
      <c r="O254" s="335"/>
      <c r="P254" s="172" t="e">
        <f t="shared" si="133"/>
        <v>#DIV/0!</v>
      </c>
    </row>
    <row r="255" spans="1:16" hidden="1" x14ac:dyDescent="0.25">
      <c r="A255" s="358">
        <f>A254+1</f>
        <v>28</v>
      </c>
      <c r="B255" s="209" t="s">
        <v>360</v>
      </c>
      <c r="C255" s="127">
        <v>0.73699999999999999</v>
      </c>
      <c r="D255" s="78"/>
      <c r="E255" s="78"/>
      <c r="G255" s="172">
        <f t="shared" si="127"/>
        <v>3.0813000000000001</v>
      </c>
      <c r="H255" s="172"/>
      <c r="I255" s="172"/>
      <c r="J255" s="172">
        <f t="shared" si="128"/>
        <v>2.4689999999999999</v>
      </c>
      <c r="K255" s="172">
        <f t="shared" si="129"/>
        <v>3.0813000000000001</v>
      </c>
      <c r="L255" s="67" t="e">
        <f t="shared" si="130"/>
        <v>#DIV/0!</v>
      </c>
      <c r="M255" s="67" t="e">
        <f t="shared" si="131"/>
        <v>#DIV/0!</v>
      </c>
      <c r="N255" s="172" t="e">
        <f t="shared" si="132"/>
        <v>#DIV/0!</v>
      </c>
      <c r="O255" s="335"/>
      <c r="P255" s="172" t="e">
        <f t="shared" si="133"/>
        <v>#DIV/0!</v>
      </c>
    </row>
    <row r="256" spans="1:16" ht="16.5" hidden="1" customHeight="1" x14ac:dyDescent="0.25">
      <c r="A256" s="358">
        <f>A255+1</f>
        <v>29</v>
      </c>
      <c r="B256" s="209" t="s">
        <v>387</v>
      </c>
      <c r="C256" s="202">
        <f>9.77/16</f>
        <v>0.61062499999999997</v>
      </c>
      <c r="D256" s="78"/>
      <c r="E256" s="78"/>
      <c r="G256" s="172">
        <f t="shared" si="127"/>
        <v>3.0813000000000001</v>
      </c>
      <c r="H256" s="172"/>
      <c r="I256" s="172"/>
      <c r="J256" s="172">
        <f t="shared" si="128"/>
        <v>2.4689999999999999</v>
      </c>
      <c r="K256" s="172">
        <f t="shared" si="129"/>
        <v>3.0813000000000001</v>
      </c>
      <c r="L256" s="67" t="e">
        <f t="shared" si="130"/>
        <v>#DIV/0!</v>
      </c>
      <c r="M256" s="67" t="e">
        <f t="shared" si="131"/>
        <v>#DIV/0!</v>
      </c>
      <c r="N256" s="172" t="e">
        <f t="shared" si="132"/>
        <v>#DIV/0!</v>
      </c>
      <c r="O256" s="335"/>
      <c r="P256" s="172" t="e">
        <f t="shared" si="133"/>
        <v>#DIV/0!</v>
      </c>
    </row>
    <row r="257" spans="1:16" ht="30" hidden="1" x14ac:dyDescent="0.25">
      <c r="A257" s="86"/>
      <c r="B257" s="209" t="s">
        <v>397</v>
      </c>
      <c r="C257" s="202">
        <f>9.77/16</f>
        <v>0.61062499999999997</v>
      </c>
      <c r="D257" s="78"/>
      <c r="E257" s="78"/>
      <c r="G257" s="172">
        <f t="shared" si="127"/>
        <v>3.0813000000000001</v>
      </c>
      <c r="H257" s="172"/>
      <c r="I257" s="172"/>
      <c r="J257" s="172">
        <f t="shared" si="128"/>
        <v>2.4689999999999999</v>
      </c>
      <c r="K257" s="172">
        <f t="shared" si="129"/>
        <v>3.0813000000000001</v>
      </c>
      <c r="L257" s="67" t="e">
        <f t="shared" si="130"/>
        <v>#DIV/0!</v>
      </c>
      <c r="M257" s="67" t="e">
        <f t="shared" si="131"/>
        <v>#DIV/0!</v>
      </c>
      <c r="N257" s="172" t="e">
        <f t="shared" si="132"/>
        <v>#DIV/0!</v>
      </c>
      <c r="O257" s="335"/>
      <c r="P257" s="172" t="e">
        <f t="shared" si="133"/>
        <v>#DIV/0!</v>
      </c>
    </row>
    <row r="258" spans="1:16" hidden="1" x14ac:dyDescent="0.25">
      <c r="A258" s="86"/>
      <c r="B258" s="213" t="s">
        <v>410</v>
      </c>
      <c r="C258" s="202">
        <f>9.54/16</f>
        <v>0.59624999999999995</v>
      </c>
      <c r="D258" s="78"/>
      <c r="E258" s="78"/>
      <c r="G258" s="172">
        <f t="shared" si="127"/>
        <v>3.0813000000000001</v>
      </c>
      <c r="H258" s="172"/>
      <c r="I258" s="172"/>
      <c r="J258" s="172">
        <f t="shared" si="128"/>
        <v>2.4689999999999999</v>
      </c>
      <c r="K258" s="172">
        <f t="shared" si="129"/>
        <v>3.0813000000000001</v>
      </c>
      <c r="L258" s="67" t="e">
        <f t="shared" si="130"/>
        <v>#DIV/0!</v>
      </c>
      <c r="M258" s="67" t="e">
        <f t="shared" si="131"/>
        <v>#DIV/0!</v>
      </c>
      <c r="N258" s="172" t="e">
        <f t="shared" si="132"/>
        <v>#DIV/0!</v>
      </c>
      <c r="O258" s="335"/>
      <c r="P258" s="172" t="e">
        <f t="shared" si="133"/>
        <v>#DIV/0!</v>
      </c>
    </row>
    <row r="259" spans="1:16" ht="29.25" hidden="1" customHeight="1" x14ac:dyDescent="0.25">
      <c r="A259" s="86"/>
      <c r="B259" s="355" t="s">
        <v>300</v>
      </c>
      <c r="C259" s="127"/>
      <c r="D259" s="78"/>
      <c r="E259" s="78"/>
      <c r="G259" s="172">
        <f t="shared" si="127"/>
        <v>3.0813000000000001</v>
      </c>
      <c r="H259" s="172"/>
      <c r="I259" s="172"/>
      <c r="J259" s="172">
        <f t="shared" si="128"/>
        <v>2.4689999999999999</v>
      </c>
      <c r="K259" s="172">
        <f t="shared" si="129"/>
        <v>3.0813000000000001</v>
      </c>
      <c r="L259" s="67" t="e">
        <f t="shared" si="130"/>
        <v>#DIV/0!</v>
      </c>
      <c r="M259" s="67" t="e">
        <f t="shared" si="131"/>
        <v>#DIV/0!</v>
      </c>
      <c r="N259" s="172" t="e">
        <f t="shared" si="132"/>
        <v>#DIV/0!</v>
      </c>
      <c r="O259" s="335"/>
      <c r="P259" s="172" t="e">
        <f t="shared" si="133"/>
        <v>#DIV/0!</v>
      </c>
    </row>
    <row r="260" spans="1:16" ht="29.25" hidden="1" customHeight="1" x14ac:dyDescent="0.25">
      <c r="A260" s="86"/>
      <c r="B260" s="155" t="s">
        <v>331</v>
      </c>
      <c r="C260" s="128">
        <v>0.2</v>
      </c>
      <c r="D260" s="78"/>
      <c r="E260" s="78"/>
      <c r="G260" s="172">
        <f t="shared" si="127"/>
        <v>3.0813000000000001</v>
      </c>
      <c r="H260" s="172"/>
      <c r="I260" s="172"/>
      <c r="J260" s="172">
        <f t="shared" si="128"/>
        <v>2.4689999999999999</v>
      </c>
      <c r="K260" s="172">
        <f t="shared" si="129"/>
        <v>3.0813000000000001</v>
      </c>
      <c r="L260" s="67" t="e">
        <f t="shared" si="130"/>
        <v>#DIV/0!</v>
      </c>
      <c r="M260" s="67" t="e">
        <f t="shared" si="131"/>
        <v>#DIV/0!</v>
      </c>
      <c r="N260" s="172" t="e">
        <f t="shared" si="132"/>
        <v>#DIV/0!</v>
      </c>
      <c r="O260" s="335"/>
      <c r="P260" s="172" t="e">
        <f t="shared" si="133"/>
        <v>#DIV/0!</v>
      </c>
    </row>
    <row r="261" spans="1:16" hidden="1" x14ac:dyDescent="0.25">
      <c r="A261" s="86"/>
      <c r="B261" s="155" t="s">
        <v>324</v>
      </c>
      <c r="C261" s="127">
        <v>0.16600000000000001</v>
      </c>
      <c r="D261" s="78"/>
      <c r="E261" s="78"/>
      <c r="G261" s="172">
        <f t="shared" si="127"/>
        <v>3.0813000000000001</v>
      </c>
      <c r="H261" s="172"/>
      <c r="I261" s="172"/>
      <c r="J261" s="172">
        <f t="shared" si="128"/>
        <v>2.4689999999999999</v>
      </c>
      <c r="K261" s="172">
        <f t="shared" si="129"/>
        <v>3.0813000000000001</v>
      </c>
      <c r="L261" s="67" t="e">
        <f t="shared" si="130"/>
        <v>#DIV/0!</v>
      </c>
      <c r="M261" s="67" t="e">
        <f t="shared" si="131"/>
        <v>#DIV/0!</v>
      </c>
      <c r="N261" s="172" t="e">
        <f t="shared" si="132"/>
        <v>#DIV/0!</v>
      </c>
      <c r="O261" s="335"/>
      <c r="P261" s="172" t="e">
        <f t="shared" si="133"/>
        <v>#DIV/0!</v>
      </c>
    </row>
    <row r="262" spans="1:16" hidden="1" x14ac:dyDescent="0.25">
      <c r="A262" s="86"/>
      <c r="B262" s="155" t="s">
        <v>464</v>
      </c>
      <c r="C262" s="127"/>
      <c r="D262" s="78"/>
      <c r="E262" s="78"/>
      <c r="G262" s="172">
        <f t="shared" si="127"/>
        <v>3.0813000000000001</v>
      </c>
      <c r="H262" s="172"/>
      <c r="I262" s="172"/>
      <c r="J262" s="172">
        <f t="shared" si="128"/>
        <v>2.4689999999999999</v>
      </c>
      <c r="K262" s="172">
        <f t="shared" si="129"/>
        <v>3.0813000000000001</v>
      </c>
      <c r="L262" s="67" t="e">
        <f t="shared" si="130"/>
        <v>#DIV/0!</v>
      </c>
      <c r="M262" s="67" t="e">
        <f t="shared" si="131"/>
        <v>#DIV/0!</v>
      </c>
      <c r="N262" s="172" t="e">
        <f t="shared" si="132"/>
        <v>#DIV/0!</v>
      </c>
      <c r="O262" s="335"/>
      <c r="P262" s="172" t="e">
        <f t="shared" si="133"/>
        <v>#DIV/0!</v>
      </c>
    </row>
    <row r="263" spans="1:16" hidden="1" x14ac:dyDescent="0.25">
      <c r="A263" s="86"/>
      <c r="B263" s="155" t="s">
        <v>472</v>
      </c>
      <c r="C263" s="127"/>
      <c r="D263" s="78"/>
      <c r="E263" s="78"/>
      <c r="G263" s="172">
        <f t="shared" si="127"/>
        <v>3.0813000000000001</v>
      </c>
      <c r="H263" s="172"/>
      <c r="I263" s="172"/>
      <c r="J263" s="172">
        <f t="shared" si="128"/>
        <v>2.4689999999999999</v>
      </c>
      <c r="K263" s="172">
        <f t="shared" si="129"/>
        <v>3.0813000000000001</v>
      </c>
      <c r="L263" s="67" t="e">
        <f t="shared" si="130"/>
        <v>#DIV/0!</v>
      </c>
      <c r="M263" s="67" t="e">
        <f t="shared" si="131"/>
        <v>#DIV/0!</v>
      </c>
      <c r="N263" s="172" t="e">
        <f t="shared" si="132"/>
        <v>#DIV/0!</v>
      </c>
      <c r="O263" s="335"/>
      <c r="P263" s="172" t="e">
        <f t="shared" si="133"/>
        <v>#DIV/0!</v>
      </c>
    </row>
    <row r="264" spans="1:16" hidden="1" x14ac:dyDescent="0.25">
      <c r="A264" s="86"/>
      <c r="B264" s="155" t="s">
        <v>335</v>
      </c>
      <c r="C264" s="127">
        <v>0.189</v>
      </c>
      <c r="D264" s="78"/>
      <c r="E264" s="78"/>
      <c r="G264" s="172">
        <f t="shared" si="127"/>
        <v>3.0813000000000001</v>
      </c>
      <c r="H264" s="172"/>
      <c r="I264" s="172"/>
      <c r="J264" s="172">
        <f t="shared" si="128"/>
        <v>2.4689999999999999</v>
      </c>
      <c r="K264" s="172">
        <f t="shared" si="129"/>
        <v>3.0813000000000001</v>
      </c>
      <c r="L264" s="67" t="e">
        <f t="shared" si="130"/>
        <v>#DIV/0!</v>
      </c>
      <c r="M264" s="67" t="e">
        <f t="shared" si="131"/>
        <v>#DIV/0!</v>
      </c>
      <c r="N264" s="172" t="e">
        <f t="shared" si="132"/>
        <v>#DIV/0!</v>
      </c>
      <c r="O264" s="335"/>
      <c r="P264" s="172" t="e">
        <f t="shared" si="133"/>
        <v>#DIV/0!</v>
      </c>
    </row>
    <row r="265" spans="1:16" hidden="1" x14ac:dyDescent="0.25">
      <c r="A265" s="86"/>
      <c r="B265" s="155" t="s">
        <v>364</v>
      </c>
      <c r="C265" s="127">
        <v>0.21299999999999999</v>
      </c>
      <c r="D265" s="78"/>
      <c r="E265" s="78"/>
      <c r="G265" s="172">
        <f t="shared" si="127"/>
        <v>3.0813000000000001</v>
      </c>
      <c r="H265" s="172"/>
      <c r="I265" s="172"/>
      <c r="J265" s="172">
        <f t="shared" si="128"/>
        <v>2.4689999999999999</v>
      </c>
      <c r="K265" s="172">
        <f t="shared" si="129"/>
        <v>3.0813000000000001</v>
      </c>
      <c r="L265" s="67" t="e">
        <f t="shared" si="130"/>
        <v>#DIV/0!</v>
      </c>
      <c r="M265" s="67" t="e">
        <f t="shared" si="131"/>
        <v>#DIV/0!</v>
      </c>
      <c r="N265" s="172" t="e">
        <f t="shared" si="132"/>
        <v>#DIV/0!</v>
      </c>
      <c r="O265" s="335"/>
      <c r="P265" s="172" t="e">
        <f t="shared" si="133"/>
        <v>#DIV/0!</v>
      </c>
    </row>
    <row r="266" spans="1:16" hidden="1" x14ac:dyDescent="0.25">
      <c r="A266" s="86"/>
      <c r="B266" s="155" t="s">
        <v>301</v>
      </c>
      <c r="C266" s="127">
        <v>0.23599999999999999</v>
      </c>
      <c r="D266" s="78"/>
      <c r="E266" s="78"/>
      <c r="G266" s="172">
        <f t="shared" si="127"/>
        <v>3.0813000000000001</v>
      </c>
      <c r="H266" s="172"/>
      <c r="I266" s="172"/>
      <c r="J266" s="172">
        <f t="shared" si="128"/>
        <v>2.4689999999999999</v>
      </c>
      <c r="K266" s="172">
        <f t="shared" si="129"/>
        <v>3.0813000000000001</v>
      </c>
      <c r="L266" s="67" t="e">
        <f t="shared" si="130"/>
        <v>#DIV/0!</v>
      </c>
      <c r="M266" s="67" t="e">
        <f t="shared" si="131"/>
        <v>#DIV/0!</v>
      </c>
      <c r="N266" s="172" t="e">
        <f t="shared" si="132"/>
        <v>#DIV/0!</v>
      </c>
      <c r="O266" s="335"/>
      <c r="P266" s="172" t="e">
        <f t="shared" si="133"/>
        <v>#DIV/0!</v>
      </c>
    </row>
    <row r="267" spans="1:16" hidden="1" x14ac:dyDescent="0.25">
      <c r="A267" s="86"/>
      <c r="B267" s="155" t="s">
        <v>302</v>
      </c>
      <c r="C267" s="127">
        <v>0.26800000000000002</v>
      </c>
      <c r="D267" s="78"/>
      <c r="E267" s="78"/>
      <c r="G267" s="172">
        <f t="shared" si="127"/>
        <v>3.0813000000000001</v>
      </c>
      <c r="H267" s="172"/>
      <c r="I267" s="172"/>
      <c r="J267" s="172">
        <f t="shared" si="128"/>
        <v>2.4689999999999999</v>
      </c>
      <c r="K267" s="172">
        <f t="shared" si="129"/>
        <v>3.0813000000000001</v>
      </c>
      <c r="L267" s="67" t="e">
        <f t="shared" si="130"/>
        <v>#DIV/0!</v>
      </c>
      <c r="M267" s="67" t="e">
        <f t="shared" si="131"/>
        <v>#DIV/0!</v>
      </c>
      <c r="N267" s="172" t="e">
        <f t="shared" si="132"/>
        <v>#DIV/0!</v>
      </c>
      <c r="O267" s="335"/>
      <c r="P267" s="172" t="e">
        <f t="shared" si="133"/>
        <v>#DIV/0!</v>
      </c>
    </row>
    <row r="268" spans="1:16" hidden="1" x14ac:dyDescent="0.25">
      <c r="A268" s="86"/>
      <c r="B268" s="196" t="s">
        <v>485</v>
      </c>
      <c r="C268" s="127"/>
      <c r="D268" s="78"/>
      <c r="E268" s="78"/>
      <c r="G268" s="172">
        <f t="shared" si="127"/>
        <v>3.0813000000000001</v>
      </c>
      <c r="H268" s="172"/>
      <c r="I268" s="172"/>
      <c r="J268" s="172">
        <f t="shared" si="128"/>
        <v>2.4689999999999999</v>
      </c>
      <c r="K268" s="172">
        <f t="shared" si="129"/>
        <v>3.0813000000000001</v>
      </c>
      <c r="L268" s="67" t="e">
        <f t="shared" si="130"/>
        <v>#DIV/0!</v>
      </c>
      <c r="M268" s="67" t="e">
        <f t="shared" si="131"/>
        <v>#DIV/0!</v>
      </c>
      <c r="N268" s="172" t="e">
        <f t="shared" si="132"/>
        <v>#DIV/0!</v>
      </c>
      <c r="O268" s="335"/>
      <c r="P268" s="172" t="e">
        <f t="shared" si="133"/>
        <v>#DIV/0!</v>
      </c>
    </row>
    <row r="269" spans="1:16" hidden="1" x14ac:dyDescent="0.25">
      <c r="A269" s="86"/>
      <c r="B269" s="155" t="s">
        <v>456</v>
      </c>
      <c r="C269" s="127"/>
      <c r="D269" s="78"/>
      <c r="E269" s="78"/>
      <c r="G269" s="172">
        <f t="shared" si="127"/>
        <v>3.0813000000000001</v>
      </c>
      <c r="H269" s="172"/>
      <c r="I269" s="172"/>
      <c r="J269" s="172">
        <f t="shared" si="128"/>
        <v>2.4689999999999999</v>
      </c>
      <c r="K269" s="172">
        <f t="shared" si="129"/>
        <v>3.0813000000000001</v>
      </c>
      <c r="L269" s="67" t="e">
        <f t="shared" si="130"/>
        <v>#DIV/0!</v>
      </c>
      <c r="M269" s="67" t="e">
        <f t="shared" si="131"/>
        <v>#DIV/0!</v>
      </c>
      <c r="N269" s="172" t="e">
        <f t="shared" si="132"/>
        <v>#DIV/0!</v>
      </c>
      <c r="O269" s="335"/>
      <c r="P269" s="172" t="e">
        <f t="shared" si="133"/>
        <v>#DIV/0!</v>
      </c>
    </row>
    <row r="270" spans="1:16" hidden="1" x14ac:dyDescent="0.25">
      <c r="A270" s="86"/>
      <c r="B270" s="155" t="s">
        <v>471</v>
      </c>
      <c r="C270" s="127"/>
      <c r="D270" s="78"/>
      <c r="E270" s="78"/>
      <c r="G270" s="172">
        <f t="shared" si="127"/>
        <v>3.0813000000000001</v>
      </c>
      <c r="H270" s="172"/>
      <c r="I270" s="172"/>
      <c r="J270" s="172">
        <f t="shared" si="128"/>
        <v>2.4689999999999999</v>
      </c>
      <c r="K270" s="172">
        <f t="shared" si="129"/>
        <v>3.0813000000000001</v>
      </c>
      <c r="L270" s="67" t="e">
        <f t="shared" si="130"/>
        <v>#DIV/0!</v>
      </c>
      <c r="M270" s="67" t="e">
        <f t="shared" si="131"/>
        <v>#DIV/0!</v>
      </c>
      <c r="N270" s="172" t="e">
        <f t="shared" si="132"/>
        <v>#DIV/0!</v>
      </c>
      <c r="O270" s="335"/>
      <c r="P270" s="172" t="e">
        <f t="shared" si="133"/>
        <v>#DIV/0!</v>
      </c>
    </row>
    <row r="271" spans="1:16" hidden="1" x14ac:dyDescent="0.25">
      <c r="A271" s="86"/>
      <c r="B271" s="155" t="s">
        <v>466</v>
      </c>
      <c r="C271" s="127"/>
      <c r="D271" s="78"/>
      <c r="E271" s="78"/>
      <c r="G271" s="172">
        <f t="shared" si="127"/>
        <v>3.0813000000000001</v>
      </c>
      <c r="H271" s="172"/>
      <c r="I271" s="172"/>
      <c r="J271" s="172">
        <f t="shared" si="128"/>
        <v>2.4689999999999999</v>
      </c>
      <c r="K271" s="172">
        <f t="shared" si="129"/>
        <v>3.0813000000000001</v>
      </c>
      <c r="L271" s="67" t="e">
        <f t="shared" si="130"/>
        <v>#DIV/0!</v>
      </c>
      <c r="M271" s="67" t="e">
        <f t="shared" si="131"/>
        <v>#DIV/0!</v>
      </c>
      <c r="N271" s="172" t="e">
        <f t="shared" si="132"/>
        <v>#DIV/0!</v>
      </c>
      <c r="O271" s="335"/>
      <c r="P271" s="172" t="e">
        <f t="shared" si="133"/>
        <v>#DIV/0!</v>
      </c>
    </row>
    <row r="272" spans="1:16" hidden="1" x14ac:dyDescent="0.25">
      <c r="A272" s="86"/>
      <c r="B272" s="155" t="s">
        <v>467</v>
      </c>
      <c r="C272" s="127"/>
      <c r="D272" s="78"/>
      <c r="E272" s="78"/>
      <c r="G272" s="172">
        <f t="shared" si="127"/>
        <v>3.0813000000000001</v>
      </c>
      <c r="H272" s="172"/>
      <c r="I272" s="172"/>
      <c r="J272" s="172">
        <f t="shared" si="128"/>
        <v>2.4689999999999999</v>
      </c>
      <c r="K272" s="172">
        <f t="shared" si="129"/>
        <v>3.0813000000000001</v>
      </c>
      <c r="L272" s="67" t="e">
        <f t="shared" si="130"/>
        <v>#DIV/0!</v>
      </c>
      <c r="M272" s="67" t="e">
        <f t="shared" si="131"/>
        <v>#DIV/0!</v>
      </c>
      <c r="N272" s="172" t="e">
        <f t="shared" si="132"/>
        <v>#DIV/0!</v>
      </c>
      <c r="O272" s="335"/>
      <c r="P272" s="172" t="e">
        <f t="shared" si="133"/>
        <v>#DIV/0!</v>
      </c>
    </row>
    <row r="273" spans="1:16" hidden="1" x14ac:dyDescent="0.25">
      <c r="A273" s="86"/>
      <c r="B273" s="155" t="s">
        <v>459</v>
      </c>
      <c r="C273" s="127"/>
      <c r="D273" s="78"/>
      <c r="E273" s="78"/>
      <c r="G273" s="172">
        <f t="shared" si="127"/>
        <v>3.0813000000000001</v>
      </c>
      <c r="H273" s="172"/>
      <c r="I273" s="172"/>
      <c r="J273" s="172">
        <f t="shared" si="128"/>
        <v>2.4689999999999999</v>
      </c>
      <c r="K273" s="172">
        <f t="shared" si="129"/>
        <v>3.0813000000000001</v>
      </c>
      <c r="L273" s="67" t="e">
        <f t="shared" si="130"/>
        <v>#DIV/0!</v>
      </c>
      <c r="M273" s="67" t="e">
        <f t="shared" si="131"/>
        <v>#DIV/0!</v>
      </c>
      <c r="N273" s="172" t="e">
        <f t="shared" si="132"/>
        <v>#DIV/0!</v>
      </c>
      <c r="O273" s="335"/>
      <c r="P273" s="172" t="e">
        <f t="shared" si="133"/>
        <v>#DIV/0!</v>
      </c>
    </row>
    <row r="274" spans="1:16" hidden="1" x14ac:dyDescent="0.25">
      <c r="A274" s="86"/>
      <c r="B274" s="155" t="s">
        <v>325</v>
      </c>
      <c r="C274" s="127">
        <v>0.214</v>
      </c>
      <c r="D274" s="78"/>
      <c r="E274" s="78"/>
      <c r="G274" s="172">
        <f t="shared" si="127"/>
        <v>3.0813000000000001</v>
      </c>
      <c r="H274" s="172"/>
      <c r="I274" s="172"/>
      <c r="J274" s="172">
        <f t="shared" si="128"/>
        <v>2.4689999999999999</v>
      </c>
      <c r="K274" s="172">
        <f t="shared" si="129"/>
        <v>3.0813000000000001</v>
      </c>
      <c r="L274" s="67" t="e">
        <f t="shared" si="130"/>
        <v>#DIV/0!</v>
      </c>
      <c r="M274" s="67" t="e">
        <f t="shared" si="131"/>
        <v>#DIV/0!</v>
      </c>
      <c r="N274" s="172" t="e">
        <f t="shared" si="132"/>
        <v>#DIV/0!</v>
      </c>
      <c r="O274" s="335"/>
      <c r="P274" s="172" t="e">
        <f t="shared" si="133"/>
        <v>#DIV/0!</v>
      </c>
    </row>
    <row r="275" spans="1:16" hidden="1" x14ac:dyDescent="0.25">
      <c r="A275" s="86"/>
      <c r="B275" s="155" t="s">
        <v>365</v>
      </c>
      <c r="C275" s="127">
        <v>0.217</v>
      </c>
      <c r="D275" s="78"/>
      <c r="E275" s="78"/>
      <c r="G275" s="172">
        <f t="shared" si="127"/>
        <v>3.0813000000000001</v>
      </c>
      <c r="H275" s="172"/>
      <c r="I275" s="172"/>
      <c r="J275" s="172">
        <f t="shared" si="128"/>
        <v>2.4689999999999999</v>
      </c>
      <c r="K275" s="172">
        <f t="shared" si="129"/>
        <v>3.0813000000000001</v>
      </c>
      <c r="L275" s="67" t="e">
        <f t="shared" si="130"/>
        <v>#DIV/0!</v>
      </c>
      <c r="M275" s="67" t="e">
        <f t="shared" si="131"/>
        <v>#DIV/0!</v>
      </c>
      <c r="N275" s="172" t="e">
        <f t="shared" si="132"/>
        <v>#DIV/0!</v>
      </c>
      <c r="O275" s="335"/>
      <c r="P275" s="172" t="e">
        <f t="shared" si="133"/>
        <v>#DIV/0!</v>
      </c>
    </row>
    <row r="276" spans="1:16" hidden="1" x14ac:dyDescent="0.25">
      <c r="A276" s="86"/>
      <c r="B276" s="155" t="s">
        <v>310</v>
      </c>
      <c r="C276" s="128">
        <v>0.25800000000000001</v>
      </c>
      <c r="D276" s="78"/>
      <c r="E276" s="78"/>
      <c r="G276" s="172">
        <f t="shared" si="127"/>
        <v>3.0813000000000001</v>
      </c>
      <c r="H276" s="172"/>
      <c r="I276" s="172"/>
      <c r="J276" s="172">
        <f t="shared" si="128"/>
        <v>2.4689999999999999</v>
      </c>
      <c r="K276" s="172">
        <f t="shared" si="129"/>
        <v>3.0813000000000001</v>
      </c>
      <c r="L276" s="67" t="e">
        <f t="shared" si="130"/>
        <v>#DIV/0!</v>
      </c>
      <c r="M276" s="67" t="e">
        <f t="shared" si="131"/>
        <v>#DIV/0!</v>
      </c>
      <c r="N276" s="172" t="e">
        <f t="shared" si="132"/>
        <v>#DIV/0!</v>
      </c>
      <c r="O276" s="335"/>
      <c r="P276" s="172" t="e">
        <f t="shared" si="133"/>
        <v>#DIV/0!</v>
      </c>
    </row>
    <row r="277" spans="1:16" hidden="1" x14ac:dyDescent="0.25">
      <c r="A277" s="86"/>
      <c r="B277" s="155" t="s">
        <v>474</v>
      </c>
      <c r="C277" s="128"/>
      <c r="D277" s="78"/>
      <c r="E277" s="78"/>
      <c r="G277" s="172">
        <f t="shared" si="127"/>
        <v>3.0813000000000001</v>
      </c>
      <c r="H277" s="172"/>
      <c r="I277" s="172"/>
      <c r="J277" s="172">
        <f t="shared" si="128"/>
        <v>2.4689999999999999</v>
      </c>
      <c r="K277" s="172">
        <f t="shared" si="129"/>
        <v>3.0813000000000001</v>
      </c>
      <c r="L277" s="67" t="e">
        <f t="shared" si="130"/>
        <v>#DIV/0!</v>
      </c>
      <c r="M277" s="67" t="e">
        <f t="shared" si="131"/>
        <v>#DIV/0!</v>
      </c>
      <c r="N277" s="172" t="e">
        <f t="shared" si="132"/>
        <v>#DIV/0!</v>
      </c>
      <c r="O277" s="335"/>
      <c r="P277" s="172" t="e">
        <f t="shared" si="133"/>
        <v>#DIV/0!</v>
      </c>
    </row>
    <row r="278" spans="1:16" hidden="1" x14ac:dyDescent="0.25">
      <c r="A278" s="86"/>
      <c r="B278" s="155" t="s">
        <v>303</v>
      </c>
      <c r="C278" s="127">
        <v>0.24299999999999999</v>
      </c>
      <c r="D278" s="78"/>
      <c r="E278" s="78"/>
      <c r="G278" s="172">
        <f t="shared" ref="G278:G341" si="136">G277</f>
        <v>3.0813000000000001</v>
      </c>
      <c r="H278" s="172"/>
      <c r="I278" s="172"/>
      <c r="J278" s="172">
        <f t="shared" ref="J278:J341" si="137">J277</f>
        <v>2.4689999999999999</v>
      </c>
      <c r="K278" s="172">
        <f t="shared" ref="K278:K341" si="138">K277</f>
        <v>3.0813000000000001</v>
      </c>
      <c r="L278" s="67" t="e">
        <f t="shared" ref="L278:L341" si="139">L277</f>
        <v>#DIV/0!</v>
      </c>
      <c r="M278" s="67" t="e">
        <f t="shared" ref="M278:M341" si="140">M277</f>
        <v>#DIV/0!</v>
      </c>
      <c r="N278" s="172" t="e">
        <f t="shared" ref="N278:N341" si="141">N277</f>
        <v>#DIV/0!</v>
      </c>
      <c r="O278" s="335"/>
      <c r="P278" s="172" t="e">
        <f t="shared" ref="P278:P341" si="142">P277</f>
        <v>#DIV/0!</v>
      </c>
    </row>
    <row r="279" spans="1:16" hidden="1" x14ac:dyDescent="0.25">
      <c r="A279" s="86"/>
      <c r="B279" s="155" t="s">
        <v>407</v>
      </c>
      <c r="C279" s="127">
        <v>0.24199999999999999</v>
      </c>
      <c r="D279" s="78"/>
      <c r="E279" s="78"/>
      <c r="G279" s="172">
        <f t="shared" si="136"/>
        <v>3.0813000000000001</v>
      </c>
      <c r="H279" s="172"/>
      <c r="I279" s="172"/>
      <c r="J279" s="172">
        <f t="shared" si="137"/>
        <v>2.4689999999999999</v>
      </c>
      <c r="K279" s="172">
        <f t="shared" si="138"/>
        <v>3.0813000000000001</v>
      </c>
      <c r="L279" s="67" t="e">
        <f t="shared" si="139"/>
        <v>#DIV/0!</v>
      </c>
      <c r="M279" s="67" t="e">
        <f t="shared" si="140"/>
        <v>#DIV/0!</v>
      </c>
      <c r="N279" s="172" t="e">
        <f t="shared" si="141"/>
        <v>#DIV/0!</v>
      </c>
      <c r="O279" s="335"/>
      <c r="P279" s="172" t="e">
        <f t="shared" si="142"/>
        <v>#DIV/0!</v>
      </c>
    </row>
    <row r="280" spans="1:16" hidden="1" x14ac:dyDescent="0.25">
      <c r="A280" s="86"/>
      <c r="B280" s="155" t="s">
        <v>441</v>
      </c>
      <c r="C280" s="127">
        <v>0.22800000000000001</v>
      </c>
      <c r="D280" s="78"/>
      <c r="E280" s="78"/>
      <c r="G280" s="172">
        <f t="shared" si="136"/>
        <v>3.0813000000000001</v>
      </c>
      <c r="H280" s="172"/>
      <c r="I280" s="172"/>
      <c r="J280" s="172">
        <f t="shared" si="137"/>
        <v>2.4689999999999999</v>
      </c>
      <c r="K280" s="172">
        <f t="shared" si="138"/>
        <v>3.0813000000000001</v>
      </c>
      <c r="L280" s="67" t="e">
        <f t="shared" si="139"/>
        <v>#DIV/0!</v>
      </c>
      <c r="M280" s="67" t="e">
        <f t="shared" si="140"/>
        <v>#DIV/0!</v>
      </c>
      <c r="N280" s="172" t="e">
        <f t="shared" si="141"/>
        <v>#DIV/0!</v>
      </c>
      <c r="O280" s="335"/>
      <c r="P280" s="172" t="e">
        <f t="shared" si="142"/>
        <v>#DIV/0!</v>
      </c>
    </row>
    <row r="281" spans="1:16" hidden="1" x14ac:dyDescent="0.25">
      <c r="A281" s="86"/>
      <c r="B281" s="155" t="s">
        <v>359</v>
      </c>
      <c r="C281" s="127">
        <v>0.24299999999999999</v>
      </c>
      <c r="D281" s="78"/>
      <c r="E281" s="78"/>
      <c r="G281" s="172">
        <f t="shared" si="136"/>
        <v>3.0813000000000001</v>
      </c>
      <c r="H281" s="172"/>
      <c r="I281" s="172"/>
      <c r="J281" s="172">
        <f t="shared" si="137"/>
        <v>2.4689999999999999</v>
      </c>
      <c r="K281" s="172">
        <f t="shared" si="138"/>
        <v>3.0813000000000001</v>
      </c>
      <c r="L281" s="67" t="e">
        <f t="shared" si="139"/>
        <v>#DIV/0!</v>
      </c>
      <c r="M281" s="67" t="e">
        <f t="shared" si="140"/>
        <v>#DIV/0!</v>
      </c>
      <c r="N281" s="172" t="e">
        <f t="shared" si="141"/>
        <v>#DIV/0!</v>
      </c>
      <c r="O281" s="335"/>
      <c r="P281" s="172" t="e">
        <f t="shared" si="142"/>
        <v>#DIV/0!</v>
      </c>
    </row>
    <row r="282" spans="1:16" hidden="1" x14ac:dyDescent="0.25">
      <c r="A282" s="86"/>
      <c r="B282" s="155" t="s">
        <v>374</v>
      </c>
      <c r="C282" s="128">
        <v>0.25</v>
      </c>
      <c r="D282" s="78"/>
      <c r="E282" s="78"/>
      <c r="G282" s="172">
        <f t="shared" si="136"/>
        <v>3.0813000000000001</v>
      </c>
      <c r="H282" s="172"/>
      <c r="I282" s="172"/>
      <c r="J282" s="172">
        <f t="shared" si="137"/>
        <v>2.4689999999999999</v>
      </c>
      <c r="K282" s="172">
        <f t="shared" si="138"/>
        <v>3.0813000000000001</v>
      </c>
      <c r="L282" s="67" t="e">
        <f t="shared" si="139"/>
        <v>#DIV/0!</v>
      </c>
      <c r="M282" s="67" t="e">
        <f t="shared" si="140"/>
        <v>#DIV/0!</v>
      </c>
      <c r="N282" s="172" t="e">
        <f t="shared" si="141"/>
        <v>#DIV/0!</v>
      </c>
      <c r="O282" s="335"/>
      <c r="P282" s="172" t="e">
        <f t="shared" si="142"/>
        <v>#DIV/0!</v>
      </c>
    </row>
    <row r="283" spans="1:16" hidden="1" x14ac:dyDescent="0.25">
      <c r="A283" s="86"/>
      <c r="B283" s="155" t="s">
        <v>370</v>
      </c>
      <c r="C283" s="127">
        <v>1.8080000000000001</v>
      </c>
      <c r="D283" s="78"/>
      <c r="E283" s="78"/>
      <c r="G283" s="172">
        <f t="shared" si="136"/>
        <v>3.0813000000000001</v>
      </c>
      <c r="H283" s="172"/>
      <c r="I283" s="172"/>
      <c r="J283" s="172">
        <f t="shared" si="137"/>
        <v>2.4689999999999999</v>
      </c>
      <c r="K283" s="172">
        <f t="shared" si="138"/>
        <v>3.0813000000000001</v>
      </c>
      <c r="L283" s="67" t="e">
        <f t="shared" si="139"/>
        <v>#DIV/0!</v>
      </c>
      <c r="M283" s="67" t="e">
        <f t="shared" si="140"/>
        <v>#DIV/0!</v>
      </c>
      <c r="N283" s="172" t="e">
        <f t="shared" si="141"/>
        <v>#DIV/0!</v>
      </c>
      <c r="O283" s="335"/>
      <c r="P283" s="172" t="e">
        <f t="shared" si="142"/>
        <v>#DIV/0!</v>
      </c>
    </row>
    <row r="284" spans="1:16" hidden="1" x14ac:dyDescent="0.25">
      <c r="A284" s="86"/>
      <c r="B284" s="196" t="s">
        <v>499</v>
      </c>
      <c r="C284" s="127"/>
      <c r="D284" s="78"/>
      <c r="E284" s="78"/>
      <c r="G284" s="172">
        <f t="shared" si="136"/>
        <v>3.0813000000000001</v>
      </c>
      <c r="H284" s="172"/>
      <c r="I284" s="172"/>
      <c r="J284" s="172">
        <f t="shared" si="137"/>
        <v>2.4689999999999999</v>
      </c>
      <c r="K284" s="172">
        <f t="shared" si="138"/>
        <v>3.0813000000000001</v>
      </c>
      <c r="L284" s="67" t="e">
        <f t="shared" si="139"/>
        <v>#DIV/0!</v>
      </c>
      <c r="M284" s="67" t="e">
        <f t="shared" si="140"/>
        <v>#DIV/0!</v>
      </c>
      <c r="N284" s="172" t="e">
        <f t="shared" si="141"/>
        <v>#DIV/0!</v>
      </c>
      <c r="O284" s="335"/>
      <c r="P284" s="172" t="e">
        <f t="shared" si="142"/>
        <v>#DIV/0!</v>
      </c>
    </row>
    <row r="285" spans="1:16" hidden="1" x14ac:dyDescent="0.25">
      <c r="A285" s="86"/>
      <c r="B285" s="196" t="s">
        <v>494</v>
      </c>
      <c r="C285" s="127"/>
      <c r="D285" s="78"/>
      <c r="E285" s="78"/>
      <c r="G285" s="172">
        <f t="shared" si="136"/>
        <v>3.0813000000000001</v>
      </c>
      <c r="H285" s="172"/>
      <c r="I285" s="172"/>
      <c r="J285" s="172">
        <f t="shared" si="137"/>
        <v>2.4689999999999999</v>
      </c>
      <c r="K285" s="172">
        <f t="shared" si="138"/>
        <v>3.0813000000000001</v>
      </c>
      <c r="L285" s="67" t="e">
        <f t="shared" si="139"/>
        <v>#DIV/0!</v>
      </c>
      <c r="M285" s="67" t="e">
        <f t="shared" si="140"/>
        <v>#DIV/0!</v>
      </c>
      <c r="N285" s="172" t="e">
        <f t="shared" si="141"/>
        <v>#DIV/0!</v>
      </c>
      <c r="O285" s="335"/>
      <c r="P285" s="172" t="e">
        <f t="shared" si="142"/>
        <v>#DIV/0!</v>
      </c>
    </row>
    <row r="286" spans="1:16" hidden="1" x14ac:dyDescent="0.25">
      <c r="A286" s="86"/>
      <c r="B286" s="155" t="s">
        <v>455</v>
      </c>
      <c r="C286" s="127"/>
      <c r="D286" s="78"/>
      <c r="E286" s="78"/>
      <c r="G286" s="172">
        <f t="shared" si="136"/>
        <v>3.0813000000000001</v>
      </c>
      <c r="H286" s="172"/>
      <c r="I286" s="172"/>
      <c r="J286" s="172">
        <f t="shared" si="137"/>
        <v>2.4689999999999999</v>
      </c>
      <c r="K286" s="172">
        <f t="shared" si="138"/>
        <v>3.0813000000000001</v>
      </c>
      <c r="L286" s="67" t="e">
        <f t="shared" si="139"/>
        <v>#DIV/0!</v>
      </c>
      <c r="M286" s="67" t="e">
        <f t="shared" si="140"/>
        <v>#DIV/0!</v>
      </c>
      <c r="N286" s="172" t="e">
        <f t="shared" si="141"/>
        <v>#DIV/0!</v>
      </c>
      <c r="O286" s="335"/>
      <c r="P286" s="172" t="e">
        <f t="shared" si="142"/>
        <v>#DIV/0!</v>
      </c>
    </row>
    <row r="287" spans="1:16" hidden="1" x14ac:dyDescent="0.25">
      <c r="A287" s="86"/>
      <c r="B287" s="155" t="s">
        <v>328</v>
      </c>
      <c r="C287" s="127">
        <v>0.21299999999999999</v>
      </c>
      <c r="D287" s="78"/>
      <c r="E287" s="78"/>
      <c r="G287" s="172">
        <f t="shared" si="136"/>
        <v>3.0813000000000001</v>
      </c>
      <c r="H287" s="172"/>
      <c r="I287" s="172"/>
      <c r="J287" s="172">
        <f t="shared" si="137"/>
        <v>2.4689999999999999</v>
      </c>
      <c r="K287" s="172">
        <f t="shared" si="138"/>
        <v>3.0813000000000001</v>
      </c>
      <c r="L287" s="67" t="e">
        <f t="shared" si="139"/>
        <v>#DIV/0!</v>
      </c>
      <c r="M287" s="67" t="e">
        <f t="shared" si="140"/>
        <v>#DIV/0!</v>
      </c>
      <c r="N287" s="172" t="e">
        <f t="shared" si="141"/>
        <v>#DIV/0!</v>
      </c>
      <c r="O287" s="335"/>
      <c r="P287" s="172" t="e">
        <f t="shared" si="142"/>
        <v>#DIV/0!</v>
      </c>
    </row>
    <row r="288" spans="1:16" hidden="1" x14ac:dyDescent="0.25">
      <c r="A288" s="86"/>
      <c r="B288" s="155" t="s">
        <v>479</v>
      </c>
      <c r="C288" s="127"/>
      <c r="D288" s="78"/>
      <c r="E288" s="78"/>
      <c r="G288" s="172">
        <f t="shared" si="136"/>
        <v>3.0813000000000001</v>
      </c>
      <c r="H288" s="172"/>
      <c r="I288" s="172"/>
      <c r="J288" s="172">
        <f t="shared" si="137"/>
        <v>2.4689999999999999</v>
      </c>
      <c r="K288" s="172">
        <f t="shared" si="138"/>
        <v>3.0813000000000001</v>
      </c>
      <c r="L288" s="67" t="e">
        <f t="shared" si="139"/>
        <v>#DIV/0!</v>
      </c>
      <c r="M288" s="67" t="e">
        <f t="shared" si="140"/>
        <v>#DIV/0!</v>
      </c>
      <c r="N288" s="172" t="e">
        <f t="shared" si="141"/>
        <v>#DIV/0!</v>
      </c>
      <c r="O288" s="335"/>
      <c r="P288" s="172" t="e">
        <f t="shared" si="142"/>
        <v>#DIV/0!</v>
      </c>
    </row>
    <row r="289" spans="1:16" hidden="1" x14ac:dyDescent="0.25">
      <c r="A289" s="86"/>
      <c r="B289" s="155" t="s">
        <v>350</v>
      </c>
      <c r="C289" s="127"/>
      <c r="D289" s="78"/>
      <c r="E289" s="78"/>
      <c r="G289" s="172">
        <f t="shared" si="136"/>
        <v>3.0813000000000001</v>
      </c>
      <c r="H289" s="172"/>
      <c r="I289" s="172"/>
      <c r="J289" s="172">
        <f t="shared" si="137"/>
        <v>2.4689999999999999</v>
      </c>
      <c r="K289" s="172">
        <f t="shared" si="138"/>
        <v>3.0813000000000001</v>
      </c>
      <c r="L289" s="67" t="e">
        <f t="shared" si="139"/>
        <v>#DIV/0!</v>
      </c>
      <c r="M289" s="67" t="e">
        <f t="shared" si="140"/>
        <v>#DIV/0!</v>
      </c>
      <c r="N289" s="172" t="e">
        <f t="shared" si="141"/>
        <v>#DIV/0!</v>
      </c>
      <c r="O289" s="335"/>
      <c r="P289" s="172" t="e">
        <f t="shared" si="142"/>
        <v>#DIV/0!</v>
      </c>
    </row>
    <row r="290" spans="1:16" hidden="1" x14ac:dyDescent="0.25">
      <c r="A290" s="86"/>
      <c r="B290" s="155" t="s">
        <v>477</v>
      </c>
      <c r="C290" s="127"/>
      <c r="D290" s="78"/>
      <c r="E290" s="78"/>
      <c r="G290" s="172">
        <f t="shared" si="136"/>
        <v>3.0813000000000001</v>
      </c>
      <c r="H290" s="172"/>
      <c r="I290" s="172"/>
      <c r="J290" s="172">
        <f t="shared" si="137"/>
        <v>2.4689999999999999</v>
      </c>
      <c r="K290" s="172">
        <f t="shared" si="138"/>
        <v>3.0813000000000001</v>
      </c>
      <c r="L290" s="67" t="e">
        <f t="shared" si="139"/>
        <v>#DIV/0!</v>
      </c>
      <c r="M290" s="67" t="e">
        <f t="shared" si="140"/>
        <v>#DIV/0!</v>
      </c>
      <c r="N290" s="172" t="e">
        <f t="shared" si="141"/>
        <v>#DIV/0!</v>
      </c>
      <c r="O290" s="335"/>
      <c r="P290" s="172" t="e">
        <f t="shared" si="142"/>
        <v>#DIV/0!</v>
      </c>
    </row>
    <row r="291" spans="1:16" hidden="1" x14ac:dyDescent="0.25">
      <c r="A291" s="86"/>
      <c r="B291" s="155" t="s">
        <v>358</v>
      </c>
      <c r="C291" s="127">
        <v>0.27300000000000002</v>
      </c>
      <c r="D291" s="78"/>
      <c r="E291" s="78"/>
      <c r="G291" s="172">
        <f t="shared" si="136"/>
        <v>3.0813000000000001</v>
      </c>
      <c r="H291" s="172"/>
      <c r="I291" s="172"/>
      <c r="J291" s="172">
        <f t="shared" si="137"/>
        <v>2.4689999999999999</v>
      </c>
      <c r="K291" s="172">
        <f t="shared" si="138"/>
        <v>3.0813000000000001</v>
      </c>
      <c r="L291" s="67" t="e">
        <f t="shared" si="139"/>
        <v>#DIV/0!</v>
      </c>
      <c r="M291" s="67" t="e">
        <f t="shared" si="140"/>
        <v>#DIV/0!</v>
      </c>
      <c r="N291" s="172" t="e">
        <f t="shared" si="141"/>
        <v>#DIV/0!</v>
      </c>
      <c r="O291" s="335"/>
      <c r="P291" s="172" t="e">
        <f t="shared" si="142"/>
        <v>#DIV/0!</v>
      </c>
    </row>
    <row r="292" spans="1:16" hidden="1" x14ac:dyDescent="0.25">
      <c r="A292" s="86"/>
      <c r="B292" s="155" t="s">
        <v>367</v>
      </c>
      <c r="C292" s="127">
        <v>0.27300000000000002</v>
      </c>
      <c r="D292" s="78"/>
      <c r="E292" s="78"/>
      <c r="G292" s="172">
        <f t="shared" si="136"/>
        <v>3.0813000000000001</v>
      </c>
      <c r="H292" s="172"/>
      <c r="I292" s="172"/>
      <c r="J292" s="172">
        <f t="shared" si="137"/>
        <v>2.4689999999999999</v>
      </c>
      <c r="K292" s="172">
        <f t="shared" si="138"/>
        <v>3.0813000000000001</v>
      </c>
      <c r="L292" s="67" t="e">
        <f t="shared" si="139"/>
        <v>#DIV/0!</v>
      </c>
      <c r="M292" s="67" t="e">
        <f t="shared" si="140"/>
        <v>#DIV/0!</v>
      </c>
      <c r="N292" s="172" t="e">
        <f t="shared" si="141"/>
        <v>#DIV/0!</v>
      </c>
      <c r="O292" s="335"/>
      <c r="P292" s="172" t="e">
        <f t="shared" si="142"/>
        <v>#DIV/0!</v>
      </c>
    </row>
    <row r="293" spans="1:16" hidden="1" x14ac:dyDescent="0.25">
      <c r="A293" s="86"/>
      <c r="B293" s="155" t="s">
        <v>326</v>
      </c>
      <c r="C293" s="127">
        <v>0.27300000000000002</v>
      </c>
      <c r="D293" s="78"/>
      <c r="E293" s="78"/>
      <c r="G293" s="172">
        <f t="shared" si="136"/>
        <v>3.0813000000000001</v>
      </c>
      <c r="H293" s="172"/>
      <c r="I293" s="172"/>
      <c r="J293" s="172">
        <f t="shared" si="137"/>
        <v>2.4689999999999999</v>
      </c>
      <c r="K293" s="172">
        <f t="shared" si="138"/>
        <v>3.0813000000000001</v>
      </c>
      <c r="L293" s="67" t="e">
        <f t="shared" si="139"/>
        <v>#DIV/0!</v>
      </c>
      <c r="M293" s="67" t="e">
        <f t="shared" si="140"/>
        <v>#DIV/0!</v>
      </c>
      <c r="N293" s="172" t="e">
        <f t="shared" si="141"/>
        <v>#DIV/0!</v>
      </c>
      <c r="O293" s="335"/>
      <c r="P293" s="172" t="e">
        <f t="shared" si="142"/>
        <v>#DIV/0!</v>
      </c>
    </row>
    <row r="294" spans="1:16" hidden="1" x14ac:dyDescent="0.25">
      <c r="A294" s="86"/>
      <c r="B294" s="155" t="s">
        <v>470</v>
      </c>
      <c r="C294" s="127"/>
      <c r="D294" s="78"/>
      <c r="E294" s="78"/>
      <c r="G294" s="172">
        <f t="shared" si="136"/>
        <v>3.0813000000000001</v>
      </c>
      <c r="H294" s="172"/>
      <c r="I294" s="172"/>
      <c r="J294" s="172">
        <f t="shared" si="137"/>
        <v>2.4689999999999999</v>
      </c>
      <c r="K294" s="172">
        <f t="shared" si="138"/>
        <v>3.0813000000000001</v>
      </c>
      <c r="L294" s="67" t="e">
        <f t="shared" si="139"/>
        <v>#DIV/0!</v>
      </c>
      <c r="M294" s="67" t="e">
        <f t="shared" si="140"/>
        <v>#DIV/0!</v>
      </c>
      <c r="N294" s="172" t="e">
        <f t="shared" si="141"/>
        <v>#DIV/0!</v>
      </c>
      <c r="O294" s="335"/>
      <c r="P294" s="172" t="e">
        <f t="shared" si="142"/>
        <v>#DIV/0!</v>
      </c>
    </row>
    <row r="295" spans="1:16" hidden="1" x14ac:dyDescent="0.25">
      <c r="A295" s="86"/>
      <c r="B295" s="155" t="s">
        <v>311</v>
      </c>
      <c r="C295" s="127">
        <v>0.27100000000000002</v>
      </c>
      <c r="D295" s="78"/>
      <c r="E295" s="78"/>
      <c r="G295" s="172">
        <f t="shared" si="136"/>
        <v>3.0813000000000001</v>
      </c>
      <c r="H295" s="172"/>
      <c r="I295" s="172"/>
      <c r="J295" s="172">
        <f t="shared" si="137"/>
        <v>2.4689999999999999</v>
      </c>
      <c r="K295" s="172">
        <f t="shared" si="138"/>
        <v>3.0813000000000001</v>
      </c>
      <c r="L295" s="67" t="e">
        <f t="shared" si="139"/>
        <v>#DIV/0!</v>
      </c>
      <c r="M295" s="67" t="e">
        <f t="shared" si="140"/>
        <v>#DIV/0!</v>
      </c>
      <c r="N295" s="172" t="e">
        <f t="shared" si="141"/>
        <v>#DIV/0!</v>
      </c>
      <c r="O295" s="335"/>
      <c r="P295" s="172" t="e">
        <f t="shared" si="142"/>
        <v>#DIV/0!</v>
      </c>
    </row>
    <row r="296" spans="1:16" hidden="1" x14ac:dyDescent="0.25">
      <c r="A296" s="86"/>
      <c r="B296" s="155" t="s">
        <v>368</v>
      </c>
      <c r="C296" s="127">
        <v>0.27300000000000002</v>
      </c>
      <c r="D296" s="78"/>
      <c r="E296" s="78"/>
      <c r="G296" s="172">
        <f t="shared" si="136"/>
        <v>3.0813000000000001</v>
      </c>
      <c r="H296" s="172"/>
      <c r="I296" s="172"/>
      <c r="J296" s="172">
        <f t="shared" si="137"/>
        <v>2.4689999999999999</v>
      </c>
      <c r="K296" s="172">
        <f t="shared" si="138"/>
        <v>3.0813000000000001</v>
      </c>
      <c r="L296" s="67" t="e">
        <f t="shared" si="139"/>
        <v>#DIV/0!</v>
      </c>
      <c r="M296" s="67" t="e">
        <f t="shared" si="140"/>
        <v>#DIV/0!</v>
      </c>
      <c r="N296" s="172" t="e">
        <f t="shared" si="141"/>
        <v>#DIV/0!</v>
      </c>
      <c r="O296" s="335"/>
      <c r="P296" s="172" t="e">
        <f t="shared" si="142"/>
        <v>#DIV/0!</v>
      </c>
    </row>
    <row r="297" spans="1:16" hidden="1" x14ac:dyDescent="0.25">
      <c r="A297" s="86"/>
      <c r="B297" s="155" t="s">
        <v>402</v>
      </c>
      <c r="C297" s="202">
        <f>13.335/50</f>
        <v>0.26669999999999999</v>
      </c>
      <c r="D297" s="78"/>
      <c r="E297" s="78"/>
      <c r="G297" s="172">
        <f t="shared" si="136"/>
        <v>3.0813000000000001</v>
      </c>
      <c r="H297" s="172"/>
      <c r="I297" s="172"/>
      <c r="J297" s="172">
        <f t="shared" si="137"/>
        <v>2.4689999999999999</v>
      </c>
      <c r="K297" s="172">
        <f t="shared" si="138"/>
        <v>3.0813000000000001</v>
      </c>
      <c r="L297" s="67" t="e">
        <f t="shared" si="139"/>
        <v>#DIV/0!</v>
      </c>
      <c r="M297" s="67" t="e">
        <f t="shared" si="140"/>
        <v>#DIV/0!</v>
      </c>
      <c r="N297" s="172" t="e">
        <f t="shared" si="141"/>
        <v>#DIV/0!</v>
      </c>
      <c r="O297" s="335"/>
      <c r="P297" s="172" t="e">
        <f t="shared" si="142"/>
        <v>#DIV/0!</v>
      </c>
    </row>
    <row r="298" spans="1:16" hidden="1" x14ac:dyDescent="0.25">
      <c r="A298" s="86"/>
      <c r="B298" s="196" t="s">
        <v>486</v>
      </c>
      <c r="C298" s="202"/>
      <c r="D298" s="78"/>
      <c r="E298" s="78"/>
      <c r="G298" s="172">
        <f t="shared" si="136"/>
        <v>3.0813000000000001</v>
      </c>
      <c r="H298" s="172"/>
      <c r="I298" s="172"/>
      <c r="J298" s="172">
        <f t="shared" si="137"/>
        <v>2.4689999999999999</v>
      </c>
      <c r="K298" s="172">
        <f t="shared" si="138"/>
        <v>3.0813000000000001</v>
      </c>
      <c r="L298" s="67" t="e">
        <f t="shared" si="139"/>
        <v>#DIV/0!</v>
      </c>
      <c r="M298" s="67" t="e">
        <f t="shared" si="140"/>
        <v>#DIV/0!</v>
      </c>
      <c r="N298" s="172" t="e">
        <f t="shared" si="141"/>
        <v>#DIV/0!</v>
      </c>
      <c r="O298" s="335"/>
      <c r="P298" s="172" t="e">
        <f t="shared" si="142"/>
        <v>#DIV/0!</v>
      </c>
    </row>
    <row r="299" spans="1:16" hidden="1" x14ac:dyDescent="0.25">
      <c r="A299" s="86"/>
      <c r="B299" s="155" t="s">
        <v>444</v>
      </c>
      <c r="C299" s="202"/>
      <c r="D299" s="78"/>
      <c r="E299" s="78"/>
      <c r="G299" s="172">
        <f t="shared" si="136"/>
        <v>3.0813000000000001</v>
      </c>
      <c r="H299" s="172"/>
      <c r="I299" s="172"/>
      <c r="J299" s="172">
        <f t="shared" si="137"/>
        <v>2.4689999999999999</v>
      </c>
      <c r="K299" s="172">
        <f t="shared" si="138"/>
        <v>3.0813000000000001</v>
      </c>
      <c r="L299" s="67" t="e">
        <f t="shared" si="139"/>
        <v>#DIV/0!</v>
      </c>
      <c r="M299" s="67" t="e">
        <f t="shared" si="140"/>
        <v>#DIV/0!</v>
      </c>
      <c r="N299" s="172" t="e">
        <f t="shared" si="141"/>
        <v>#DIV/0!</v>
      </c>
      <c r="O299" s="335"/>
      <c r="P299" s="172" t="e">
        <f t="shared" si="142"/>
        <v>#DIV/0!</v>
      </c>
    </row>
    <row r="300" spans="1:16" hidden="1" x14ac:dyDescent="0.25">
      <c r="A300" s="86"/>
      <c r="B300" s="155" t="s">
        <v>332</v>
      </c>
      <c r="C300" s="128">
        <f>9.72/32</f>
        <v>0.30375000000000002</v>
      </c>
      <c r="D300" s="78"/>
      <c r="E300" s="78"/>
      <c r="G300" s="172">
        <f t="shared" si="136"/>
        <v>3.0813000000000001</v>
      </c>
      <c r="H300" s="172"/>
      <c r="I300" s="172"/>
      <c r="J300" s="172">
        <f t="shared" si="137"/>
        <v>2.4689999999999999</v>
      </c>
      <c r="K300" s="172">
        <f t="shared" si="138"/>
        <v>3.0813000000000001</v>
      </c>
      <c r="L300" s="67" t="e">
        <f t="shared" si="139"/>
        <v>#DIV/0!</v>
      </c>
      <c r="M300" s="67" t="e">
        <f t="shared" si="140"/>
        <v>#DIV/0!</v>
      </c>
      <c r="N300" s="172" t="e">
        <f t="shared" si="141"/>
        <v>#DIV/0!</v>
      </c>
      <c r="O300" s="335"/>
      <c r="P300" s="172" t="e">
        <f t="shared" si="142"/>
        <v>#DIV/0!</v>
      </c>
    </row>
    <row r="301" spans="1:16" hidden="1" x14ac:dyDescent="0.25">
      <c r="A301" s="86"/>
      <c r="B301" s="155" t="s">
        <v>338</v>
      </c>
      <c r="C301" s="127">
        <v>0.34899999999999998</v>
      </c>
      <c r="D301" s="78"/>
      <c r="E301" s="78"/>
      <c r="G301" s="172">
        <f t="shared" si="136"/>
        <v>3.0813000000000001</v>
      </c>
      <c r="H301" s="172"/>
      <c r="I301" s="172"/>
      <c r="J301" s="172">
        <f t="shared" si="137"/>
        <v>2.4689999999999999</v>
      </c>
      <c r="K301" s="172">
        <f t="shared" si="138"/>
        <v>3.0813000000000001</v>
      </c>
      <c r="L301" s="67" t="e">
        <f t="shared" si="139"/>
        <v>#DIV/0!</v>
      </c>
      <c r="M301" s="67" t="e">
        <f t="shared" si="140"/>
        <v>#DIV/0!</v>
      </c>
      <c r="N301" s="172" t="e">
        <f t="shared" si="141"/>
        <v>#DIV/0!</v>
      </c>
      <c r="O301" s="335"/>
      <c r="P301" s="172" t="e">
        <f t="shared" si="142"/>
        <v>#DIV/0!</v>
      </c>
    </row>
    <row r="302" spans="1:16" hidden="1" x14ac:dyDescent="0.25">
      <c r="A302" s="86"/>
      <c r="B302" s="155" t="s">
        <v>475</v>
      </c>
      <c r="C302" s="127"/>
      <c r="D302" s="78"/>
      <c r="E302" s="78"/>
      <c r="G302" s="172">
        <f t="shared" si="136"/>
        <v>3.0813000000000001</v>
      </c>
      <c r="H302" s="172"/>
      <c r="I302" s="172"/>
      <c r="J302" s="172">
        <f t="shared" si="137"/>
        <v>2.4689999999999999</v>
      </c>
      <c r="K302" s="172">
        <f t="shared" si="138"/>
        <v>3.0813000000000001</v>
      </c>
      <c r="L302" s="67" t="e">
        <f t="shared" si="139"/>
        <v>#DIV/0!</v>
      </c>
      <c r="M302" s="67" t="e">
        <f t="shared" si="140"/>
        <v>#DIV/0!</v>
      </c>
      <c r="N302" s="172" t="e">
        <f t="shared" si="141"/>
        <v>#DIV/0!</v>
      </c>
      <c r="O302" s="335"/>
      <c r="P302" s="172" t="e">
        <f t="shared" si="142"/>
        <v>#DIV/0!</v>
      </c>
    </row>
    <row r="303" spans="1:16" hidden="1" x14ac:dyDescent="0.25">
      <c r="A303" s="86"/>
      <c r="B303" s="155" t="s">
        <v>337</v>
      </c>
      <c r="C303" s="127">
        <v>0.35199999999999998</v>
      </c>
      <c r="D303" s="78"/>
      <c r="E303" s="78"/>
      <c r="G303" s="172">
        <f t="shared" si="136"/>
        <v>3.0813000000000001</v>
      </c>
      <c r="H303" s="172"/>
      <c r="I303" s="172"/>
      <c r="J303" s="172">
        <f t="shared" si="137"/>
        <v>2.4689999999999999</v>
      </c>
      <c r="K303" s="172">
        <f t="shared" si="138"/>
        <v>3.0813000000000001</v>
      </c>
      <c r="L303" s="67" t="e">
        <f t="shared" si="139"/>
        <v>#DIV/0!</v>
      </c>
      <c r="M303" s="67" t="e">
        <f t="shared" si="140"/>
        <v>#DIV/0!</v>
      </c>
      <c r="N303" s="172" t="e">
        <f t="shared" si="141"/>
        <v>#DIV/0!</v>
      </c>
      <c r="O303" s="335"/>
      <c r="P303" s="172" t="e">
        <f t="shared" si="142"/>
        <v>#DIV/0!</v>
      </c>
    </row>
    <row r="304" spans="1:16" hidden="1" x14ac:dyDescent="0.25">
      <c r="A304" s="86"/>
      <c r="B304" s="155" t="s">
        <v>411</v>
      </c>
      <c r="C304" s="202">
        <f>12.295/50</f>
        <v>0.24590000000000001</v>
      </c>
      <c r="D304" s="78"/>
      <c r="E304" s="78"/>
      <c r="G304" s="172">
        <f t="shared" si="136"/>
        <v>3.0813000000000001</v>
      </c>
      <c r="H304" s="172"/>
      <c r="I304" s="172"/>
      <c r="J304" s="172">
        <f t="shared" si="137"/>
        <v>2.4689999999999999</v>
      </c>
      <c r="K304" s="172">
        <f t="shared" si="138"/>
        <v>3.0813000000000001</v>
      </c>
      <c r="L304" s="67" t="e">
        <f t="shared" si="139"/>
        <v>#DIV/0!</v>
      </c>
      <c r="M304" s="67" t="e">
        <f t="shared" si="140"/>
        <v>#DIV/0!</v>
      </c>
      <c r="N304" s="172" t="e">
        <f t="shared" si="141"/>
        <v>#DIV/0!</v>
      </c>
      <c r="O304" s="335"/>
      <c r="P304" s="172" t="e">
        <f t="shared" si="142"/>
        <v>#DIV/0!</v>
      </c>
    </row>
    <row r="305" spans="1:16" hidden="1" x14ac:dyDescent="0.25">
      <c r="A305" s="86"/>
      <c r="B305" s="155" t="s">
        <v>497</v>
      </c>
      <c r="C305" s="127">
        <v>0.39100000000000001</v>
      </c>
      <c r="D305" s="78"/>
      <c r="E305" s="78"/>
      <c r="G305" s="172">
        <f t="shared" si="136"/>
        <v>3.0813000000000001</v>
      </c>
      <c r="H305" s="172"/>
      <c r="I305" s="172"/>
      <c r="J305" s="172">
        <f t="shared" si="137"/>
        <v>2.4689999999999999</v>
      </c>
      <c r="K305" s="172">
        <f t="shared" si="138"/>
        <v>3.0813000000000001</v>
      </c>
      <c r="L305" s="67" t="e">
        <f t="shared" si="139"/>
        <v>#DIV/0!</v>
      </c>
      <c r="M305" s="67" t="e">
        <f t="shared" si="140"/>
        <v>#DIV/0!</v>
      </c>
      <c r="N305" s="172" t="e">
        <f t="shared" si="141"/>
        <v>#DIV/0!</v>
      </c>
      <c r="O305" s="335"/>
      <c r="P305" s="172" t="e">
        <f t="shared" si="142"/>
        <v>#DIV/0!</v>
      </c>
    </row>
    <row r="306" spans="1:16" hidden="1" x14ac:dyDescent="0.25">
      <c r="A306" s="86"/>
      <c r="B306" s="155" t="s">
        <v>341</v>
      </c>
      <c r="C306" s="127">
        <v>0.53400000000000003</v>
      </c>
      <c r="D306" s="78"/>
      <c r="E306" s="78"/>
      <c r="G306" s="172">
        <f t="shared" si="136"/>
        <v>3.0813000000000001</v>
      </c>
      <c r="H306" s="172"/>
      <c r="I306" s="172"/>
      <c r="J306" s="172">
        <f t="shared" si="137"/>
        <v>2.4689999999999999</v>
      </c>
      <c r="K306" s="172">
        <f t="shared" si="138"/>
        <v>3.0813000000000001</v>
      </c>
      <c r="L306" s="67" t="e">
        <f t="shared" si="139"/>
        <v>#DIV/0!</v>
      </c>
      <c r="M306" s="67" t="e">
        <f t="shared" si="140"/>
        <v>#DIV/0!</v>
      </c>
      <c r="N306" s="172" t="e">
        <f t="shared" si="141"/>
        <v>#DIV/0!</v>
      </c>
      <c r="O306" s="335"/>
      <c r="P306" s="172" t="e">
        <f t="shared" si="142"/>
        <v>#DIV/0!</v>
      </c>
    </row>
    <row r="307" spans="1:16" hidden="1" x14ac:dyDescent="0.25">
      <c r="A307" s="86"/>
      <c r="B307" s="155" t="s">
        <v>304</v>
      </c>
      <c r="C307" s="127">
        <v>1.51</v>
      </c>
      <c r="D307" s="78"/>
      <c r="E307" s="78"/>
      <c r="G307" s="172">
        <f t="shared" si="136"/>
        <v>3.0813000000000001</v>
      </c>
      <c r="H307" s="172"/>
      <c r="I307" s="172"/>
      <c r="J307" s="172">
        <f t="shared" si="137"/>
        <v>2.4689999999999999</v>
      </c>
      <c r="K307" s="172">
        <f t="shared" si="138"/>
        <v>3.0813000000000001</v>
      </c>
      <c r="L307" s="67" t="e">
        <f t="shared" si="139"/>
        <v>#DIV/0!</v>
      </c>
      <c r="M307" s="67" t="e">
        <f t="shared" si="140"/>
        <v>#DIV/0!</v>
      </c>
      <c r="N307" s="172" t="e">
        <f t="shared" si="141"/>
        <v>#DIV/0!</v>
      </c>
      <c r="O307" s="335"/>
      <c r="P307" s="172" t="e">
        <f t="shared" si="142"/>
        <v>#DIV/0!</v>
      </c>
    </row>
    <row r="308" spans="1:16" hidden="1" x14ac:dyDescent="0.25">
      <c r="A308" s="86"/>
      <c r="B308" s="155" t="s">
        <v>336</v>
      </c>
      <c r="C308" s="127">
        <v>0.44800000000000001</v>
      </c>
      <c r="D308" s="78"/>
      <c r="E308" s="78"/>
      <c r="G308" s="172">
        <f t="shared" si="136"/>
        <v>3.0813000000000001</v>
      </c>
      <c r="H308" s="172"/>
      <c r="I308" s="172"/>
      <c r="J308" s="172">
        <f t="shared" si="137"/>
        <v>2.4689999999999999</v>
      </c>
      <c r="K308" s="172">
        <f t="shared" si="138"/>
        <v>3.0813000000000001</v>
      </c>
      <c r="L308" s="67" t="e">
        <f t="shared" si="139"/>
        <v>#DIV/0!</v>
      </c>
      <c r="M308" s="67" t="e">
        <f t="shared" si="140"/>
        <v>#DIV/0!</v>
      </c>
      <c r="N308" s="172" t="e">
        <f t="shared" si="141"/>
        <v>#DIV/0!</v>
      </c>
      <c r="O308" s="335"/>
      <c r="P308" s="172" t="e">
        <f t="shared" si="142"/>
        <v>#DIV/0!</v>
      </c>
    </row>
    <row r="309" spans="1:16" hidden="1" x14ac:dyDescent="0.25">
      <c r="A309" s="86"/>
      <c r="B309" s="196" t="s">
        <v>369</v>
      </c>
      <c r="C309" s="127">
        <v>0.42899999999999999</v>
      </c>
      <c r="D309" s="78"/>
      <c r="E309" s="78"/>
      <c r="G309" s="172">
        <f t="shared" si="136"/>
        <v>3.0813000000000001</v>
      </c>
      <c r="H309" s="172"/>
      <c r="I309" s="172"/>
      <c r="J309" s="172">
        <f t="shared" si="137"/>
        <v>2.4689999999999999</v>
      </c>
      <c r="K309" s="172">
        <f t="shared" si="138"/>
        <v>3.0813000000000001</v>
      </c>
      <c r="L309" s="67" t="e">
        <f t="shared" si="139"/>
        <v>#DIV/0!</v>
      </c>
      <c r="M309" s="67" t="e">
        <f t="shared" si="140"/>
        <v>#DIV/0!</v>
      </c>
      <c r="N309" s="172" t="e">
        <f t="shared" si="141"/>
        <v>#DIV/0!</v>
      </c>
      <c r="O309" s="335"/>
      <c r="P309" s="172" t="e">
        <f t="shared" si="142"/>
        <v>#DIV/0!</v>
      </c>
    </row>
    <row r="310" spans="1:16" hidden="1" x14ac:dyDescent="0.25">
      <c r="A310" s="86"/>
      <c r="B310" s="196" t="s">
        <v>306</v>
      </c>
      <c r="C310" s="127">
        <v>0.59499999999999997</v>
      </c>
      <c r="D310" s="78"/>
      <c r="E310" s="78"/>
      <c r="G310" s="172">
        <f t="shared" si="136"/>
        <v>3.0813000000000001</v>
      </c>
      <c r="H310" s="172"/>
      <c r="I310" s="172"/>
      <c r="J310" s="172">
        <f t="shared" si="137"/>
        <v>2.4689999999999999</v>
      </c>
      <c r="K310" s="172">
        <f t="shared" si="138"/>
        <v>3.0813000000000001</v>
      </c>
      <c r="L310" s="67" t="e">
        <f t="shared" si="139"/>
        <v>#DIV/0!</v>
      </c>
      <c r="M310" s="67" t="e">
        <f t="shared" si="140"/>
        <v>#DIV/0!</v>
      </c>
      <c r="N310" s="172" t="e">
        <f t="shared" si="141"/>
        <v>#DIV/0!</v>
      </c>
      <c r="O310" s="335"/>
      <c r="P310" s="172" t="e">
        <f t="shared" si="142"/>
        <v>#DIV/0!</v>
      </c>
    </row>
    <row r="311" spans="1:16" hidden="1" x14ac:dyDescent="0.25">
      <c r="A311" s="86"/>
      <c r="B311" s="155" t="s">
        <v>313</v>
      </c>
      <c r="C311" s="127">
        <v>1.4930000000000001</v>
      </c>
      <c r="D311" s="78"/>
      <c r="E311" s="78"/>
      <c r="G311" s="172">
        <f t="shared" si="136"/>
        <v>3.0813000000000001</v>
      </c>
      <c r="H311" s="172"/>
      <c r="I311" s="172"/>
      <c r="J311" s="172">
        <f t="shared" si="137"/>
        <v>2.4689999999999999</v>
      </c>
      <c r="K311" s="172">
        <f t="shared" si="138"/>
        <v>3.0813000000000001</v>
      </c>
      <c r="L311" s="67" t="e">
        <f t="shared" si="139"/>
        <v>#DIV/0!</v>
      </c>
      <c r="M311" s="67" t="e">
        <f t="shared" si="140"/>
        <v>#DIV/0!</v>
      </c>
      <c r="N311" s="172" t="e">
        <f t="shared" si="141"/>
        <v>#DIV/0!</v>
      </c>
      <c r="O311" s="335"/>
      <c r="P311" s="172" t="e">
        <f t="shared" si="142"/>
        <v>#DIV/0!</v>
      </c>
    </row>
    <row r="312" spans="1:16" hidden="1" x14ac:dyDescent="0.25">
      <c r="A312" s="86"/>
      <c r="B312" s="155" t="s">
        <v>452</v>
      </c>
      <c r="C312" s="127">
        <f>5.766/4</f>
        <v>1.4415</v>
      </c>
      <c r="D312" s="78"/>
      <c r="E312" s="78"/>
      <c r="G312" s="172">
        <f t="shared" si="136"/>
        <v>3.0813000000000001</v>
      </c>
      <c r="H312" s="172"/>
      <c r="I312" s="172"/>
      <c r="J312" s="172">
        <f t="shared" si="137"/>
        <v>2.4689999999999999</v>
      </c>
      <c r="K312" s="172">
        <f t="shared" si="138"/>
        <v>3.0813000000000001</v>
      </c>
      <c r="L312" s="67" t="e">
        <f t="shared" si="139"/>
        <v>#DIV/0!</v>
      </c>
      <c r="M312" s="67" t="e">
        <f t="shared" si="140"/>
        <v>#DIV/0!</v>
      </c>
      <c r="N312" s="172" t="e">
        <f t="shared" si="141"/>
        <v>#DIV/0!</v>
      </c>
      <c r="O312" s="335"/>
      <c r="P312" s="172" t="e">
        <f t="shared" si="142"/>
        <v>#DIV/0!</v>
      </c>
    </row>
    <row r="313" spans="1:16" hidden="1" x14ac:dyDescent="0.25">
      <c r="A313" s="86"/>
      <c r="B313" s="155" t="s">
        <v>481</v>
      </c>
      <c r="C313" s="127"/>
      <c r="D313" s="78"/>
      <c r="E313" s="78"/>
      <c r="G313" s="172">
        <f t="shared" si="136"/>
        <v>3.0813000000000001</v>
      </c>
      <c r="H313" s="172"/>
      <c r="I313" s="172"/>
      <c r="J313" s="172">
        <f t="shared" si="137"/>
        <v>2.4689999999999999</v>
      </c>
      <c r="K313" s="172">
        <f t="shared" si="138"/>
        <v>3.0813000000000001</v>
      </c>
      <c r="L313" s="67" t="e">
        <f t="shared" si="139"/>
        <v>#DIV/0!</v>
      </c>
      <c r="M313" s="67" t="e">
        <f t="shared" si="140"/>
        <v>#DIV/0!</v>
      </c>
      <c r="N313" s="172" t="e">
        <f t="shared" si="141"/>
        <v>#DIV/0!</v>
      </c>
      <c r="O313" s="335"/>
      <c r="P313" s="172" t="e">
        <f t="shared" si="142"/>
        <v>#DIV/0!</v>
      </c>
    </row>
    <row r="314" spans="1:16" hidden="1" x14ac:dyDescent="0.25">
      <c r="A314" s="86"/>
      <c r="B314" s="155" t="s">
        <v>305</v>
      </c>
      <c r="C314" s="127">
        <v>0.40100000000000002</v>
      </c>
      <c r="D314" s="78"/>
      <c r="E314" s="78"/>
      <c r="G314" s="172">
        <f t="shared" si="136"/>
        <v>3.0813000000000001</v>
      </c>
      <c r="H314" s="172"/>
      <c r="I314" s="172"/>
      <c r="J314" s="172">
        <f t="shared" si="137"/>
        <v>2.4689999999999999</v>
      </c>
      <c r="K314" s="172">
        <f t="shared" si="138"/>
        <v>3.0813000000000001</v>
      </c>
      <c r="L314" s="67" t="e">
        <f t="shared" si="139"/>
        <v>#DIV/0!</v>
      </c>
      <c r="M314" s="67" t="e">
        <f t="shared" si="140"/>
        <v>#DIV/0!</v>
      </c>
      <c r="N314" s="172" t="e">
        <f t="shared" si="141"/>
        <v>#DIV/0!</v>
      </c>
      <c r="O314" s="335"/>
      <c r="P314" s="172" t="e">
        <f t="shared" si="142"/>
        <v>#DIV/0!</v>
      </c>
    </row>
    <row r="315" spans="1:16" hidden="1" x14ac:dyDescent="0.25">
      <c r="A315" s="86"/>
      <c r="B315" s="155" t="s">
        <v>388</v>
      </c>
      <c r="C315" s="202">
        <f>11.3/30</f>
        <v>0.37666666666666671</v>
      </c>
      <c r="D315" s="78"/>
      <c r="E315" s="78"/>
      <c r="G315" s="172">
        <f t="shared" si="136"/>
        <v>3.0813000000000001</v>
      </c>
      <c r="H315" s="172"/>
      <c r="I315" s="172"/>
      <c r="J315" s="172">
        <f t="shared" si="137"/>
        <v>2.4689999999999999</v>
      </c>
      <c r="K315" s="172">
        <f t="shared" si="138"/>
        <v>3.0813000000000001</v>
      </c>
      <c r="L315" s="67" t="e">
        <f t="shared" si="139"/>
        <v>#DIV/0!</v>
      </c>
      <c r="M315" s="67" t="e">
        <f t="shared" si="140"/>
        <v>#DIV/0!</v>
      </c>
      <c r="N315" s="172" t="e">
        <f t="shared" si="141"/>
        <v>#DIV/0!</v>
      </c>
      <c r="O315" s="335"/>
      <c r="P315" s="172" t="e">
        <f t="shared" si="142"/>
        <v>#DIV/0!</v>
      </c>
    </row>
    <row r="316" spans="1:16" hidden="1" x14ac:dyDescent="0.25">
      <c r="A316" s="86"/>
      <c r="B316" s="196" t="s">
        <v>483</v>
      </c>
      <c r="C316" s="202"/>
      <c r="D316" s="78"/>
      <c r="E316" s="78"/>
      <c r="G316" s="172">
        <f t="shared" si="136"/>
        <v>3.0813000000000001</v>
      </c>
      <c r="H316" s="172"/>
      <c r="I316" s="172"/>
      <c r="J316" s="172">
        <f t="shared" si="137"/>
        <v>2.4689999999999999</v>
      </c>
      <c r="K316" s="172">
        <f t="shared" si="138"/>
        <v>3.0813000000000001</v>
      </c>
      <c r="L316" s="67" t="e">
        <f t="shared" si="139"/>
        <v>#DIV/0!</v>
      </c>
      <c r="M316" s="67" t="e">
        <f t="shared" si="140"/>
        <v>#DIV/0!</v>
      </c>
      <c r="N316" s="172" t="e">
        <f t="shared" si="141"/>
        <v>#DIV/0!</v>
      </c>
      <c r="O316" s="335"/>
      <c r="P316" s="172" t="e">
        <f t="shared" si="142"/>
        <v>#DIV/0!</v>
      </c>
    </row>
    <row r="317" spans="1:16" hidden="1" x14ac:dyDescent="0.25">
      <c r="A317" s="86"/>
      <c r="B317" s="155" t="s">
        <v>373</v>
      </c>
      <c r="C317" s="127">
        <v>0.53200000000000003</v>
      </c>
      <c r="D317" s="78"/>
      <c r="E317" s="78"/>
      <c r="G317" s="172">
        <f t="shared" si="136"/>
        <v>3.0813000000000001</v>
      </c>
      <c r="H317" s="172"/>
      <c r="I317" s="172"/>
      <c r="J317" s="172">
        <f t="shared" si="137"/>
        <v>2.4689999999999999</v>
      </c>
      <c r="K317" s="172">
        <f t="shared" si="138"/>
        <v>3.0813000000000001</v>
      </c>
      <c r="L317" s="67" t="e">
        <f t="shared" si="139"/>
        <v>#DIV/0!</v>
      </c>
      <c r="M317" s="67" t="e">
        <f t="shared" si="140"/>
        <v>#DIV/0!</v>
      </c>
      <c r="N317" s="172" t="e">
        <f t="shared" si="141"/>
        <v>#DIV/0!</v>
      </c>
      <c r="O317" s="335"/>
      <c r="P317" s="172" t="e">
        <f t="shared" si="142"/>
        <v>#DIV/0!</v>
      </c>
    </row>
    <row r="318" spans="1:16" hidden="1" x14ac:dyDescent="0.25">
      <c r="A318" s="86"/>
      <c r="B318" s="155" t="s">
        <v>306</v>
      </c>
      <c r="C318" s="127">
        <v>0.59499999999999997</v>
      </c>
      <c r="D318" s="78"/>
      <c r="E318" s="78"/>
      <c r="G318" s="172">
        <f t="shared" si="136"/>
        <v>3.0813000000000001</v>
      </c>
      <c r="H318" s="172"/>
      <c r="I318" s="172"/>
      <c r="J318" s="172">
        <f t="shared" si="137"/>
        <v>2.4689999999999999</v>
      </c>
      <c r="K318" s="172">
        <f t="shared" si="138"/>
        <v>3.0813000000000001</v>
      </c>
      <c r="L318" s="67" t="e">
        <f t="shared" si="139"/>
        <v>#DIV/0!</v>
      </c>
      <c r="M318" s="67" t="e">
        <f t="shared" si="140"/>
        <v>#DIV/0!</v>
      </c>
      <c r="N318" s="172" t="e">
        <f t="shared" si="141"/>
        <v>#DIV/0!</v>
      </c>
      <c r="O318" s="335"/>
      <c r="P318" s="172" t="e">
        <f t="shared" si="142"/>
        <v>#DIV/0!</v>
      </c>
    </row>
    <row r="319" spans="1:16" hidden="1" x14ac:dyDescent="0.25">
      <c r="A319" s="86"/>
      <c r="B319" s="196" t="s">
        <v>495</v>
      </c>
      <c r="C319" s="127"/>
      <c r="D319" s="78"/>
      <c r="E319" s="78"/>
      <c r="G319" s="172">
        <f t="shared" si="136"/>
        <v>3.0813000000000001</v>
      </c>
      <c r="H319" s="172"/>
      <c r="I319" s="172"/>
      <c r="J319" s="172">
        <f t="shared" si="137"/>
        <v>2.4689999999999999</v>
      </c>
      <c r="K319" s="172">
        <f t="shared" si="138"/>
        <v>3.0813000000000001</v>
      </c>
      <c r="L319" s="67" t="e">
        <f t="shared" si="139"/>
        <v>#DIV/0!</v>
      </c>
      <c r="M319" s="67" t="e">
        <f t="shared" si="140"/>
        <v>#DIV/0!</v>
      </c>
      <c r="N319" s="172" t="e">
        <f t="shared" si="141"/>
        <v>#DIV/0!</v>
      </c>
      <c r="O319" s="335"/>
      <c r="P319" s="172" t="e">
        <f t="shared" si="142"/>
        <v>#DIV/0!</v>
      </c>
    </row>
    <row r="320" spans="1:16" hidden="1" x14ac:dyDescent="0.25">
      <c r="A320" s="86"/>
      <c r="B320" s="155" t="s">
        <v>380</v>
      </c>
      <c r="C320" s="127">
        <v>0.74199999999999999</v>
      </c>
      <c r="D320" s="78"/>
      <c r="E320" s="78"/>
      <c r="G320" s="172">
        <f t="shared" si="136"/>
        <v>3.0813000000000001</v>
      </c>
      <c r="H320" s="172"/>
      <c r="I320" s="172"/>
      <c r="J320" s="172">
        <f t="shared" si="137"/>
        <v>2.4689999999999999</v>
      </c>
      <c r="K320" s="172">
        <f t="shared" si="138"/>
        <v>3.0813000000000001</v>
      </c>
      <c r="L320" s="67" t="e">
        <f t="shared" si="139"/>
        <v>#DIV/0!</v>
      </c>
      <c r="M320" s="67" t="e">
        <f t="shared" si="140"/>
        <v>#DIV/0!</v>
      </c>
      <c r="N320" s="172" t="e">
        <f t="shared" si="141"/>
        <v>#DIV/0!</v>
      </c>
      <c r="O320" s="335"/>
      <c r="P320" s="172" t="e">
        <f t="shared" si="142"/>
        <v>#DIV/0!</v>
      </c>
    </row>
    <row r="321" spans="1:16" hidden="1" x14ac:dyDescent="0.25">
      <c r="A321" s="86"/>
      <c r="B321" s="155" t="s">
        <v>442</v>
      </c>
      <c r="C321" s="127">
        <v>0.79200000000000004</v>
      </c>
      <c r="D321" s="78"/>
      <c r="E321" s="78"/>
      <c r="G321" s="172">
        <f t="shared" si="136"/>
        <v>3.0813000000000001</v>
      </c>
      <c r="H321" s="172"/>
      <c r="I321" s="172"/>
      <c r="J321" s="172">
        <f t="shared" si="137"/>
        <v>2.4689999999999999</v>
      </c>
      <c r="K321" s="172">
        <f t="shared" si="138"/>
        <v>3.0813000000000001</v>
      </c>
      <c r="L321" s="67" t="e">
        <f t="shared" si="139"/>
        <v>#DIV/0!</v>
      </c>
      <c r="M321" s="67" t="e">
        <f t="shared" si="140"/>
        <v>#DIV/0!</v>
      </c>
      <c r="N321" s="172" t="e">
        <f t="shared" si="141"/>
        <v>#DIV/0!</v>
      </c>
      <c r="O321" s="335"/>
      <c r="P321" s="172" t="e">
        <f t="shared" si="142"/>
        <v>#DIV/0!</v>
      </c>
    </row>
    <row r="322" spans="1:16" hidden="1" x14ac:dyDescent="0.25">
      <c r="A322" s="86"/>
      <c r="B322" s="155" t="s">
        <v>468</v>
      </c>
      <c r="C322" s="127"/>
      <c r="D322" s="78"/>
      <c r="E322" s="78"/>
      <c r="G322" s="172">
        <f t="shared" si="136"/>
        <v>3.0813000000000001</v>
      </c>
      <c r="H322" s="172"/>
      <c r="I322" s="172"/>
      <c r="J322" s="172">
        <f t="shared" si="137"/>
        <v>2.4689999999999999</v>
      </c>
      <c r="K322" s="172">
        <f t="shared" si="138"/>
        <v>3.0813000000000001</v>
      </c>
      <c r="L322" s="67" t="e">
        <f t="shared" si="139"/>
        <v>#DIV/0!</v>
      </c>
      <c r="M322" s="67" t="e">
        <f t="shared" si="140"/>
        <v>#DIV/0!</v>
      </c>
      <c r="N322" s="172" t="e">
        <f t="shared" si="141"/>
        <v>#DIV/0!</v>
      </c>
      <c r="O322" s="335"/>
      <c r="P322" s="172" t="e">
        <f t="shared" si="142"/>
        <v>#DIV/0!</v>
      </c>
    </row>
    <row r="323" spans="1:16" hidden="1" x14ac:dyDescent="0.25">
      <c r="A323" s="86"/>
      <c r="B323" s="155" t="s">
        <v>465</v>
      </c>
      <c r="C323" s="127"/>
      <c r="D323" s="78"/>
      <c r="E323" s="78"/>
      <c r="G323" s="172">
        <f t="shared" si="136"/>
        <v>3.0813000000000001</v>
      </c>
      <c r="H323" s="172"/>
      <c r="I323" s="172"/>
      <c r="J323" s="172">
        <f t="shared" si="137"/>
        <v>2.4689999999999999</v>
      </c>
      <c r="K323" s="172">
        <f t="shared" si="138"/>
        <v>3.0813000000000001</v>
      </c>
      <c r="L323" s="67" t="e">
        <f t="shared" si="139"/>
        <v>#DIV/0!</v>
      </c>
      <c r="M323" s="67" t="e">
        <f t="shared" si="140"/>
        <v>#DIV/0!</v>
      </c>
      <c r="N323" s="172" t="e">
        <f t="shared" si="141"/>
        <v>#DIV/0!</v>
      </c>
      <c r="O323" s="335"/>
      <c r="P323" s="172" t="e">
        <f t="shared" si="142"/>
        <v>#DIV/0!</v>
      </c>
    </row>
    <row r="324" spans="1:16" hidden="1" x14ac:dyDescent="0.25">
      <c r="A324" s="86"/>
      <c r="B324" s="196" t="s">
        <v>484</v>
      </c>
      <c r="C324" s="127"/>
      <c r="D324" s="78"/>
      <c r="E324" s="78"/>
      <c r="G324" s="172">
        <f t="shared" si="136"/>
        <v>3.0813000000000001</v>
      </c>
      <c r="H324" s="172"/>
      <c r="I324" s="172"/>
      <c r="J324" s="172">
        <f t="shared" si="137"/>
        <v>2.4689999999999999</v>
      </c>
      <c r="K324" s="172">
        <f t="shared" si="138"/>
        <v>3.0813000000000001</v>
      </c>
      <c r="L324" s="67" t="e">
        <f t="shared" si="139"/>
        <v>#DIV/0!</v>
      </c>
      <c r="M324" s="67" t="e">
        <f t="shared" si="140"/>
        <v>#DIV/0!</v>
      </c>
      <c r="N324" s="172" t="e">
        <f t="shared" si="141"/>
        <v>#DIV/0!</v>
      </c>
      <c r="O324" s="335"/>
      <c r="P324" s="172" t="e">
        <f t="shared" si="142"/>
        <v>#DIV/0!</v>
      </c>
    </row>
    <row r="325" spans="1:16" hidden="1" x14ac:dyDescent="0.25">
      <c r="A325" s="86"/>
      <c r="B325" s="55" t="s">
        <v>450</v>
      </c>
      <c r="C325" s="127"/>
      <c r="D325" s="78"/>
      <c r="E325" s="78"/>
      <c r="G325" s="172">
        <f t="shared" si="136"/>
        <v>3.0813000000000001</v>
      </c>
      <c r="H325" s="172"/>
      <c r="I325" s="172"/>
      <c r="J325" s="172">
        <f t="shared" si="137"/>
        <v>2.4689999999999999</v>
      </c>
      <c r="K325" s="172">
        <f t="shared" si="138"/>
        <v>3.0813000000000001</v>
      </c>
      <c r="L325" s="67" t="e">
        <f t="shared" si="139"/>
        <v>#DIV/0!</v>
      </c>
      <c r="M325" s="67" t="e">
        <f t="shared" si="140"/>
        <v>#DIV/0!</v>
      </c>
      <c r="N325" s="172" t="e">
        <f t="shared" si="141"/>
        <v>#DIV/0!</v>
      </c>
      <c r="O325" s="335"/>
      <c r="P325" s="172" t="e">
        <f t="shared" si="142"/>
        <v>#DIV/0!</v>
      </c>
    </row>
    <row r="326" spans="1:16" hidden="1" x14ac:dyDescent="0.25">
      <c r="A326" s="86"/>
      <c r="B326" s="55"/>
      <c r="C326" s="127"/>
      <c r="D326" s="78"/>
      <c r="E326" s="78"/>
      <c r="G326" s="172">
        <f t="shared" si="136"/>
        <v>3.0813000000000001</v>
      </c>
      <c r="H326" s="172"/>
      <c r="I326" s="172"/>
      <c r="J326" s="172">
        <f t="shared" si="137"/>
        <v>2.4689999999999999</v>
      </c>
      <c r="K326" s="172">
        <f t="shared" si="138"/>
        <v>3.0813000000000001</v>
      </c>
      <c r="L326" s="67" t="e">
        <f t="shared" si="139"/>
        <v>#DIV/0!</v>
      </c>
      <c r="M326" s="67" t="e">
        <f t="shared" si="140"/>
        <v>#DIV/0!</v>
      </c>
      <c r="N326" s="172" t="e">
        <f t="shared" si="141"/>
        <v>#DIV/0!</v>
      </c>
      <c r="O326" s="335"/>
      <c r="P326" s="172" t="e">
        <f t="shared" si="142"/>
        <v>#DIV/0!</v>
      </c>
    </row>
    <row r="327" spans="1:16" hidden="1" x14ac:dyDescent="0.25">
      <c r="A327" s="86"/>
      <c r="B327" s="355" t="s">
        <v>420</v>
      </c>
      <c r="C327" s="127"/>
      <c r="D327" s="78"/>
      <c r="E327" s="78"/>
      <c r="G327" s="172">
        <f t="shared" si="136"/>
        <v>3.0813000000000001</v>
      </c>
      <c r="H327" s="172"/>
      <c r="I327" s="172"/>
      <c r="J327" s="172">
        <f t="shared" si="137"/>
        <v>2.4689999999999999</v>
      </c>
      <c r="K327" s="172">
        <f t="shared" si="138"/>
        <v>3.0813000000000001</v>
      </c>
      <c r="L327" s="67" t="e">
        <f t="shared" si="139"/>
        <v>#DIV/0!</v>
      </c>
      <c r="M327" s="67" t="e">
        <f t="shared" si="140"/>
        <v>#DIV/0!</v>
      </c>
      <c r="N327" s="172" t="e">
        <f t="shared" si="141"/>
        <v>#DIV/0!</v>
      </c>
      <c r="O327" s="335"/>
      <c r="P327" s="172" t="e">
        <f t="shared" si="142"/>
        <v>#DIV/0!</v>
      </c>
    </row>
    <row r="328" spans="1:16" hidden="1" x14ac:dyDescent="0.25">
      <c r="A328" s="86"/>
      <c r="B328" s="55" t="s">
        <v>421</v>
      </c>
      <c r="C328" s="215">
        <v>18</v>
      </c>
      <c r="D328" s="78"/>
      <c r="E328" s="78"/>
      <c r="G328" s="172">
        <f t="shared" si="136"/>
        <v>3.0813000000000001</v>
      </c>
      <c r="H328" s="172"/>
      <c r="I328" s="172"/>
      <c r="J328" s="172">
        <f t="shared" si="137"/>
        <v>2.4689999999999999</v>
      </c>
      <c r="K328" s="172">
        <f t="shared" si="138"/>
        <v>3.0813000000000001</v>
      </c>
      <c r="L328" s="67" t="e">
        <f t="shared" si="139"/>
        <v>#DIV/0!</v>
      </c>
      <c r="M328" s="67" t="e">
        <f t="shared" si="140"/>
        <v>#DIV/0!</v>
      </c>
      <c r="N328" s="172" t="e">
        <f t="shared" si="141"/>
        <v>#DIV/0!</v>
      </c>
      <c r="O328" s="335"/>
      <c r="P328" s="172" t="e">
        <f t="shared" si="142"/>
        <v>#DIV/0!</v>
      </c>
    </row>
    <row r="329" spans="1:16" hidden="1" x14ac:dyDescent="0.25">
      <c r="A329" s="86"/>
      <c r="B329" s="55"/>
      <c r="C329" s="127"/>
      <c r="D329" s="78"/>
      <c r="E329" s="78"/>
      <c r="G329" s="172">
        <f t="shared" si="136"/>
        <v>3.0813000000000001</v>
      </c>
      <c r="H329" s="172"/>
      <c r="I329" s="172"/>
      <c r="J329" s="172">
        <f t="shared" si="137"/>
        <v>2.4689999999999999</v>
      </c>
      <c r="K329" s="172">
        <f t="shared" si="138"/>
        <v>3.0813000000000001</v>
      </c>
      <c r="L329" s="67" t="e">
        <f t="shared" si="139"/>
        <v>#DIV/0!</v>
      </c>
      <c r="M329" s="67" t="e">
        <f t="shared" si="140"/>
        <v>#DIV/0!</v>
      </c>
      <c r="N329" s="172" t="e">
        <f t="shared" si="141"/>
        <v>#DIV/0!</v>
      </c>
      <c r="O329" s="335"/>
      <c r="P329" s="172" t="e">
        <f t="shared" si="142"/>
        <v>#DIV/0!</v>
      </c>
    </row>
    <row r="330" spans="1:16" hidden="1" x14ac:dyDescent="0.25">
      <c r="A330" s="86"/>
      <c r="B330" s="55"/>
      <c r="C330" s="127"/>
      <c r="D330" s="78"/>
      <c r="E330" s="78"/>
      <c r="G330" s="172">
        <f t="shared" si="136"/>
        <v>3.0813000000000001</v>
      </c>
      <c r="H330" s="172"/>
      <c r="I330" s="172"/>
      <c r="J330" s="172">
        <f t="shared" si="137"/>
        <v>2.4689999999999999</v>
      </c>
      <c r="K330" s="172">
        <f t="shared" si="138"/>
        <v>3.0813000000000001</v>
      </c>
      <c r="L330" s="67" t="e">
        <f t="shared" si="139"/>
        <v>#DIV/0!</v>
      </c>
      <c r="M330" s="67" t="e">
        <f t="shared" si="140"/>
        <v>#DIV/0!</v>
      </c>
      <c r="N330" s="172" t="e">
        <f t="shared" si="141"/>
        <v>#DIV/0!</v>
      </c>
      <c r="O330" s="335"/>
      <c r="P330" s="172" t="e">
        <f t="shared" si="142"/>
        <v>#DIV/0!</v>
      </c>
    </row>
    <row r="331" spans="1:16" hidden="1" x14ac:dyDescent="0.25">
      <c r="A331" s="86"/>
      <c r="B331" s="55"/>
      <c r="C331" s="127"/>
      <c r="D331" s="78"/>
      <c r="E331" s="78"/>
      <c r="G331" s="172">
        <f t="shared" si="136"/>
        <v>3.0813000000000001</v>
      </c>
      <c r="H331" s="172"/>
      <c r="I331" s="172"/>
      <c r="J331" s="172">
        <f t="shared" si="137"/>
        <v>2.4689999999999999</v>
      </c>
      <c r="K331" s="172">
        <f t="shared" si="138"/>
        <v>3.0813000000000001</v>
      </c>
      <c r="L331" s="67" t="e">
        <f t="shared" si="139"/>
        <v>#DIV/0!</v>
      </c>
      <c r="M331" s="67" t="e">
        <f t="shared" si="140"/>
        <v>#DIV/0!</v>
      </c>
      <c r="N331" s="172" t="e">
        <f t="shared" si="141"/>
        <v>#DIV/0!</v>
      </c>
      <c r="O331" s="335"/>
      <c r="P331" s="172" t="e">
        <f t="shared" si="142"/>
        <v>#DIV/0!</v>
      </c>
    </row>
    <row r="332" spans="1:16" hidden="1" x14ac:dyDescent="0.25">
      <c r="A332" s="86"/>
      <c r="B332" s="55"/>
      <c r="C332" s="127"/>
      <c r="D332" s="78"/>
      <c r="E332" s="78"/>
      <c r="G332" s="172">
        <f t="shared" si="136"/>
        <v>3.0813000000000001</v>
      </c>
      <c r="H332" s="172"/>
      <c r="I332" s="172"/>
      <c r="J332" s="172">
        <f t="shared" si="137"/>
        <v>2.4689999999999999</v>
      </c>
      <c r="K332" s="172">
        <f t="shared" si="138"/>
        <v>3.0813000000000001</v>
      </c>
      <c r="L332" s="67" t="e">
        <f t="shared" si="139"/>
        <v>#DIV/0!</v>
      </c>
      <c r="M332" s="67" t="e">
        <f t="shared" si="140"/>
        <v>#DIV/0!</v>
      </c>
      <c r="N332" s="172" t="e">
        <f t="shared" si="141"/>
        <v>#DIV/0!</v>
      </c>
      <c r="O332" s="335"/>
      <c r="P332" s="172" t="e">
        <f t="shared" si="142"/>
        <v>#DIV/0!</v>
      </c>
    </row>
    <row r="333" spans="1:16" hidden="1" x14ac:dyDescent="0.25">
      <c r="A333" s="86"/>
      <c r="B333" s="55"/>
      <c r="C333" s="127"/>
      <c r="D333" s="78"/>
      <c r="E333" s="78"/>
      <c r="G333" s="172">
        <f t="shared" si="136"/>
        <v>3.0813000000000001</v>
      </c>
      <c r="H333" s="172"/>
      <c r="I333" s="172"/>
      <c r="J333" s="172">
        <f t="shared" si="137"/>
        <v>2.4689999999999999</v>
      </c>
      <c r="K333" s="172">
        <f t="shared" si="138"/>
        <v>3.0813000000000001</v>
      </c>
      <c r="L333" s="67" t="e">
        <f t="shared" si="139"/>
        <v>#DIV/0!</v>
      </c>
      <c r="M333" s="67" t="e">
        <f t="shared" si="140"/>
        <v>#DIV/0!</v>
      </c>
      <c r="N333" s="172" t="e">
        <f t="shared" si="141"/>
        <v>#DIV/0!</v>
      </c>
      <c r="O333" s="335"/>
      <c r="P333" s="172" t="e">
        <f t="shared" si="142"/>
        <v>#DIV/0!</v>
      </c>
    </row>
    <row r="334" spans="1:16" hidden="1" x14ac:dyDescent="0.25">
      <c r="A334" s="86"/>
      <c r="B334" s="55"/>
      <c r="C334" s="127"/>
      <c r="D334" s="78"/>
      <c r="E334" s="78"/>
      <c r="G334" s="172">
        <f t="shared" si="136"/>
        <v>3.0813000000000001</v>
      </c>
      <c r="H334" s="172"/>
      <c r="I334" s="172"/>
      <c r="J334" s="172">
        <f t="shared" si="137"/>
        <v>2.4689999999999999</v>
      </c>
      <c r="K334" s="172">
        <f t="shared" si="138"/>
        <v>3.0813000000000001</v>
      </c>
      <c r="L334" s="67" t="e">
        <f t="shared" si="139"/>
        <v>#DIV/0!</v>
      </c>
      <c r="M334" s="67" t="e">
        <f t="shared" si="140"/>
        <v>#DIV/0!</v>
      </c>
      <c r="N334" s="172" t="e">
        <f t="shared" si="141"/>
        <v>#DIV/0!</v>
      </c>
      <c r="O334" s="335"/>
      <c r="P334" s="172" t="e">
        <f t="shared" si="142"/>
        <v>#DIV/0!</v>
      </c>
    </row>
    <row r="335" spans="1:16" ht="45" hidden="1" x14ac:dyDescent="0.25">
      <c r="A335" s="351"/>
      <c r="B335" s="355" t="s">
        <v>23</v>
      </c>
      <c r="C335" s="105"/>
      <c r="D335" s="79"/>
      <c r="E335" s="105" t="s">
        <v>197</v>
      </c>
      <c r="G335" s="172">
        <f t="shared" si="136"/>
        <v>3.0813000000000001</v>
      </c>
      <c r="H335" s="172"/>
      <c r="I335" s="172"/>
      <c r="J335" s="172">
        <f t="shared" si="137"/>
        <v>2.4689999999999999</v>
      </c>
      <c r="K335" s="172">
        <f t="shared" si="138"/>
        <v>3.0813000000000001</v>
      </c>
      <c r="L335" s="67" t="e">
        <f t="shared" si="139"/>
        <v>#DIV/0!</v>
      </c>
      <c r="M335" s="67" t="e">
        <f t="shared" si="140"/>
        <v>#DIV/0!</v>
      </c>
      <c r="N335" s="172" t="e">
        <f t="shared" si="141"/>
        <v>#DIV/0!</v>
      </c>
      <c r="O335" s="335"/>
      <c r="P335" s="172" t="e">
        <f t="shared" si="142"/>
        <v>#DIV/0!</v>
      </c>
    </row>
    <row r="336" spans="1:16" hidden="1" x14ac:dyDescent="0.25">
      <c r="A336" s="358">
        <v>1</v>
      </c>
      <c r="B336" s="55" t="s">
        <v>43</v>
      </c>
      <c r="C336" s="127"/>
      <c r="D336" s="78"/>
      <c r="E336" s="78"/>
      <c r="G336" s="172">
        <f t="shared" si="136"/>
        <v>3.0813000000000001</v>
      </c>
      <c r="H336" s="172"/>
      <c r="I336" s="172"/>
      <c r="J336" s="172">
        <f t="shared" si="137"/>
        <v>2.4689999999999999</v>
      </c>
      <c r="K336" s="172">
        <f t="shared" si="138"/>
        <v>3.0813000000000001</v>
      </c>
      <c r="L336" s="67" t="e">
        <f t="shared" si="139"/>
        <v>#DIV/0!</v>
      </c>
      <c r="M336" s="67" t="e">
        <f t="shared" si="140"/>
        <v>#DIV/0!</v>
      </c>
      <c r="N336" s="172" t="e">
        <f t="shared" si="141"/>
        <v>#DIV/0!</v>
      </c>
      <c r="O336" s="335"/>
      <c r="P336" s="172" t="e">
        <f t="shared" si="142"/>
        <v>#DIV/0!</v>
      </c>
    </row>
    <row r="337" spans="1:16" hidden="1" x14ac:dyDescent="0.25">
      <c r="A337" s="358">
        <f t="shared" ref="A337:A344" si="143">A336+1</f>
        <v>2</v>
      </c>
      <c r="B337" s="55" t="s">
        <v>84</v>
      </c>
      <c r="C337" s="128">
        <v>0.2</v>
      </c>
      <c r="D337" s="78"/>
      <c r="E337" s="78"/>
      <c r="G337" s="172">
        <f t="shared" si="136"/>
        <v>3.0813000000000001</v>
      </c>
      <c r="H337" s="172"/>
      <c r="I337" s="172"/>
      <c r="J337" s="172">
        <f t="shared" si="137"/>
        <v>2.4689999999999999</v>
      </c>
      <c r="K337" s="172">
        <f t="shared" si="138"/>
        <v>3.0813000000000001</v>
      </c>
      <c r="L337" s="67" t="e">
        <f t="shared" si="139"/>
        <v>#DIV/0!</v>
      </c>
      <c r="M337" s="67" t="e">
        <f t="shared" si="140"/>
        <v>#DIV/0!</v>
      </c>
      <c r="N337" s="172" t="e">
        <f t="shared" si="141"/>
        <v>#DIV/0!</v>
      </c>
      <c r="O337" s="335"/>
      <c r="P337" s="172" t="e">
        <f t="shared" si="142"/>
        <v>#DIV/0!</v>
      </c>
    </row>
    <row r="338" spans="1:16" hidden="1" x14ac:dyDescent="0.25">
      <c r="A338" s="358">
        <f t="shared" si="143"/>
        <v>3</v>
      </c>
      <c r="B338" s="55" t="s">
        <v>47</v>
      </c>
      <c r="C338" s="127">
        <v>0.16600000000000001</v>
      </c>
      <c r="D338" s="78"/>
      <c r="E338" s="78"/>
      <c r="G338" s="172">
        <f t="shared" si="136"/>
        <v>3.0813000000000001</v>
      </c>
      <c r="H338" s="172"/>
      <c r="I338" s="172"/>
      <c r="J338" s="172">
        <f t="shared" si="137"/>
        <v>2.4689999999999999</v>
      </c>
      <c r="K338" s="172">
        <f t="shared" si="138"/>
        <v>3.0813000000000001</v>
      </c>
      <c r="L338" s="67" t="e">
        <f t="shared" si="139"/>
        <v>#DIV/0!</v>
      </c>
      <c r="M338" s="67" t="e">
        <f t="shared" si="140"/>
        <v>#DIV/0!</v>
      </c>
      <c r="N338" s="172" t="e">
        <f t="shared" si="141"/>
        <v>#DIV/0!</v>
      </c>
      <c r="O338" s="335"/>
      <c r="P338" s="172" t="e">
        <f t="shared" si="142"/>
        <v>#DIV/0!</v>
      </c>
    </row>
    <row r="339" spans="1:16" hidden="1" x14ac:dyDescent="0.25">
      <c r="A339" s="358">
        <f t="shared" si="143"/>
        <v>4</v>
      </c>
      <c r="B339" s="55" t="s">
        <v>176</v>
      </c>
      <c r="C339" s="127">
        <v>0.16600000000000001</v>
      </c>
      <c r="D339" s="78"/>
      <c r="E339" s="78"/>
      <c r="G339" s="172">
        <f t="shared" si="136"/>
        <v>3.0813000000000001</v>
      </c>
      <c r="H339" s="172"/>
      <c r="I339" s="172"/>
      <c r="J339" s="172">
        <f t="shared" si="137"/>
        <v>2.4689999999999999</v>
      </c>
      <c r="K339" s="172">
        <f t="shared" si="138"/>
        <v>3.0813000000000001</v>
      </c>
      <c r="L339" s="67" t="e">
        <f t="shared" si="139"/>
        <v>#DIV/0!</v>
      </c>
      <c r="M339" s="67" t="e">
        <f t="shared" si="140"/>
        <v>#DIV/0!</v>
      </c>
      <c r="N339" s="172" t="e">
        <f t="shared" si="141"/>
        <v>#DIV/0!</v>
      </c>
      <c r="O339" s="335"/>
      <c r="P339" s="172" t="e">
        <f t="shared" si="142"/>
        <v>#DIV/0!</v>
      </c>
    </row>
    <row r="340" spans="1:16" hidden="1" x14ac:dyDescent="0.25">
      <c r="A340" s="358">
        <f t="shared" si="143"/>
        <v>5</v>
      </c>
      <c r="B340" s="55" t="s">
        <v>103</v>
      </c>
      <c r="C340" s="127"/>
      <c r="D340" s="78"/>
      <c r="E340" s="78"/>
      <c r="G340" s="172">
        <f t="shared" si="136"/>
        <v>3.0813000000000001</v>
      </c>
      <c r="H340" s="172"/>
      <c r="I340" s="172"/>
      <c r="J340" s="172">
        <f t="shared" si="137"/>
        <v>2.4689999999999999</v>
      </c>
      <c r="K340" s="172">
        <f t="shared" si="138"/>
        <v>3.0813000000000001</v>
      </c>
      <c r="L340" s="67" t="e">
        <f t="shared" si="139"/>
        <v>#DIV/0!</v>
      </c>
      <c r="M340" s="67" t="e">
        <f t="shared" si="140"/>
        <v>#DIV/0!</v>
      </c>
      <c r="N340" s="172" t="e">
        <f t="shared" si="141"/>
        <v>#DIV/0!</v>
      </c>
      <c r="O340" s="335"/>
      <c r="P340" s="172" t="e">
        <f t="shared" si="142"/>
        <v>#DIV/0!</v>
      </c>
    </row>
    <row r="341" spans="1:16" hidden="1" x14ac:dyDescent="0.25">
      <c r="A341" s="358">
        <f t="shared" si="143"/>
        <v>6</v>
      </c>
      <c r="B341" s="55" t="s">
        <v>169</v>
      </c>
      <c r="C341" s="127"/>
      <c r="D341" s="78"/>
      <c r="E341" s="78"/>
      <c r="G341" s="172">
        <f t="shared" si="136"/>
        <v>3.0813000000000001</v>
      </c>
      <c r="H341" s="172"/>
      <c r="I341" s="172"/>
      <c r="J341" s="172">
        <f t="shared" si="137"/>
        <v>2.4689999999999999</v>
      </c>
      <c r="K341" s="172">
        <f t="shared" si="138"/>
        <v>3.0813000000000001</v>
      </c>
      <c r="L341" s="67" t="e">
        <f t="shared" si="139"/>
        <v>#DIV/0!</v>
      </c>
      <c r="M341" s="67" t="e">
        <f t="shared" si="140"/>
        <v>#DIV/0!</v>
      </c>
      <c r="N341" s="172" t="e">
        <f t="shared" si="141"/>
        <v>#DIV/0!</v>
      </c>
      <c r="O341" s="335"/>
      <c r="P341" s="172" t="e">
        <f t="shared" si="142"/>
        <v>#DIV/0!</v>
      </c>
    </row>
    <row r="342" spans="1:16" hidden="1" x14ac:dyDescent="0.25">
      <c r="A342" s="358">
        <f t="shared" si="143"/>
        <v>7</v>
      </c>
      <c r="B342" s="55" t="s">
        <v>36</v>
      </c>
      <c r="C342" s="127"/>
      <c r="D342" s="78"/>
      <c r="E342" s="78"/>
      <c r="G342" s="172">
        <f t="shared" ref="G342:G389" si="144">G341</f>
        <v>3.0813000000000001</v>
      </c>
      <c r="H342" s="172"/>
      <c r="I342" s="172"/>
      <c r="J342" s="172">
        <f t="shared" ref="J342:J389" si="145">J341</f>
        <v>2.4689999999999999</v>
      </c>
      <c r="K342" s="172">
        <f t="shared" ref="K342:K389" si="146">K341</f>
        <v>3.0813000000000001</v>
      </c>
      <c r="L342" s="67" t="e">
        <f t="shared" ref="L342:L389" si="147">L341</f>
        <v>#DIV/0!</v>
      </c>
      <c r="M342" s="67" t="e">
        <f t="shared" ref="M342:M389" si="148">M341</f>
        <v>#DIV/0!</v>
      </c>
      <c r="N342" s="172" t="e">
        <f t="shared" ref="N342:N389" si="149">N341</f>
        <v>#DIV/0!</v>
      </c>
      <c r="O342" s="335"/>
      <c r="P342" s="172" t="e">
        <f t="shared" ref="P342:P405" si="150">P341</f>
        <v>#DIV/0!</v>
      </c>
    </row>
    <row r="343" spans="1:16" hidden="1" x14ac:dyDescent="0.25">
      <c r="A343" s="358">
        <f t="shared" si="143"/>
        <v>8</v>
      </c>
      <c r="B343" s="55" t="s">
        <v>261</v>
      </c>
      <c r="C343" s="127">
        <v>0.189</v>
      </c>
      <c r="D343" s="78"/>
      <c r="E343" s="78"/>
      <c r="G343" s="172">
        <f t="shared" si="144"/>
        <v>3.0813000000000001</v>
      </c>
      <c r="H343" s="172"/>
      <c r="I343" s="172"/>
      <c r="J343" s="172">
        <f t="shared" si="145"/>
        <v>2.4689999999999999</v>
      </c>
      <c r="K343" s="172">
        <f t="shared" si="146"/>
        <v>3.0813000000000001</v>
      </c>
      <c r="L343" s="67" t="e">
        <f t="shared" si="147"/>
        <v>#DIV/0!</v>
      </c>
      <c r="M343" s="67" t="e">
        <f t="shared" si="148"/>
        <v>#DIV/0!</v>
      </c>
      <c r="N343" s="172" t="e">
        <f t="shared" si="149"/>
        <v>#DIV/0!</v>
      </c>
      <c r="O343" s="335"/>
      <c r="P343" s="172" t="e">
        <f t="shared" si="150"/>
        <v>#DIV/0!</v>
      </c>
    </row>
    <row r="344" spans="1:16" hidden="1" x14ac:dyDescent="0.25">
      <c r="A344" s="358">
        <f t="shared" si="143"/>
        <v>9</v>
      </c>
      <c r="B344" s="55" t="s">
        <v>236</v>
      </c>
      <c r="C344" s="127">
        <v>0.23300000000000001</v>
      </c>
      <c r="D344" s="78"/>
      <c r="E344" s="78"/>
      <c r="G344" s="172">
        <f t="shared" si="144"/>
        <v>3.0813000000000001</v>
      </c>
      <c r="H344" s="172"/>
      <c r="I344" s="172"/>
      <c r="J344" s="172">
        <f t="shared" si="145"/>
        <v>2.4689999999999999</v>
      </c>
      <c r="K344" s="172">
        <f t="shared" si="146"/>
        <v>3.0813000000000001</v>
      </c>
      <c r="L344" s="67" t="e">
        <f t="shared" si="147"/>
        <v>#DIV/0!</v>
      </c>
      <c r="M344" s="67" t="e">
        <f t="shared" si="148"/>
        <v>#DIV/0!</v>
      </c>
      <c r="N344" s="172" t="e">
        <f t="shared" si="149"/>
        <v>#DIV/0!</v>
      </c>
      <c r="O344" s="335"/>
      <c r="P344" s="172" t="e">
        <f t="shared" si="150"/>
        <v>#DIV/0!</v>
      </c>
    </row>
    <row r="345" spans="1:16" hidden="1" x14ac:dyDescent="0.25">
      <c r="A345" s="358"/>
      <c r="B345" s="196" t="s">
        <v>485</v>
      </c>
      <c r="C345" s="127"/>
      <c r="D345" s="78"/>
      <c r="E345" s="78"/>
      <c r="G345" s="172">
        <f t="shared" si="144"/>
        <v>3.0813000000000001</v>
      </c>
      <c r="H345" s="172"/>
      <c r="I345" s="172"/>
      <c r="J345" s="172">
        <f t="shared" si="145"/>
        <v>2.4689999999999999</v>
      </c>
      <c r="K345" s="172">
        <f t="shared" si="146"/>
        <v>3.0813000000000001</v>
      </c>
      <c r="L345" s="67" t="e">
        <f t="shared" si="147"/>
        <v>#DIV/0!</v>
      </c>
      <c r="M345" s="67" t="e">
        <f t="shared" si="148"/>
        <v>#DIV/0!</v>
      </c>
      <c r="N345" s="172" t="e">
        <f t="shared" si="149"/>
        <v>#DIV/0!</v>
      </c>
      <c r="O345" s="335"/>
      <c r="P345" s="172" t="e">
        <f t="shared" si="150"/>
        <v>#DIV/0!</v>
      </c>
    </row>
    <row r="346" spans="1:16" hidden="1" x14ac:dyDescent="0.25">
      <c r="A346" s="358">
        <f>A344+1</f>
        <v>10</v>
      </c>
      <c r="B346" s="55" t="s">
        <v>237</v>
      </c>
      <c r="C346" s="127">
        <v>0.26800000000000002</v>
      </c>
      <c r="D346" s="78"/>
      <c r="E346" s="78"/>
      <c r="G346" s="172">
        <f t="shared" si="144"/>
        <v>3.0813000000000001</v>
      </c>
      <c r="H346" s="172"/>
      <c r="I346" s="172"/>
      <c r="J346" s="172">
        <f t="shared" si="145"/>
        <v>2.4689999999999999</v>
      </c>
      <c r="K346" s="172">
        <f t="shared" si="146"/>
        <v>3.0813000000000001</v>
      </c>
      <c r="L346" s="67" t="e">
        <f t="shared" si="147"/>
        <v>#DIV/0!</v>
      </c>
      <c r="M346" s="67" t="e">
        <f t="shared" si="148"/>
        <v>#DIV/0!</v>
      </c>
      <c r="N346" s="172" t="e">
        <f t="shared" si="149"/>
        <v>#DIV/0!</v>
      </c>
      <c r="O346" s="335"/>
      <c r="P346" s="172" t="e">
        <f t="shared" si="150"/>
        <v>#DIV/0!</v>
      </c>
    </row>
    <row r="347" spans="1:16" hidden="1" x14ac:dyDescent="0.25">
      <c r="A347" s="358">
        <f t="shared" ref="A347:A371" si="151">A346+1</f>
        <v>11</v>
      </c>
      <c r="B347" s="55" t="s">
        <v>92</v>
      </c>
      <c r="C347" s="127"/>
      <c r="D347" s="78"/>
      <c r="E347" s="78"/>
      <c r="G347" s="172">
        <f t="shared" si="144"/>
        <v>3.0813000000000001</v>
      </c>
      <c r="H347" s="172"/>
      <c r="I347" s="172"/>
      <c r="J347" s="172">
        <f t="shared" si="145"/>
        <v>2.4689999999999999</v>
      </c>
      <c r="K347" s="172">
        <f t="shared" si="146"/>
        <v>3.0813000000000001</v>
      </c>
      <c r="L347" s="67" t="e">
        <f t="shared" si="147"/>
        <v>#DIV/0!</v>
      </c>
      <c r="M347" s="67" t="e">
        <f t="shared" si="148"/>
        <v>#DIV/0!</v>
      </c>
      <c r="N347" s="172" t="e">
        <f t="shared" si="149"/>
        <v>#DIV/0!</v>
      </c>
      <c r="O347" s="335"/>
      <c r="P347" s="172" t="e">
        <f t="shared" si="150"/>
        <v>#DIV/0!</v>
      </c>
    </row>
    <row r="348" spans="1:16" hidden="1" x14ac:dyDescent="0.25">
      <c r="A348" s="358">
        <f t="shared" si="151"/>
        <v>12</v>
      </c>
      <c r="B348" s="55" t="s">
        <v>93</v>
      </c>
      <c r="C348" s="127"/>
      <c r="D348" s="78"/>
      <c r="E348" s="78"/>
      <c r="G348" s="172">
        <f t="shared" si="144"/>
        <v>3.0813000000000001</v>
      </c>
      <c r="H348" s="172"/>
      <c r="I348" s="172"/>
      <c r="J348" s="172">
        <f t="shared" si="145"/>
        <v>2.4689999999999999</v>
      </c>
      <c r="K348" s="172">
        <f t="shared" si="146"/>
        <v>3.0813000000000001</v>
      </c>
      <c r="L348" s="67" t="e">
        <f t="shared" si="147"/>
        <v>#DIV/0!</v>
      </c>
      <c r="M348" s="67" t="e">
        <f t="shared" si="148"/>
        <v>#DIV/0!</v>
      </c>
      <c r="N348" s="172" t="e">
        <f t="shared" si="149"/>
        <v>#DIV/0!</v>
      </c>
      <c r="O348" s="335"/>
      <c r="P348" s="172" t="e">
        <f t="shared" si="150"/>
        <v>#DIV/0!</v>
      </c>
    </row>
    <row r="349" spans="1:16" hidden="1" x14ac:dyDescent="0.25">
      <c r="A349" s="358">
        <f t="shared" si="151"/>
        <v>13</v>
      </c>
      <c r="B349" s="55" t="s">
        <v>177</v>
      </c>
      <c r="C349" s="127">
        <v>0.23599999999999999</v>
      </c>
      <c r="D349" s="78"/>
      <c r="E349" s="78"/>
      <c r="G349" s="172">
        <f t="shared" si="144"/>
        <v>3.0813000000000001</v>
      </c>
      <c r="H349" s="172"/>
      <c r="I349" s="172"/>
      <c r="J349" s="172">
        <f t="shared" si="145"/>
        <v>2.4689999999999999</v>
      </c>
      <c r="K349" s="172">
        <f t="shared" si="146"/>
        <v>3.0813000000000001</v>
      </c>
      <c r="L349" s="67" t="e">
        <f t="shared" si="147"/>
        <v>#DIV/0!</v>
      </c>
      <c r="M349" s="67" t="e">
        <f t="shared" si="148"/>
        <v>#DIV/0!</v>
      </c>
      <c r="N349" s="172" t="e">
        <f t="shared" si="149"/>
        <v>#DIV/0!</v>
      </c>
      <c r="O349" s="335"/>
      <c r="P349" s="172" t="e">
        <f t="shared" si="150"/>
        <v>#DIV/0!</v>
      </c>
    </row>
    <row r="350" spans="1:16" hidden="1" x14ac:dyDescent="0.25">
      <c r="A350" s="358">
        <f t="shared" si="151"/>
        <v>14</v>
      </c>
      <c r="B350" s="55" t="s">
        <v>37</v>
      </c>
      <c r="C350" s="127"/>
      <c r="D350" s="78"/>
      <c r="E350" s="78"/>
      <c r="G350" s="172">
        <f t="shared" si="144"/>
        <v>3.0813000000000001</v>
      </c>
      <c r="H350" s="172"/>
      <c r="I350" s="172"/>
      <c r="J350" s="172">
        <f t="shared" si="145"/>
        <v>2.4689999999999999</v>
      </c>
      <c r="K350" s="172">
        <f t="shared" si="146"/>
        <v>3.0813000000000001</v>
      </c>
      <c r="L350" s="67" t="e">
        <f t="shared" si="147"/>
        <v>#DIV/0!</v>
      </c>
      <c r="M350" s="67" t="e">
        <f t="shared" si="148"/>
        <v>#DIV/0!</v>
      </c>
      <c r="N350" s="172" t="e">
        <f t="shared" si="149"/>
        <v>#DIV/0!</v>
      </c>
      <c r="O350" s="335"/>
      <c r="P350" s="172" t="e">
        <f t="shared" si="150"/>
        <v>#DIV/0!</v>
      </c>
    </row>
    <row r="351" spans="1:16" hidden="1" x14ac:dyDescent="0.25">
      <c r="A351" s="358">
        <f t="shared" si="151"/>
        <v>15</v>
      </c>
      <c r="B351" s="55" t="s">
        <v>208</v>
      </c>
      <c r="C351" s="127">
        <v>0.214</v>
      </c>
      <c r="D351" s="78">
        <f>10715/50/1000</f>
        <v>0.21430000000000002</v>
      </c>
      <c r="E351" s="104">
        <v>42033</v>
      </c>
      <c r="G351" s="172">
        <f t="shared" si="144"/>
        <v>3.0813000000000001</v>
      </c>
      <c r="H351" s="172"/>
      <c r="I351" s="172"/>
      <c r="J351" s="172">
        <f t="shared" si="145"/>
        <v>2.4689999999999999</v>
      </c>
      <c r="K351" s="172">
        <f t="shared" si="146"/>
        <v>3.0813000000000001</v>
      </c>
      <c r="L351" s="67" t="e">
        <f t="shared" si="147"/>
        <v>#DIV/0!</v>
      </c>
      <c r="M351" s="67" t="e">
        <f t="shared" si="148"/>
        <v>#DIV/0!</v>
      </c>
      <c r="N351" s="172" t="e">
        <f t="shared" si="149"/>
        <v>#DIV/0!</v>
      </c>
      <c r="O351" s="335"/>
      <c r="P351" s="172" t="e">
        <f t="shared" si="150"/>
        <v>#DIV/0!</v>
      </c>
    </row>
    <row r="352" spans="1:16" hidden="1" x14ac:dyDescent="0.25">
      <c r="A352" s="358">
        <f t="shared" si="151"/>
        <v>16</v>
      </c>
      <c r="B352" s="55" t="s">
        <v>125</v>
      </c>
      <c r="C352" s="127">
        <v>0.24399999999999999</v>
      </c>
      <c r="D352" s="78">
        <f>12215/50/1000</f>
        <v>0.24430000000000002</v>
      </c>
      <c r="E352" s="104">
        <v>42033</v>
      </c>
      <c r="G352" s="172">
        <f t="shared" si="144"/>
        <v>3.0813000000000001</v>
      </c>
      <c r="H352" s="172"/>
      <c r="I352" s="172"/>
      <c r="J352" s="172">
        <f t="shared" si="145"/>
        <v>2.4689999999999999</v>
      </c>
      <c r="K352" s="172">
        <f t="shared" si="146"/>
        <v>3.0813000000000001</v>
      </c>
      <c r="L352" s="67" t="e">
        <f t="shared" si="147"/>
        <v>#DIV/0!</v>
      </c>
      <c r="M352" s="67" t="e">
        <f t="shared" si="148"/>
        <v>#DIV/0!</v>
      </c>
      <c r="N352" s="172" t="e">
        <f t="shared" si="149"/>
        <v>#DIV/0!</v>
      </c>
      <c r="O352" s="335"/>
      <c r="P352" s="172" t="e">
        <f t="shared" si="150"/>
        <v>#DIV/0!</v>
      </c>
    </row>
    <row r="353" spans="1:16" hidden="1" x14ac:dyDescent="0.25">
      <c r="A353" s="358">
        <f t="shared" si="151"/>
        <v>17</v>
      </c>
      <c r="B353" s="55" t="s">
        <v>38</v>
      </c>
      <c r="C353" s="128">
        <v>0.25800000000000001</v>
      </c>
      <c r="D353" s="78"/>
      <c r="E353" s="78"/>
      <c r="G353" s="172">
        <f t="shared" si="144"/>
        <v>3.0813000000000001</v>
      </c>
      <c r="H353" s="172"/>
      <c r="I353" s="172"/>
      <c r="J353" s="172">
        <f t="shared" si="145"/>
        <v>2.4689999999999999</v>
      </c>
      <c r="K353" s="172">
        <f t="shared" si="146"/>
        <v>3.0813000000000001</v>
      </c>
      <c r="L353" s="67" t="e">
        <f t="shared" si="147"/>
        <v>#DIV/0!</v>
      </c>
      <c r="M353" s="67" t="e">
        <f t="shared" si="148"/>
        <v>#DIV/0!</v>
      </c>
      <c r="N353" s="172" t="e">
        <f t="shared" si="149"/>
        <v>#DIV/0!</v>
      </c>
      <c r="O353" s="335"/>
      <c r="P353" s="172" t="e">
        <f t="shared" si="150"/>
        <v>#DIV/0!</v>
      </c>
    </row>
    <row r="354" spans="1:16" hidden="1" x14ac:dyDescent="0.25">
      <c r="A354" s="358">
        <f t="shared" si="151"/>
        <v>18</v>
      </c>
      <c r="B354" s="55" t="s">
        <v>245</v>
      </c>
      <c r="C354" s="128">
        <v>0.25800000000000001</v>
      </c>
      <c r="D354" s="78"/>
      <c r="E354" s="78"/>
      <c r="G354" s="172">
        <f t="shared" si="144"/>
        <v>3.0813000000000001</v>
      </c>
      <c r="H354" s="172"/>
      <c r="I354" s="172"/>
      <c r="J354" s="172">
        <f t="shared" si="145"/>
        <v>2.4689999999999999</v>
      </c>
      <c r="K354" s="172">
        <f t="shared" si="146"/>
        <v>3.0813000000000001</v>
      </c>
      <c r="L354" s="67" t="e">
        <f t="shared" si="147"/>
        <v>#DIV/0!</v>
      </c>
      <c r="M354" s="67" t="e">
        <f t="shared" si="148"/>
        <v>#DIV/0!</v>
      </c>
      <c r="N354" s="172" t="e">
        <f t="shared" si="149"/>
        <v>#DIV/0!</v>
      </c>
      <c r="O354" s="335"/>
      <c r="P354" s="172" t="e">
        <f t="shared" si="150"/>
        <v>#DIV/0!</v>
      </c>
    </row>
    <row r="355" spans="1:16" hidden="1" x14ac:dyDescent="0.25">
      <c r="A355" s="358">
        <f t="shared" si="151"/>
        <v>19</v>
      </c>
      <c r="B355" s="196" t="s">
        <v>437</v>
      </c>
      <c r="C355" s="128"/>
      <c r="D355" s="78"/>
      <c r="E355" s="78"/>
      <c r="G355" s="172">
        <f t="shared" si="144"/>
        <v>3.0813000000000001</v>
      </c>
      <c r="H355" s="172"/>
      <c r="I355" s="172"/>
      <c r="J355" s="172">
        <f t="shared" si="145"/>
        <v>2.4689999999999999</v>
      </c>
      <c r="K355" s="172">
        <f t="shared" si="146"/>
        <v>3.0813000000000001</v>
      </c>
      <c r="L355" s="67" t="e">
        <f t="shared" si="147"/>
        <v>#DIV/0!</v>
      </c>
      <c r="M355" s="67" t="e">
        <f t="shared" si="148"/>
        <v>#DIV/0!</v>
      </c>
      <c r="N355" s="172" t="e">
        <f t="shared" si="149"/>
        <v>#DIV/0!</v>
      </c>
      <c r="O355" s="335"/>
      <c r="P355" s="172" t="e">
        <f t="shared" si="150"/>
        <v>#DIV/0!</v>
      </c>
    </row>
    <row r="356" spans="1:16" hidden="1" x14ac:dyDescent="0.25">
      <c r="A356" s="358">
        <f t="shared" si="151"/>
        <v>20</v>
      </c>
      <c r="B356" s="55" t="s">
        <v>85</v>
      </c>
      <c r="C356" s="127"/>
      <c r="D356" s="78"/>
      <c r="E356" s="78"/>
      <c r="G356" s="172">
        <f t="shared" si="144"/>
        <v>3.0813000000000001</v>
      </c>
      <c r="H356" s="172"/>
      <c r="I356" s="172"/>
      <c r="J356" s="172">
        <f t="shared" si="145"/>
        <v>2.4689999999999999</v>
      </c>
      <c r="K356" s="172">
        <f t="shared" si="146"/>
        <v>3.0813000000000001</v>
      </c>
      <c r="L356" s="67" t="e">
        <f t="shared" si="147"/>
        <v>#DIV/0!</v>
      </c>
      <c r="M356" s="67" t="e">
        <f t="shared" si="148"/>
        <v>#DIV/0!</v>
      </c>
      <c r="N356" s="172" t="e">
        <f t="shared" si="149"/>
        <v>#DIV/0!</v>
      </c>
      <c r="O356" s="335"/>
      <c r="P356" s="172" t="e">
        <f t="shared" si="150"/>
        <v>#DIV/0!</v>
      </c>
    </row>
    <row r="357" spans="1:16" hidden="1" x14ac:dyDescent="0.25">
      <c r="A357" s="358">
        <f t="shared" si="151"/>
        <v>21</v>
      </c>
      <c r="B357" s="55" t="s">
        <v>110</v>
      </c>
      <c r="C357" s="127">
        <v>0.24299999999999999</v>
      </c>
      <c r="D357" s="78"/>
      <c r="E357" s="78"/>
      <c r="G357" s="172">
        <f t="shared" si="144"/>
        <v>3.0813000000000001</v>
      </c>
      <c r="H357" s="172"/>
      <c r="I357" s="172"/>
      <c r="J357" s="172">
        <f t="shared" si="145"/>
        <v>2.4689999999999999</v>
      </c>
      <c r="K357" s="172">
        <f t="shared" si="146"/>
        <v>3.0813000000000001</v>
      </c>
      <c r="L357" s="67" t="e">
        <f t="shared" si="147"/>
        <v>#DIV/0!</v>
      </c>
      <c r="M357" s="67" t="e">
        <f t="shared" si="148"/>
        <v>#DIV/0!</v>
      </c>
      <c r="N357" s="172" t="e">
        <f t="shared" si="149"/>
        <v>#DIV/0!</v>
      </c>
      <c r="O357" s="335"/>
      <c r="P357" s="172" t="e">
        <f t="shared" si="150"/>
        <v>#DIV/0!</v>
      </c>
    </row>
    <row r="358" spans="1:16" hidden="1" x14ac:dyDescent="0.25">
      <c r="A358" s="358">
        <f t="shared" si="151"/>
        <v>22</v>
      </c>
      <c r="B358" s="55" t="s">
        <v>115</v>
      </c>
      <c r="C358" s="127"/>
      <c r="D358" s="78"/>
      <c r="E358" s="78"/>
      <c r="G358" s="172">
        <f t="shared" si="144"/>
        <v>3.0813000000000001</v>
      </c>
      <c r="H358" s="172"/>
      <c r="I358" s="172"/>
      <c r="J358" s="172">
        <f t="shared" si="145"/>
        <v>2.4689999999999999</v>
      </c>
      <c r="K358" s="172">
        <f t="shared" si="146"/>
        <v>3.0813000000000001</v>
      </c>
      <c r="L358" s="67" t="e">
        <f t="shared" si="147"/>
        <v>#DIV/0!</v>
      </c>
      <c r="M358" s="67" t="e">
        <f t="shared" si="148"/>
        <v>#DIV/0!</v>
      </c>
      <c r="N358" s="172" t="e">
        <f t="shared" si="149"/>
        <v>#DIV/0!</v>
      </c>
      <c r="O358" s="335"/>
      <c r="P358" s="172" t="e">
        <f t="shared" si="150"/>
        <v>#DIV/0!</v>
      </c>
    </row>
    <row r="359" spans="1:16" hidden="1" x14ac:dyDescent="0.25">
      <c r="A359" s="358">
        <f t="shared" si="151"/>
        <v>23</v>
      </c>
      <c r="B359" s="55" t="s">
        <v>163</v>
      </c>
      <c r="C359" s="127"/>
      <c r="D359" s="78"/>
      <c r="E359" s="78"/>
      <c r="G359" s="172">
        <f t="shared" si="144"/>
        <v>3.0813000000000001</v>
      </c>
      <c r="H359" s="172"/>
      <c r="I359" s="172"/>
      <c r="J359" s="172">
        <f t="shared" si="145"/>
        <v>2.4689999999999999</v>
      </c>
      <c r="K359" s="172">
        <f t="shared" si="146"/>
        <v>3.0813000000000001</v>
      </c>
      <c r="L359" s="67" t="e">
        <f t="shared" si="147"/>
        <v>#DIV/0!</v>
      </c>
      <c r="M359" s="67" t="e">
        <f t="shared" si="148"/>
        <v>#DIV/0!</v>
      </c>
      <c r="N359" s="172" t="e">
        <f t="shared" si="149"/>
        <v>#DIV/0!</v>
      </c>
      <c r="O359" s="335"/>
      <c r="P359" s="172" t="e">
        <f t="shared" si="150"/>
        <v>#DIV/0!</v>
      </c>
    </row>
    <row r="360" spans="1:16" hidden="1" x14ac:dyDescent="0.25">
      <c r="A360" s="358">
        <f t="shared" si="151"/>
        <v>24</v>
      </c>
      <c r="B360" s="55" t="s">
        <v>54</v>
      </c>
      <c r="C360" s="127">
        <v>0.25800000000000001</v>
      </c>
      <c r="D360" s="78"/>
      <c r="E360" s="78"/>
      <c r="G360" s="172">
        <f t="shared" si="144"/>
        <v>3.0813000000000001</v>
      </c>
      <c r="H360" s="172"/>
      <c r="I360" s="172"/>
      <c r="J360" s="172">
        <f t="shared" si="145"/>
        <v>2.4689999999999999</v>
      </c>
      <c r="K360" s="172">
        <f t="shared" si="146"/>
        <v>3.0813000000000001</v>
      </c>
      <c r="L360" s="67" t="e">
        <f t="shared" si="147"/>
        <v>#DIV/0!</v>
      </c>
      <c r="M360" s="67" t="e">
        <f t="shared" si="148"/>
        <v>#DIV/0!</v>
      </c>
      <c r="N360" s="172" t="e">
        <f t="shared" si="149"/>
        <v>#DIV/0!</v>
      </c>
      <c r="O360" s="335"/>
      <c r="P360" s="172" t="e">
        <f t="shared" si="150"/>
        <v>#DIV/0!</v>
      </c>
    </row>
    <row r="361" spans="1:16" hidden="1" x14ac:dyDescent="0.25">
      <c r="A361" s="358">
        <f t="shared" si="151"/>
        <v>25</v>
      </c>
      <c r="B361" s="55" t="s">
        <v>256</v>
      </c>
      <c r="C361" s="127">
        <v>0.27300000000000002</v>
      </c>
      <c r="D361" s="78"/>
      <c r="E361" s="78"/>
      <c r="G361" s="172">
        <f t="shared" si="144"/>
        <v>3.0813000000000001</v>
      </c>
      <c r="H361" s="172"/>
      <c r="I361" s="172"/>
      <c r="J361" s="172">
        <f t="shared" si="145"/>
        <v>2.4689999999999999</v>
      </c>
      <c r="K361" s="172">
        <f t="shared" si="146"/>
        <v>3.0813000000000001</v>
      </c>
      <c r="L361" s="67" t="e">
        <f t="shared" si="147"/>
        <v>#DIV/0!</v>
      </c>
      <c r="M361" s="67" t="e">
        <f t="shared" si="148"/>
        <v>#DIV/0!</v>
      </c>
      <c r="N361" s="172" t="e">
        <f t="shared" si="149"/>
        <v>#DIV/0!</v>
      </c>
      <c r="O361" s="335"/>
      <c r="P361" s="172" t="e">
        <f t="shared" si="150"/>
        <v>#DIV/0!</v>
      </c>
    </row>
    <row r="362" spans="1:16" hidden="1" x14ac:dyDescent="0.25">
      <c r="A362" s="358">
        <f t="shared" si="151"/>
        <v>26</v>
      </c>
      <c r="B362" s="55" t="s">
        <v>86</v>
      </c>
      <c r="C362" s="127"/>
      <c r="D362" s="78"/>
      <c r="E362" s="78"/>
      <c r="G362" s="172">
        <f t="shared" si="144"/>
        <v>3.0813000000000001</v>
      </c>
      <c r="H362" s="172"/>
      <c r="I362" s="172"/>
      <c r="J362" s="172">
        <f t="shared" si="145"/>
        <v>2.4689999999999999</v>
      </c>
      <c r="K362" s="172">
        <f t="shared" si="146"/>
        <v>3.0813000000000001</v>
      </c>
      <c r="L362" s="67" t="e">
        <f t="shared" si="147"/>
        <v>#DIV/0!</v>
      </c>
      <c r="M362" s="67" t="e">
        <f t="shared" si="148"/>
        <v>#DIV/0!</v>
      </c>
      <c r="N362" s="172" t="e">
        <f t="shared" si="149"/>
        <v>#DIV/0!</v>
      </c>
      <c r="O362" s="335"/>
      <c r="P362" s="172" t="e">
        <f t="shared" si="150"/>
        <v>#DIV/0!</v>
      </c>
    </row>
    <row r="363" spans="1:16" hidden="1" x14ac:dyDescent="0.25">
      <c r="A363" s="358">
        <f t="shared" si="151"/>
        <v>27</v>
      </c>
      <c r="B363" s="55" t="s">
        <v>216</v>
      </c>
      <c r="C363" s="127">
        <v>0.27300000000000002</v>
      </c>
      <c r="D363" s="78"/>
      <c r="E363" s="78"/>
      <c r="G363" s="172">
        <f t="shared" si="144"/>
        <v>3.0813000000000001</v>
      </c>
      <c r="H363" s="172"/>
      <c r="I363" s="172"/>
      <c r="J363" s="172">
        <f t="shared" si="145"/>
        <v>2.4689999999999999</v>
      </c>
      <c r="K363" s="172">
        <f t="shared" si="146"/>
        <v>3.0813000000000001</v>
      </c>
      <c r="L363" s="67" t="e">
        <f t="shared" si="147"/>
        <v>#DIV/0!</v>
      </c>
      <c r="M363" s="67" t="e">
        <f t="shared" si="148"/>
        <v>#DIV/0!</v>
      </c>
      <c r="N363" s="172" t="e">
        <f t="shared" si="149"/>
        <v>#DIV/0!</v>
      </c>
      <c r="O363" s="335"/>
      <c r="P363" s="172" t="e">
        <f t="shared" si="150"/>
        <v>#DIV/0!</v>
      </c>
    </row>
    <row r="364" spans="1:16" hidden="1" x14ac:dyDescent="0.25">
      <c r="A364" s="358">
        <f t="shared" si="151"/>
        <v>28</v>
      </c>
      <c r="B364" s="155" t="s">
        <v>87</v>
      </c>
      <c r="C364" s="127">
        <v>0.21299999999999999</v>
      </c>
      <c r="D364" s="78"/>
      <c r="E364" s="78"/>
      <c r="G364" s="172">
        <f t="shared" si="144"/>
        <v>3.0813000000000001</v>
      </c>
      <c r="H364" s="172"/>
      <c r="I364" s="172"/>
      <c r="J364" s="172">
        <f t="shared" si="145"/>
        <v>2.4689999999999999</v>
      </c>
      <c r="K364" s="172">
        <f t="shared" si="146"/>
        <v>3.0813000000000001</v>
      </c>
      <c r="L364" s="67" t="e">
        <f t="shared" si="147"/>
        <v>#DIV/0!</v>
      </c>
      <c r="M364" s="67" t="e">
        <f t="shared" si="148"/>
        <v>#DIV/0!</v>
      </c>
      <c r="N364" s="172" t="e">
        <f t="shared" si="149"/>
        <v>#DIV/0!</v>
      </c>
      <c r="O364" s="335"/>
      <c r="P364" s="172" t="e">
        <f t="shared" si="150"/>
        <v>#DIV/0!</v>
      </c>
    </row>
    <row r="365" spans="1:16" hidden="1" x14ac:dyDescent="0.25">
      <c r="A365" s="358">
        <f t="shared" si="151"/>
        <v>29</v>
      </c>
      <c r="B365" s="155" t="s">
        <v>39</v>
      </c>
      <c r="C365" s="127"/>
      <c r="D365" s="78"/>
      <c r="E365" s="78"/>
      <c r="G365" s="172">
        <f t="shared" si="144"/>
        <v>3.0813000000000001</v>
      </c>
      <c r="H365" s="172"/>
      <c r="I365" s="172"/>
      <c r="J365" s="172">
        <f t="shared" si="145"/>
        <v>2.4689999999999999</v>
      </c>
      <c r="K365" s="172">
        <f t="shared" si="146"/>
        <v>3.0813000000000001</v>
      </c>
      <c r="L365" s="67" t="e">
        <f t="shared" si="147"/>
        <v>#DIV/0!</v>
      </c>
      <c r="M365" s="67" t="e">
        <f t="shared" si="148"/>
        <v>#DIV/0!</v>
      </c>
      <c r="N365" s="172" t="e">
        <f t="shared" si="149"/>
        <v>#DIV/0!</v>
      </c>
      <c r="O365" s="335"/>
      <c r="P365" s="172" t="e">
        <f t="shared" si="150"/>
        <v>#DIV/0!</v>
      </c>
    </row>
    <row r="366" spans="1:16" hidden="1" x14ac:dyDescent="0.25">
      <c r="A366" s="358">
        <f t="shared" si="151"/>
        <v>30</v>
      </c>
      <c r="B366" s="155" t="s">
        <v>40</v>
      </c>
      <c r="C366" s="127">
        <v>0.27300000000000002</v>
      </c>
      <c r="D366" s="78"/>
      <c r="E366" s="78"/>
      <c r="G366" s="172">
        <f t="shared" si="144"/>
        <v>3.0813000000000001</v>
      </c>
      <c r="H366" s="172"/>
      <c r="I366" s="172"/>
      <c r="J366" s="172">
        <f t="shared" si="145"/>
        <v>2.4689999999999999</v>
      </c>
      <c r="K366" s="172">
        <f t="shared" si="146"/>
        <v>3.0813000000000001</v>
      </c>
      <c r="L366" s="67" t="e">
        <f t="shared" si="147"/>
        <v>#DIV/0!</v>
      </c>
      <c r="M366" s="67" t="e">
        <f t="shared" si="148"/>
        <v>#DIV/0!</v>
      </c>
      <c r="N366" s="172" t="e">
        <f t="shared" si="149"/>
        <v>#DIV/0!</v>
      </c>
      <c r="O366" s="335"/>
      <c r="P366" s="172" t="e">
        <f t="shared" si="150"/>
        <v>#DIV/0!</v>
      </c>
    </row>
    <row r="367" spans="1:16" hidden="1" x14ac:dyDescent="0.25">
      <c r="A367" s="358">
        <f t="shared" si="151"/>
        <v>31</v>
      </c>
      <c r="B367" s="155" t="s">
        <v>56</v>
      </c>
      <c r="C367" s="127">
        <v>0.27300000000000002</v>
      </c>
      <c r="D367" s="78"/>
      <c r="E367" s="78"/>
      <c r="G367" s="172">
        <f t="shared" si="144"/>
        <v>3.0813000000000001</v>
      </c>
      <c r="H367" s="172"/>
      <c r="I367" s="172"/>
      <c r="J367" s="172">
        <f t="shared" si="145"/>
        <v>2.4689999999999999</v>
      </c>
      <c r="K367" s="172">
        <f t="shared" si="146"/>
        <v>3.0813000000000001</v>
      </c>
      <c r="L367" s="67" t="e">
        <f t="shared" si="147"/>
        <v>#DIV/0!</v>
      </c>
      <c r="M367" s="67" t="e">
        <f t="shared" si="148"/>
        <v>#DIV/0!</v>
      </c>
      <c r="N367" s="172" t="e">
        <f t="shared" si="149"/>
        <v>#DIV/0!</v>
      </c>
      <c r="O367" s="335"/>
      <c r="P367" s="172" t="e">
        <f t="shared" si="150"/>
        <v>#DIV/0!</v>
      </c>
    </row>
    <row r="368" spans="1:16" hidden="1" x14ac:dyDescent="0.25">
      <c r="A368" s="358">
        <f t="shared" si="151"/>
        <v>32</v>
      </c>
      <c r="B368" s="55" t="s">
        <v>41</v>
      </c>
      <c r="C368" s="127"/>
      <c r="D368" s="78"/>
      <c r="E368" s="78"/>
      <c r="G368" s="172">
        <f t="shared" si="144"/>
        <v>3.0813000000000001</v>
      </c>
      <c r="H368" s="172"/>
      <c r="I368" s="172"/>
      <c r="J368" s="172">
        <f t="shared" si="145"/>
        <v>2.4689999999999999</v>
      </c>
      <c r="K368" s="172">
        <f t="shared" si="146"/>
        <v>3.0813000000000001</v>
      </c>
      <c r="L368" s="67" t="e">
        <f t="shared" si="147"/>
        <v>#DIV/0!</v>
      </c>
      <c r="M368" s="67" t="e">
        <f t="shared" si="148"/>
        <v>#DIV/0!</v>
      </c>
      <c r="N368" s="172" t="e">
        <f t="shared" si="149"/>
        <v>#DIV/0!</v>
      </c>
      <c r="O368" s="335"/>
      <c r="P368" s="172" t="e">
        <f t="shared" si="150"/>
        <v>#DIV/0!</v>
      </c>
    </row>
    <row r="369" spans="1:16" hidden="1" x14ac:dyDescent="0.25">
      <c r="A369" s="358">
        <f t="shared" si="151"/>
        <v>33</v>
      </c>
      <c r="B369" s="55" t="s">
        <v>74</v>
      </c>
      <c r="C369" s="127">
        <v>0.27100000000000002</v>
      </c>
      <c r="D369" s="78"/>
      <c r="E369" s="78"/>
      <c r="G369" s="172">
        <f t="shared" si="144"/>
        <v>3.0813000000000001</v>
      </c>
      <c r="H369" s="172"/>
      <c r="I369" s="172"/>
      <c r="J369" s="172">
        <f t="shared" si="145"/>
        <v>2.4689999999999999</v>
      </c>
      <c r="K369" s="172">
        <f t="shared" si="146"/>
        <v>3.0813000000000001</v>
      </c>
      <c r="L369" s="67" t="e">
        <f t="shared" si="147"/>
        <v>#DIV/0!</v>
      </c>
      <c r="M369" s="67" t="e">
        <f t="shared" si="148"/>
        <v>#DIV/0!</v>
      </c>
      <c r="N369" s="172" t="e">
        <f t="shared" si="149"/>
        <v>#DIV/0!</v>
      </c>
      <c r="O369" s="335"/>
      <c r="P369" s="172" t="e">
        <f t="shared" si="150"/>
        <v>#DIV/0!</v>
      </c>
    </row>
    <row r="370" spans="1:16" hidden="1" x14ac:dyDescent="0.25">
      <c r="A370" s="358">
        <f t="shared" si="151"/>
        <v>34</v>
      </c>
      <c r="B370" s="55" t="s">
        <v>146</v>
      </c>
      <c r="C370" s="127"/>
      <c r="D370" s="78"/>
      <c r="E370" s="78"/>
      <c r="G370" s="172">
        <f t="shared" si="144"/>
        <v>3.0813000000000001</v>
      </c>
      <c r="H370" s="172"/>
      <c r="I370" s="172"/>
      <c r="J370" s="172">
        <f t="shared" si="145"/>
        <v>2.4689999999999999</v>
      </c>
      <c r="K370" s="172">
        <f t="shared" si="146"/>
        <v>3.0813000000000001</v>
      </c>
      <c r="L370" s="67" t="e">
        <f t="shared" si="147"/>
        <v>#DIV/0!</v>
      </c>
      <c r="M370" s="67" t="e">
        <f t="shared" si="148"/>
        <v>#DIV/0!</v>
      </c>
      <c r="N370" s="172" t="e">
        <f t="shared" si="149"/>
        <v>#DIV/0!</v>
      </c>
      <c r="O370" s="335"/>
      <c r="P370" s="172" t="e">
        <f t="shared" si="150"/>
        <v>#DIV/0!</v>
      </c>
    </row>
    <row r="371" spans="1:16" hidden="1" x14ac:dyDescent="0.25">
      <c r="A371" s="358">
        <f t="shared" si="151"/>
        <v>35</v>
      </c>
      <c r="B371" s="55" t="s">
        <v>116</v>
      </c>
      <c r="C371" s="127"/>
      <c r="D371" s="78"/>
      <c r="E371" s="78"/>
      <c r="G371" s="172">
        <f t="shared" si="144"/>
        <v>3.0813000000000001</v>
      </c>
      <c r="H371" s="172"/>
      <c r="I371" s="172"/>
      <c r="J371" s="172">
        <f t="shared" si="145"/>
        <v>2.4689999999999999</v>
      </c>
      <c r="K371" s="172">
        <f t="shared" si="146"/>
        <v>3.0813000000000001</v>
      </c>
      <c r="L371" s="67" t="e">
        <f t="shared" si="147"/>
        <v>#DIV/0!</v>
      </c>
      <c r="M371" s="67" t="e">
        <f t="shared" si="148"/>
        <v>#DIV/0!</v>
      </c>
      <c r="N371" s="172" t="e">
        <f t="shared" si="149"/>
        <v>#DIV/0!</v>
      </c>
      <c r="O371" s="335"/>
      <c r="P371" s="172" t="e">
        <f t="shared" si="150"/>
        <v>#DIV/0!</v>
      </c>
    </row>
    <row r="372" spans="1:16" hidden="1" x14ac:dyDescent="0.25">
      <c r="A372" s="358"/>
      <c r="C372" s="127"/>
      <c r="D372" s="78"/>
      <c r="E372" s="78"/>
      <c r="G372" s="172">
        <f t="shared" si="144"/>
        <v>3.0813000000000001</v>
      </c>
      <c r="H372" s="172"/>
      <c r="I372" s="172"/>
      <c r="J372" s="172">
        <f t="shared" si="145"/>
        <v>2.4689999999999999</v>
      </c>
      <c r="K372" s="172">
        <f t="shared" si="146"/>
        <v>3.0813000000000001</v>
      </c>
      <c r="L372" s="67" t="e">
        <f t="shared" si="147"/>
        <v>#DIV/0!</v>
      </c>
      <c r="M372" s="67" t="e">
        <f t="shared" si="148"/>
        <v>#DIV/0!</v>
      </c>
      <c r="N372" s="172" t="e">
        <f t="shared" si="149"/>
        <v>#DIV/0!</v>
      </c>
      <c r="O372" s="335"/>
      <c r="P372" s="172" t="e">
        <f t="shared" si="150"/>
        <v>#DIV/0!</v>
      </c>
    </row>
    <row r="373" spans="1:16" hidden="1" x14ac:dyDescent="0.25">
      <c r="A373" s="358">
        <f>A371+1</f>
        <v>36</v>
      </c>
      <c r="B373" s="55" t="s">
        <v>112</v>
      </c>
      <c r="C373" s="127"/>
      <c r="D373" s="78"/>
      <c r="E373" s="78"/>
      <c r="G373" s="172">
        <f t="shared" si="144"/>
        <v>3.0813000000000001</v>
      </c>
      <c r="H373" s="172"/>
      <c r="I373" s="172"/>
      <c r="J373" s="172">
        <f t="shared" si="145"/>
        <v>2.4689999999999999</v>
      </c>
      <c r="K373" s="172">
        <f t="shared" si="146"/>
        <v>3.0813000000000001</v>
      </c>
      <c r="L373" s="67" t="e">
        <f t="shared" si="147"/>
        <v>#DIV/0!</v>
      </c>
      <c r="M373" s="67" t="e">
        <f t="shared" si="148"/>
        <v>#DIV/0!</v>
      </c>
      <c r="N373" s="172" t="e">
        <f t="shared" si="149"/>
        <v>#DIV/0!</v>
      </c>
      <c r="O373" s="335"/>
      <c r="P373" s="172" t="e">
        <f t="shared" si="150"/>
        <v>#DIV/0!</v>
      </c>
    </row>
    <row r="374" spans="1:16" hidden="1" x14ac:dyDescent="0.25">
      <c r="A374" s="358">
        <f t="shared" ref="A374:A395" si="152">A373+1</f>
        <v>37</v>
      </c>
      <c r="B374" s="55" t="s">
        <v>138</v>
      </c>
      <c r="C374" s="127"/>
      <c r="D374" s="78"/>
      <c r="E374" s="78"/>
      <c r="G374" s="172">
        <f t="shared" si="144"/>
        <v>3.0813000000000001</v>
      </c>
      <c r="H374" s="172"/>
      <c r="I374" s="172"/>
      <c r="J374" s="172">
        <f t="shared" si="145"/>
        <v>2.4689999999999999</v>
      </c>
      <c r="K374" s="172">
        <f t="shared" si="146"/>
        <v>3.0813000000000001</v>
      </c>
      <c r="L374" s="67" t="e">
        <f t="shared" si="147"/>
        <v>#DIV/0!</v>
      </c>
      <c r="M374" s="67" t="e">
        <f t="shared" si="148"/>
        <v>#DIV/0!</v>
      </c>
      <c r="N374" s="172" t="e">
        <f t="shared" si="149"/>
        <v>#DIV/0!</v>
      </c>
      <c r="O374" s="335"/>
      <c r="P374" s="172" t="e">
        <f t="shared" si="150"/>
        <v>#DIV/0!</v>
      </c>
    </row>
    <row r="375" spans="1:16" hidden="1" x14ac:dyDescent="0.25">
      <c r="A375" s="358">
        <f t="shared" si="152"/>
        <v>38</v>
      </c>
      <c r="B375" s="55" t="s">
        <v>193</v>
      </c>
      <c r="C375" s="127">
        <v>0.39800000000000002</v>
      </c>
      <c r="D375" s="78">
        <f>11025/32/1000</f>
        <v>0.34453125000000001</v>
      </c>
      <c r="E375" s="104">
        <v>42033</v>
      </c>
      <c r="G375" s="172">
        <f t="shared" si="144"/>
        <v>3.0813000000000001</v>
      </c>
      <c r="H375" s="172"/>
      <c r="I375" s="172"/>
      <c r="J375" s="172">
        <f t="shared" si="145"/>
        <v>2.4689999999999999</v>
      </c>
      <c r="K375" s="172">
        <f t="shared" si="146"/>
        <v>3.0813000000000001</v>
      </c>
      <c r="L375" s="67" t="e">
        <f t="shared" si="147"/>
        <v>#DIV/0!</v>
      </c>
      <c r="M375" s="67" t="e">
        <f t="shared" si="148"/>
        <v>#DIV/0!</v>
      </c>
      <c r="N375" s="172" t="e">
        <f t="shared" si="149"/>
        <v>#DIV/0!</v>
      </c>
      <c r="O375" s="335"/>
      <c r="P375" s="172" t="e">
        <f t="shared" si="150"/>
        <v>#DIV/0!</v>
      </c>
    </row>
    <row r="376" spans="1:16" hidden="1" x14ac:dyDescent="0.25">
      <c r="A376" s="358">
        <f t="shared" si="152"/>
        <v>39</v>
      </c>
      <c r="B376" s="55" t="s">
        <v>299</v>
      </c>
      <c r="C376" s="127">
        <v>0.33800000000000002</v>
      </c>
      <c r="D376" s="78"/>
      <c r="E376" s="104"/>
      <c r="G376" s="172">
        <f t="shared" si="144"/>
        <v>3.0813000000000001</v>
      </c>
      <c r="H376" s="172"/>
      <c r="I376" s="172"/>
      <c r="J376" s="172">
        <f t="shared" si="145"/>
        <v>2.4689999999999999</v>
      </c>
      <c r="K376" s="172">
        <f t="shared" si="146"/>
        <v>3.0813000000000001</v>
      </c>
      <c r="L376" s="67" t="e">
        <f t="shared" si="147"/>
        <v>#DIV/0!</v>
      </c>
      <c r="M376" s="67" t="e">
        <f t="shared" si="148"/>
        <v>#DIV/0!</v>
      </c>
      <c r="N376" s="172" t="e">
        <f t="shared" si="149"/>
        <v>#DIV/0!</v>
      </c>
      <c r="O376" s="335"/>
      <c r="P376" s="172" t="e">
        <f t="shared" si="150"/>
        <v>#DIV/0!</v>
      </c>
    </row>
    <row r="377" spans="1:16" hidden="1" x14ac:dyDescent="0.25">
      <c r="A377" s="358">
        <f t="shared" si="152"/>
        <v>40</v>
      </c>
      <c r="B377" s="55" t="s">
        <v>214</v>
      </c>
      <c r="C377" s="127">
        <v>0.34899999999999998</v>
      </c>
      <c r="D377" s="78"/>
      <c r="E377" s="104"/>
      <c r="G377" s="172">
        <f t="shared" si="144"/>
        <v>3.0813000000000001</v>
      </c>
      <c r="H377" s="172"/>
      <c r="I377" s="172"/>
      <c r="J377" s="172">
        <f t="shared" si="145"/>
        <v>2.4689999999999999</v>
      </c>
      <c r="K377" s="172">
        <f t="shared" si="146"/>
        <v>3.0813000000000001</v>
      </c>
      <c r="L377" s="67" t="e">
        <f t="shared" si="147"/>
        <v>#DIV/0!</v>
      </c>
      <c r="M377" s="67" t="e">
        <f t="shared" si="148"/>
        <v>#DIV/0!</v>
      </c>
      <c r="N377" s="172" t="e">
        <f t="shared" si="149"/>
        <v>#DIV/0!</v>
      </c>
      <c r="O377" s="335"/>
      <c r="P377" s="172" t="e">
        <f t="shared" si="150"/>
        <v>#DIV/0!</v>
      </c>
    </row>
    <row r="378" spans="1:16" hidden="1" x14ac:dyDescent="0.25">
      <c r="A378" s="358">
        <f t="shared" si="152"/>
        <v>41</v>
      </c>
      <c r="B378" s="55" t="s">
        <v>57</v>
      </c>
      <c r="C378" s="127">
        <v>0.33500000000000002</v>
      </c>
      <c r="D378" s="78"/>
      <c r="E378" s="78"/>
      <c r="G378" s="172">
        <f t="shared" si="144"/>
        <v>3.0813000000000001</v>
      </c>
      <c r="H378" s="172"/>
      <c r="I378" s="172"/>
      <c r="J378" s="172">
        <f t="shared" si="145"/>
        <v>2.4689999999999999</v>
      </c>
      <c r="K378" s="172">
        <f t="shared" si="146"/>
        <v>3.0813000000000001</v>
      </c>
      <c r="L378" s="67" t="e">
        <f t="shared" si="147"/>
        <v>#DIV/0!</v>
      </c>
      <c r="M378" s="67" t="e">
        <f t="shared" si="148"/>
        <v>#DIV/0!</v>
      </c>
      <c r="N378" s="172" t="e">
        <f t="shared" si="149"/>
        <v>#DIV/0!</v>
      </c>
      <c r="O378" s="335"/>
      <c r="P378" s="172" t="e">
        <f t="shared" si="150"/>
        <v>#DIV/0!</v>
      </c>
    </row>
    <row r="379" spans="1:16" hidden="1" x14ac:dyDescent="0.25">
      <c r="A379" s="358">
        <f t="shared" si="152"/>
        <v>42</v>
      </c>
      <c r="B379" s="155" t="s">
        <v>203</v>
      </c>
      <c r="C379" s="127">
        <v>0.35199999999999998</v>
      </c>
      <c r="D379" s="78"/>
      <c r="E379" s="78"/>
      <c r="G379" s="172">
        <f t="shared" si="144"/>
        <v>3.0813000000000001</v>
      </c>
      <c r="H379" s="172"/>
      <c r="I379" s="172"/>
      <c r="J379" s="172">
        <f t="shared" si="145"/>
        <v>2.4689999999999999</v>
      </c>
      <c r="K379" s="172">
        <f t="shared" si="146"/>
        <v>3.0813000000000001</v>
      </c>
      <c r="L379" s="67" t="e">
        <f t="shared" si="147"/>
        <v>#DIV/0!</v>
      </c>
      <c r="M379" s="67" t="e">
        <f t="shared" si="148"/>
        <v>#DIV/0!</v>
      </c>
      <c r="N379" s="172" t="e">
        <f t="shared" si="149"/>
        <v>#DIV/0!</v>
      </c>
      <c r="O379" s="335"/>
      <c r="P379" s="172" t="e">
        <f t="shared" si="150"/>
        <v>#DIV/0!</v>
      </c>
    </row>
    <row r="380" spans="1:16" hidden="1" x14ac:dyDescent="0.25">
      <c r="A380" s="358">
        <f t="shared" si="152"/>
        <v>43</v>
      </c>
      <c r="B380" s="55" t="s">
        <v>175</v>
      </c>
      <c r="C380" s="127">
        <v>0.40500000000000003</v>
      </c>
      <c r="D380" s="78"/>
      <c r="E380" s="78"/>
      <c r="G380" s="172">
        <f t="shared" si="144"/>
        <v>3.0813000000000001</v>
      </c>
      <c r="H380" s="172"/>
      <c r="I380" s="172"/>
      <c r="J380" s="172">
        <f t="shared" si="145"/>
        <v>2.4689999999999999</v>
      </c>
      <c r="K380" s="172">
        <f t="shared" si="146"/>
        <v>3.0813000000000001</v>
      </c>
      <c r="L380" s="67" t="e">
        <f t="shared" si="147"/>
        <v>#DIV/0!</v>
      </c>
      <c r="M380" s="67" t="e">
        <f t="shared" si="148"/>
        <v>#DIV/0!</v>
      </c>
      <c r="N380" s="172" t="e">
        <f t="shared" si="149"/>
        <v>#DIV/0!</v>
      </c>
      <c r="O380" s="335"/>
      <c r="P380" s="172" t="e">
        <f t="shared" si="150"/>
        <v>#DIV/0!</v>
      </c>
    </row>
    <row r="381" spans="1:16" hidden="1" x14ac:dyDescent="0.25">
      <c r="A381" s="358">
        <f t="shared" si="152"/>
        <v>44</v>
      </c>
      <c r="B381" s="196" t="s">
        <v>382</v>
      </c>
      <c r="C381" s="127">
        <v>0.42899999999999999</v>
      </c>
      <c r="D381" s="78"/>
      <c r="E381" s="78"/>
      <c r="G381" s="172">
        <f t="shared" si="144"/>
        <v>3.0813000000000001</v>
      </c>
      <c r="H381" s="172"/>
      <c r="I381" s="172"/>
      <c r="J381" s="172">
        <f t="shared" si="145"/>
        <v>2.4689999999999999</v>
      </c>
      <c r="K381" s="172">
        <f t="shared" si="146"/>
        <v>3.0813000000000001</v>
      </c>
      <c r="L381" s="67" t="e">
        <f t="shared" si="147"/>
        <v>#DIV/0!</v>
      </c>
      <c r="M381" s="67" t="e">
        <f t="shared" si="148"/>
        <v>#DIV/0!</v>
      </c>
      <c r="N381" s="172" t="e">
        <f t="shared" si="149"/>
        <v>#DIV/0!</v>
      </c>
      <c r="O381" s="335"/>
      <c r="P381" s="172" t="e">
        <f t="shared" si="150"/>
        <v>#DIV/0!</v>
      </c>
    </row>
    <row r="382" spans="1:16" hidden="1" x14ac:dyDescent="0.25">
      <c r="A382" s="358">
        <f t="shared" si="152"/>
        <v>45</v>
      </c>
      <c r="B382" s="55" t="s">
        <v>144</v>
      </c>
      <c r="C382" s="127">
        <v>0.44800000000000001</v>
      </c>
      <c r="D382" s="78"/>
      <c r="E382" s="78"/>
      <c r="G382" s="172">
        <f t="shared" si="144"/>
        <v>3.0813000000000001</v>
      </c>
      <c r="H382" s="172"/>
      <c r="I382" s="172"/>
      <c r="J382" s="172">
        <f t="shared" si="145"/>
        <v>2.4689999999999999</v>
      </c>
      <c r="K382" s="172">
        <f t="shared" si="146"/>
        <v>3.0813000000000001</v>
      </c>
      <c r="L382" s="67" t="e">
        <f t="shared" si="147"/>
        <v>#DIV/0!</v>
      </c>
      <c r="M382" s="67" t="e">
        <f t="shared" si="148"/>
        <v>#DIV/0!</v>
      </c>
      <c r="N382" s="172" t="e">
        <f t="shared" si="149"/>
        <v>#DIV/0!</v>
      </c>
      <c r="O382" s="335"/>
      <c r="P382" s="172" t="e">
        <f t="shared" si="150"/>
        <v>#DIV/0!</v>
      </c>
    </row>
    <row r="383" spans="1:16" hidden="1" x14ac:dyDescent="0.25">
      <c r="A383" s="358">
        <f t="shared" si="152"/>
        <v>46</v>
      </c>
      <c r="B383" s="55" t="s">
        <v>94</v>
      </c>
      <c r="C383" s="127"/>
      <c r="D383" s="78"/>
      <c r="E383" s="78"/>
      <c r="G383" s="172">
        <f t="shared" si="144"/>
        <v>3.0813000000000001</v>
      </c>
      <c r="H383" s="172"/>
      <c r="I383" s="172"/>
      <c r="J383" s="172">
        <f t="shared" si="145"/>
        <v>2.4689999999999999</v>
      </c>
      <c r="K383" s="172">
        <f t="shared" si="146"/>
        <v>3.0813000000000001</v>
      </c>
      <c r="L383" s="67" t="e">
        <f t="shared" si="147"/>
        <v>#DIV/0!</v>
      </c>
      <c r="M383" s="67" t="e">
        <f t="shared" si="148"/>
        <v>#DIV/0!</v>
      </c>
      <c r="N383" s="172" t="e">
        <f t="shared" si="149"/>
        <v>#DIV/0!</v>
      </c>
      <c r="O383" s="335"/>
      <c r="P383" s="172" t="e">
        <f t="shared" si="150"/>
        <v>#DIV/0!</v>
      </c>
    </row>
    <row r="384" spans="1:16" hidden="1" x14ac:dyDescent="0.25">
      <c r="A384" s="358">
        <f t="shared" si="152"/>
        <v>47</v>
      </c>
      <c r="B384" s="55" t="s">
        <v>205</v>
      </c>
      <c r="C384" s="127">
        <v>0.59499999999999997</v>
      </c>
      <c r="D384" s="452" t="s">
        <v>239</v>
      </c>
      <c r="E384" s="452"/>
      <c r="G384" s="172">
        <f t="shared" si="144"/>
        <v>3.0813000000000001</v>
      </c>
      <c r="H384" s="172"/>
      <c r="I384" s="172"/>
      <c r="J384" s="172">
        <f t="shared" si="145"/>
        <v>2.4689999999999999</v>
      </c>
      <c r="K384" s="172">
        <f t="shared" si="146"/>
        <v>3.0813000000000001</v>
      </c>
      <c r="L384" s="67" t="e">
        <f t="shared" si="147"/>
        <v>#DIV/0!</v>
      </c>
      <c r="M384" s="67" t="e">
        <f t="shared" si="148"/>
        <v>#DIV/0!</v>
      </c>
      <c r="N384" s="172" t="e">
        <f t="shared" si="149"/>
        <v>#DIV/0!</v>
      </c>
      <c r="O384" s="335"/>
      <c r="P384" s="172" t="e">
        <f t="shared" si="150"/>
        <v>#DIV/0!</v>
      </c>
    </row>
    <row r="385" spans="1:16" hidden="1" x14ac:dyDescent="0.25">
      <c r="A385" s="358">
        <f t="shared" si="152"/>
        <v>48</v>
      </c>
      <c r="B385" s="55" t="s">
        <v>206</v>
      </c>
      <c r="C385" s="127">
        <v>1.5149999999999999</v>
      </c>
      <c r="D385" s="452" t="s">
        <v>212</v>
      </c>
      <c r="E385" s="452"/>
      <c r="G385" s="172">
        <f t="shared" si="144"/>
        <v>3.0813000000000001</v>
      </c>
      <c r="H385" s="172"/>
      <c r="I385" s="172"/>
      <c r="J385" s="172">
        <f t="shared" si="145"/>
        <v>2.4689999999999999</v>
      </c>
      <c r="K385" s="172">
        <f t="shared" si="146"/>
        <v>3.0813000000000001</v>
      </c>
      <c r="L385" s="67" t="e">
        <f t="shared" si="147"/>
        <v>#DIV/0!</v>
      </c>
      <c r="M385" s="67" t="e">
        <f t="shared" si="148"/>
        <v>#DIV/0!</v>
      </c>
      <c r="N385" s="172" t="e">
        <f t="shared" si="149"/>
        <v>#DIV/0!</v>
      </c>
      <c r="O385" s="335"/>
      <c r="P385" s="172" t="e">
        <f t="shared" si="150"/>
        <v>#DIV/0!</v>
      </c>
    </row>
    <row r="386" spans="1:16" hidden="1" x14ac:dyDescent="0.25">
      <c r="A386" s="358">
        <f t="shared" si="152"/>
        <v>49</v>
      </c>
      <c r="B386" s="55" t="s">
        <v>249</v>
      </c>
      <c r="C386" s="127">
        <v>0.40100000000000002</v>
      </c>
      <c r="D386" s="354"/>
      <c r="E386" s="354"/>
      <c r="G386" s="172">
        <f t="shared" si="144"/>
        <v>3.0813000000000001</v>
      </c>
      <c r="H386" s="172"/>
      <c r="I386" s="172"/>
      <c r="J386" s="172">
        <f t="shared" si="145"/>
        <v>2.4689999999999999</v>
      </c>
      <c r="K386" s="172">
        <f t="shared" si="146"/>
        <v>3.0813000000000001</v>
      </c>
      <c r="L386" s="67" t="e">
        <f t="shared" si="147"/>
        <v>#DIV/0!</v>
      </c>
      <c r="M386" s="67" t="e">
        <f t="shared" si="148"/>
        <v>#DIV/0!</v>
      </c>
      <c r="N386" s="172" t="e">
        <f t="shared" si="149"/>
        <v>#DIV/0!</v>
      </c>
      <c r="O386" s="335"/>
      <c r="P386" s="172" t="e">
        <f t="shared" si="150"/>
        <v>#DIV/0!</v>
      </c>
    </row>
    <row r="387" spans="1:16" hidden="1" x14ac:dyDescent="0.25">
      <c r="A387" s="358">
        <f t="shared" si="152"/>
        <v>50</v>
      </c>
      <c r="B387" s="55" t="s">
        <v>145</v>
      </c>
      <c r="C387" s="127">
        <v>0.39400000000000002</v>
      </c>
      <c r="D387" s="78"/>
      <c r="E387" s="78"/>
      <c r="G387" s="172">
        <f t="shared" si="144"/>
        <v>3.0813000000000001</v>
      </c>
      <c r="H387" s="172"/>
      <c r="I387" s="172"/>
      <c r="J387" s="172">
        <f t="shared" si="145"/>
        <v>2.4689999999999999</v>
      </c>
      <c r="K387" s="172">
        <f t="shared" si="146"/>
        <v>3.0813000000000001</v>
      </c>
      <c r="L387" s="67" t="e">
        <f t="shared" si="147"/>
        <v>#DIV/0!</v>
      </c>
      <c r="M387" s="67" t="e">
        <f t="shared" si="148"/>
        <v>#DIV/0!</v>
      </c>
      <c r="N387" s="172" t="e">
        <f t="shared" si="149"/>
        <v>#DIV/0!</v>
      </c>
      <c r="O387" s="335"/>
      <c r="P387" s="172" t="e">
        <f t="shared" si="150"/>
        <v>#DIV/0!</v>
      </c>
    </row>
    <row r="388" spans="1:16" hidden="1" x14ac:dyDescent="0.25">
      <c r="A388" s="358">
        <f t="shared" si="152"/>
        <v>51</v>
      </c>
      <c r="B388" s="55" t="s">
        <v>42</v>
      </c>
      <c r="C388" s="127">
        <v>0.58299999999999996</v>
      </c>
      <c r="D388" s="78"/>
      <c r="E388" s="78"/>
      <c r="G388" s="172">
        <f t="shared" si="144"/>
        <v>3.0813000000000001</v>
      </c>
      <c r="H388" s="172"/>
      <c r="I388" s="172"/>
      <c r="J388" s="172">
        <f t="shared" si="145"/>
        <v>2.4689999999999999</v>
      </c>
      <c r="K388" s="172">
        <f t="shared" si="146"/>
        <v>3.0813000000000001</v>
      </c>
      <c r="L388" s="67" t="e">
        <f t="shared" si="147"/>
        <v>#DIV/0!</v>
      </c>
      <c r="M388" s="67" t="e">
        <f t="shared" si="148"/>
        <v>#DIV/0!</v>
      </c>
      <c r="N388" s="172" t="e">
        <f t="shared" si="149"/>
        <v>#DIV/0!</v>
      </c>
      <c r="O388" s="335"/>
      <c r="P388" s="172" t="e">
        <f t="shared" si="150"/>
        <v>#DIV/0!</v>
      </c>
    </row>
    <row r="389" spans="1:16" hidden="1" x14ac:dyDescent="0.25">
      <c r="A389" s="358">
        <f t="shared" si="152"/>
        <v>52</v>
      </c>
      <c r="B389" s="55" t="s">
        <v>171</v>
      </c>
      <c r="C389" s="127">
        <v>0.56599999999999995</v>
      </c>
      <c r="D389" s="78"/>
      <c r="E389" s="78"/>
      <c r="G389" s="172">
        <f t="shared" si="144"/>
        <v>3.0813000000000001</v>
      </c>
      <c r="H389" s="172"/>
      <c r="I389" s="172"/>
      <c r="J389" s="172">
        <f t="shared" si="145"/>
        <v>2.4689999999999999</v>
      </c>
      <c r="K389" s="172">
        <f t="shared" si="146"/>
        <v>3.0813000000000001</v>
      </c>
      <c r="L389" s="67" t="e">
        <f t="shared" si="147"/>
        <v>#DIV/0!</v>
      </c>
      <c r="M389" s="67" t="e">
        <f t="shared" si="148"/>
        <v>#DIV/0!</v>
      </c>
      <c r="N389" s="172" t="e">
        <f t="shared" si="149"/>
        <v>#DIV/0!</v>
      </c>
      <c r="O389" s="335"/>
      <c r="P389" s="172" t="e">
        <f t="shared" si="150"/>
        <v>#DIV/0!</v>
      </c>
    </row>
    <row r="390" spans="1:16" hidden="1" x14ac:dyDescent="0.25">
      <c r="A390" s="358">
        <f t="shared" si="152"/>
        <v>53</v>
      </c>
      <c r="B390" s="55" t="s">
        <v>287</v>
      </c>
      <c r="C390" s="128">
        <v>0.60599999999999998</v>
      </c>
      <c r="D390" s="78"/>
      <c r="E390" s="78"/>
      <c r="G390" s="172">
        <f>G388</f>
        <v>3.0813000000000001</v>
      </c>
      <c r="H390" s="172"/>
      <c r="I390" s="172"/>
      <c r="J390" s="172">
        <f t="shared" ref="J390:M391" si="153">J388</f>
        <v>2.4689999999999999</v>
      </c>
      <c r="K390" s="172">
        <f t="shared" si="153"/>
        <v>3.0813000000000001</v>
      </c>
      <c r="L390" s="67" t="e">
        <f t="shared" si="153"/>
        <v>#DIV/0!</v>
      </c>
      <c r="M390" s="67" t="e">
        <f t="shared" si="153"/>
        <v>#DIV/0!</v>
      </c>
      <c r="N390" s="172" t="e">
        <f t="shared" ref="N390:N421" si="154">N389</f>
        <v>#DIV/0!</v>
      </c>
      <c r="O390" s="335"/>
      <c r="P390" s="172" t="e">
        <f t="shared" si="150"/>
        <v>#DIV/0!</v>
      </c>
    </row>
    <row r="391" spans="1:16" hidden="1" x14ac:dyDescent="0.25">
      <c r="A391" s="358">
        <f t="shared" si="152"/>
        <v>54</v>
      </c>
      <c r="B391" s="55" t="s">
        <v>250</v>
      </c>
      <c r="C391" s="128">
        <v>0.82899999999999996</v>
      </c>
      <c r="D391" s="78"/>
      <c r="E391" s="78"/>
      <c r="G391" s="172">
        <f>G389</f>
        <v>3.0813000000000001</v>
      </c>
      <c r="H391" s="172"/>
      <c r="I391" s="172"/>
      <c r="J391" s="172">
        <f t="shared" si="153"/>
        <v>2.4689999999999999</v>
      </c>
      <c r="K391" s="172">
        <f t="shared" si="153"/>
        <v>3.0813000000000001</v>
      </c>
      <c r="L391" s="67" t="e">
        <f t="shared" si="153"/>
        <v>#DIV/0!</v>
      </c>
      <c r="M391" s="67" t="e">
        <f t="shared" si="153"/>
        <v>#DIV/0!</v>
      </c>
      <c r="N391" s="172" t="e">
        <f t="shared" si="154"/>
        <v>#DIV/0!</v>
      </c>
      <c r="O391" s="335"/>
      <c r="P391" s="172" t="e">
        <f t="shared" si="150"/>
        <v>#DIV/0!</v>
      </c>
    </row>
    <row r="392" spans="1:16" hidden="1" x14ac:dyDescent="0.25">
      <c r="A392" s="358">
        <f t="shared" si="152"/>
        <v>55</v>
      </c>
      <c r="B392" s="55" t="s">
        <v>137</v>
      </c>
      <c r="C392" s="127">
        <v>0.74199999999999999</v>
      </c>
      <c r="D392" s="78"/>
      <c r="E392" s="78"/>
      <c r="G392" s="172">
        <f t="shared" ref="G392:G423" si="155">G391</f>
        <v>3.0813000000000001</v>
      </c>
      <c r="H392" s="172"/>
      <c r="I392" s="172"/>
      <c r="J392" s="172">
        <f t="shared" ref="J392:J423" si="156">J391</f>
        <v>2.4689999999999999</v>
      </c>
      <c r="K392" s="172">
        <f t="shared" ref="K392:K423" si="157">K391</f>
        <v>3.0813000000000001</v>
      </c>
      <c r="L392" s="67" t="e">
        <f t="shared" ref="L392:L423" si="158">L391</f>
        <v>#DIV/0!</v>
      </c>
      <c r="M392" s="67" t="e">
        <f t="shared" ref="M392:M423" si="159">M391</f>
        <v>#DIV/0!</v>
      </c>
      <c r="N392" s="172" t="e">
        <f t="shared" si="154"/>
        <v>#DIV/0!</v>
      </c>
      <c r="O392" s="335"/>
      <c r="P392" s="172" t="e">
        <f t="shared" si="150"/>
        <v>#DIV/0!</v>
      </c>
    </row>
    <row r="393" spans="1:16" hidden="1" x14ac:dyDescent="0.25">
      <c r="A393" s="358">
        <f t="shared" si="152"/>
        <v>56</v>
      </c>
      <c r="B393" s="55" t="s">
        <v>58</v>
      </c>
      <c r="C393" s="127"/>
      <c r="D393" s="78"/>
      <c r="E393" s="78"/>
      <c r="G393" s="172">
        <f t="shared" si="155"/>
        <v>3.0813000000000001</v>
      </c>
      <c r="H393" s="172"/>
      <c r="I393" s="172"/>
      <c r="J393" s="172">
        <f t="shared" si="156"/>
        <v>2.4689999999999999</v>
      </c>
      <c r="K393" s="172">
        <f t="shared" si="157"/>
        <v>3.0813000000000001</v>
      </c>
      <c r="L393" s="67" t="e">
        <f t="shared" si="158"/>
        <v>#DIV/0!</v>
      </c>
      <c r="M393" s="67" t="e">
        <f t="shared" si="159"/>
        <v>#DIV/0!</v>
      </c>
      <c r="N393" s="172" t="e">
        <f t="shared" si="154"/>
        <v>#DIV/0!</v>
      </c>
      <c r="O393" s="335"/>
      <c r="P393" s="172" t="e">
        <f t="shared" si="150"/>
        <v>#DIV/0!</v>
      </c>
    </row>
    <row r="394" spans="1:16" hidden="1" x14ac:dyDescent="0.25">
      <c r="A394" s="358">
        <f t="shared" si="152"/>
        <v>57</v>
      </c>
      <c r="B394" s="55" t="s">
        <v>48</v>
      </c>
      <c r="C394" s="127"/>
      <c r="D394" s="78"/>
      <c r="E394" s="78"/>
      <c r="G394" s="172">
        <f t="shared" si="155"/>
        <v>3.0813000000000001</v>
      </c>
      <c r="H394" s="172"/>
      <c r="I394" s="172"/>
      <c r="J394" s="172">
        <f t="shared" si="156"/>
        <v>2.4689999999999999</v>
      </c>
      <c r="K394" s="172">
        <f t="shared" si="157"/>
        <v>3.0813000000000001</v>
      </c>
      <c r="L394" s="67" t="e">
        <f t="shared" si="158"/>
        <v>#DIV/0!</v>
      </c>
      <c r="M394" s="67" t="e">
        <f t="shared" si="159"/>
        <v>#DIV/0!</v>
      </c>
      <c r="N394" s="172" t="e">
        <f t="shared" si="154"/>
        <v>#DIV/0!</v>
      </c>
      <c r="O394" s="335"/>
      <c r="P394" s="172" t="e">
        <f t="shared" si="150"/>
        <v>#DIV/0!</v>
      </c>
    </row>
    <row r="395" spans="1:16" hidden="1" x14ac:dyDescent="0.25">
      <c r="A395" s="358">
        <f t="shared" si="152"/>
        <v>58</v>
      </c>
      <c r="B395" s="55" t="s">
        <v>49</v>
      </c>
      <c r="C395" s="127"/>
      <c r="D395" s="78"/>
      <c r="E395" s="78"/>
      <c r="G395" s="172">
        <f t="shared" si="155"/>
        <v>3.0813000000000001</v>
      </c>
      <c r="H395" s="172"/>
      <c r="I395" s="172"/>
      <c r="J395" s="172">
        <f t="shared" si="156"/>
        <v>2.4689999999999999</v>
      </c>
      <c r="K395" s="172">
        <f t="shared" si="157"/>
        <v>3.0813000000000001</v>
      </c>
      <c r="L395" s="67" t="e">
        <f t="shared" si="158"/>
        <v>#DIV/0!</v>
      </c>
      <c r="M395" s="67" t="e">
        <f t="shared" si="159"/>
        <v>#DIV/0!</v>
      </c>
      <c r="N395" s="172" t="e">
        <f t="shared" si="154"/>
        <v>#DIV/0!</v>
      </c>
      <c r="O395" s="335"/>
      <c r="P395" s="172" t="e">
        <f t="shared" si="150"/>
        <v>#DIV/0!</v>
      </c>
    </row>
    <row r="396" spans="1:16" hidden="1" x14ac:dyDescent="0.25">
      <c r="A396" s="358"/>
      <c r="B396" s="78"/>
      <c r="C396" s="127"/>
      <c r="D396" s="78"/>
      <c r="E396" s="78"/>
      <c r="G396" s="172">
        <f t="shared" si="155"/>
        <v>3.0813000000000001</v>
      </c>
      <c r="H396" s="172"/>
      <c r="I396" s="172"/>
      <c r="J396" s="172">
        <f t="shared" si="156"/>
        <v>2.4689999999999999</v>
      </c>
      <c r="K396" s="172">
        <f t="shared" si="157"/>
        <v>3.0813000000000001</v>
      </c>
      <c r="L396" s="67" t="e">
        <f t="shared" si="158"/>
        <v>#DIV/0!</v>
      </c>
      <c r="M396" s="67" t="e">
        <f t="shared" si="159"/>
        <v>#DIV/0!</v>
      </c>
      <c r="N396" s="172" t="e">
        <f t="shared" si="154"/>
        <v>#DIV/0!</v>
      </c>
      <c r="O396" s="335"/>
      <c r="P396" s="172" t="e">
        <f t="shared" si="150"/>
        <v>#DIV/0!</v>
      </c>
    </row>
    <row r="397" spans="1:16" ht="15.75" hidden="1" x14ac:dyDescent="0.25">
      <c r="A397" s="358">
        <f>A395+1</f>
        <v>59</v>
      </c>
      <c r="B397" s="90" t="s">
        <v>178</v>
      </c>
      <c r="C397" s="127"/>
      <c r="D397" s="78"/>
      <c r="E397" s="78"/>
      <c r="G397" s="172">
        <f t="shared" si="155"/>
        <v>3.0813000000000001</v>
      </c>
      <c r="H397" s="172"/>
      <c r="I397" s="172"/>
      <c r="J397" s="172">
        <f t="shared" si="156"/>
        <v>2.4689999999999999</v>
      </c>
      <c r="K397" s="172">
        <f t="shared" si="157"/>
        <v>3.0813000000000001</v>
      </c>
      <c r="L397" s="67" t="e">
        <f t="shared" si="158"/>
        <v>#DIV/0!</v>
      </c>
      <c r="M397" s="67" t="e">
        <f t="shared" si="159"/>
        <v>#DIV/0!</v>
      </c>
      <c r="N397" s="172" t="e">
        <f t="shared" si="154"/>
        <v>#DIV/0!</v>
      </c>
      <c r="O397" s="335"/>
      <c r="P397" s="172" t="e">
        <f t="shared" si="150"/>
        <v>#DIV/0!</v>
      </c>
    </row>
    <row r="398" spans="1:16" hidden="1" x14ac:dyDescent="0.25">
      <c r="A398" s="358">
        <f>A397+1</f>
        <v>60</v>
      </c>
      <c r="B398" s="78" t="s">
        <v>179</v>
      </c>
      <c r="C398" s="127">
        <v>0.03</v>
      </c>
      <c r="D398" s="78"/>
      <c r="E398" s="78"/>
      <c r="G398" s="172">
        <f t="shared" si="155"/>
        <v>3.0813000000000001</v>
      </c>
      <c r="H398" s="172"/>
      <c r="I398" s="172"/>
      <c r="J398" s="172">
        <f t="shared" si="156"/>
        <v>2.4689999999999999</v>
      </c>
      <c r="K398" s="172">
        <f t="shared" si="157"/>
        <v>3.0813000000000001</v>
      </c>
      <c r="L398" s="67" t="e">
        <f t="shared" si="158"/>
        <v>#DIV/0!</v>
      </c>
      <c r="M398" s="67" t="e">
        <f t="shared" si="159"/>
        <v>#DIV/0!</v>
      </c>
      <c r="N398" s="172" t="e">
        <f t="shared" si="154"/>
        <v>#DIV/0!</v>
      </c>
      <c r="O398" s="335"/>
      <c r="P398" s="172" t="e">
        <f t="shared" si="150"/>
        <v>#DIV/0!</v>
      </c>
    </row>
    <row r="399" spans="1:16" hidden="1" x14ac:dyDescent="0.25">
      <c r="A399" s="358">
        <f>A398+1</f>
        <v>61</v>
      </c>
      <c r="B399" s="78" t="s">
        <v>180</v>
      </c>
      <c r="C399" s="127"/>
      <c r="D399" s="78"/>
      <c r="E399" s="78"/>
      <c r="G399" s="172">
        <f t="shared" si="155"/>
        <v>3.0813000000000001</v>
      </c>
      <c r="H399" s="172"/>
      <c r="I399" s="172"/>
      <c r="J399" s="172">
        <f t="shared" si="156"/>
        <v>2.4689999999999999</v>
      </c>
      <c r="K399" s="172">
        <f t="shared" si="157"/>
        <v>3.0813000000000001</v>
      </c>
      <c r="L399" s="67" t="e">
        <f t="shared" si="158"/>
        <v>#DIV/0!</v>
      </c>
      <c r="M399" s="67" t="e">
        <f t="shared" si="159"/>
        <v>#DIV/0!</v>
      </c>
      <c r="N399" s="172" t="e">
        <f t="shared" si="154"/>
        <v>#DIV/0!</v>
      </c>
      <c r="O399" s="335"/>
      <c r="P399" s="172" t="e">
        <f t="shared" si="150"/>
        <v>#DIV/0!</v>
      </c>
    </row>
    <row r="400" spans="1:16" hidden="1" x14ac:dyDescent="0.25">
      <c r="A400" s="358">
        <f>A399+1</f>
        <v>62</v>
      </c>
      <c r="B400" s="78" t="s">
        <v>181</v>
      </c>
      <c r="C400" s="127"/>
      <c r="D400" s="78"/>
      <c r="E400" s="78"/>
      <c r="G400" s="172">
        <f t="shared" si="155"/>
        <v>3.0813000000000001</v>
      </c>
      <c r="H400" s="172"/>
      <c r="I400" s="172"/>
      <c r="J400" s="172">
        <f t="shared" si="156"/>
        <v>2.4689999999999999</v>
      </c>
      <c r="K400" s="172">
        <f t="shared" si="157"/>
        <v>3.0813000000000001</v>
      </c>
      <c r="L400" s="67" t="e">
        <f t="shared" si="158"/>
        <v>#DIV/0!</v>
      </c>
      <c r="M400" s="67" t="e">
        <f t="shared" si="159"/>
        <v>#DIV/0!</v>
      </c>
      <c r="N400" s="172" t="e">
        <f t="shared" si="154"/>
        <v>#DIV/0!</v>
      </c>
      <c r="O400" s="335"/>
      <c r="P400" s="172" t="e">
        <f t="shared" si="150"/>
        <v>#DIV/0!</v>
      </c>
    </row>
    <row r="401" spans="1:16" hidden="1" x14ac:dyDescent="0.25">
      <c r="A401" s="358">
        <f>A400+1</f>
        <v>63</v>
      </c>
      <c r="B401" s="78" t="s">
        <v>217</v>
      </c>
      <c r="C401" s="127">
        <v>6.7000000000000004E-2</v>
      </c>
      <c r="D401" s="78"/>
      <c r="E401" s="78"/>
      <c r="G401" s="172">
        <f t="shared" si="155"/>
        <v>3.0813000000000001</v>
      </c>
      <c r="H401" s="172"/>
      <c r="I401" s="172"/>
      <c r="J401" s="172">
        <f t="shared" si="156"/>
        <v>2.4689999999999999</v>
      </c>
      <c r="K401" s="172">
        <f t="shared" si="157"/>
        <v>3.0813000000000001</v>
      </c>
      <c r="L401" s="67" t="e">
        <f t="shared" si="158"/>
        <v>#DIV/0!</v>
      </c>
      <c r="M401" s="67" t="e">
        <f t="shared" si="159"/>
        <v>#DIV/0!</v>
      </c>
      <c r="N401" s="172" t="e">
        <f t="shared" si="154"/>
        <v>#DIV/0!</v>
      </c>
      <c r="O401" s="335"/>
      <c r="P401" s="172" t="e">
        <f t="shared" si="150"/>
        <v>#DIV/0!</v>
      </c>
    </row>
    <row r="402" spans="1:16" hidden="1" x14ac:dyDescent="0.25">
      <c r="A402" s="358"/>
      <c r="B402" s="78"/>
      <c r="C402" s="127"/>
      <c r="D402" s="78"/>
      <c r="E402" s="78"/>
      <c r="G402" s="172">
        <f t="shared" si="155"/>
        <v>3.0813000000000001</v>
      </c>
      <c r="H402" s="172"/>
      <c r="I402" s="172"/>
      <c r="J402" s="172">
        <f t="shared" si="156"/>
        <v>2.4689999999999999</v>
      </c>
      <c r="K402" s="172">
        <f t="shared" si="157"/>
        <v>3.0813000000000001</v>
      </c>
      <c r="L402" s="67" t="e">
        <f t="shared" si="158"/>
        <v>#DIV/0!</v>
      </c>
      <c r="M402" s="67" t="e">
        <f t="shared" si="159"/>
        <v>#DIV/0!</v>
      </c>
      <c r="N402" s="172" t="e">
        <f t="shared" si="154"/>
        <v>#DIV/0!</v>
      </c>
      <c r="O402" s="335"/>
      <c r="P402" s="172" t="e">
        <f t="shared" si="150"/>
        <v>#DIV/0!</v>
      </c>
    </row>
    <row r="403" spans="1:16" ht="15.75" hidden="1" x14ac:dyDescent="0.25">
      <c r="A403" s="358"/>
      <c r="B403" s="90" t="s">
        <v>284</v>
      </c>
      <c r="C403" s="127"/>
      <c r="D403" s="78"/>
      <c r="E403" s="78"/>
      <c r="G403" s="172">
        <f t="shared" si="155"/>
        <v>3.0813000000000001</v>
      </c>
      <c r="H403" s="172"/>
      <c r="I403" s="172"/>
      <c r="J403" s="172">
        <f t="shared" si="156"/>
        <v>2.4689999999999999</v>
      </c>
      <c r="K403" s="172">
        <f t="shared" si="157"/>
        <v>3.0813000000000001</v>
      </c>
      <c r="L403" s="67" t="e">
        <f t="shared" si="158"/>
        <v>#DIV/0!</v>
      </c>
      <c r="M403" s="67" t="e">
        <f t="shared" si="159"/>
        <v>#DIV/0!</v>
      </c>
      <c r="N403" s="172" t="e">
        <f t="shared" si="154"/>
        <v>#DIV/0!</v>
      </c>
      <c r="O403" s="335"/>
      <c r="P403" s="172" t="e">
        <f t="shared" si="150"/>
        <v>#DIV/0!</v>
      </c>
    </row>
    <row r="404" spans="1:16" hidden="1" x14ac:dyDescent="0.25">
      <c r="A404" s="358"/>
      <c r="B404" s="141" t="s">
        <v>292</v>
      </c>
      <c r="C404" s="127"/>
      <c r="D404" s="78"/>
      <c r="E404" s="78"/>
      <c r="G404" s="172">
        <f t="shared" si="155"/>
        <v>3.0813000000000001</v>
      </c>
      <c r="H404" s="172"/>
      <c r="I404" s="172"/>
      <c r="J404" s="172">
        <f t="shared" si="156"/>
        <v>2.4689999999999999</v>
      </c>
      <c r="K404" s="172">
        <f t="shared" si="157"/>
        <v>3.0813000000000001</v>
      </c>
      <c r="L404" s="67" t="e">
        <f t="shared" si="158"/>
        <v>#DIV/0!</v>
      </c>
      <c r="M404" s="67" t="e">
        <f t="shared" si="159"/>
        <v>#DIV/0!</v>
      </c>
      <c r="N404" s="172" t="e">
        <f t="shared" si="154"/>
        <v>#DIV/0!</v>
      </c>
      <c r="O404" s="335"/>
      <c r="P404" s="172" t="e">
        <f t="shared" si="150"/>
        <v>#DIV/0!</v>
      </c>
    </row>
    <row r="405" spans="1:16" hidden="1" x14ac:dyDescent="0.25">
      <c r="A405" s="358"/>
      <c r="B405" s="55" t="s">
        <v>188</v>
      </c>
      <c r="C405" s="127"/>
      <c r="D405" s="78"/>
      <c r="E405" s="78"/>
      <c r="G405" s="172">
        <f t="shared" si="155"/>
        <v>3.0813000000000001</v>
      </c>
      <c r="H405" s="172"/>
      <c r="I405" s="172"/>
      <c r="J405" s="172">
        <f t="shared" si="156"/>
        <v>2.4689999999999999</v>
      </c>
      <c r="K405" s="172">
        <f t="shared" si="157"/>
        <v>3.0813000000000001</v>
      </c>
      <c r="L405" s="67" t="e">
        <f t="shared" si="158"/>
        <v>#DIV/0!</v>
      </c>
      <c r="M405" s="67" t="e">
        <f t="shared" si="159"/>
        <v>#DIV/0!</v>
      </c>
      <c r="N405" s="172" t="e">
        <f t="shared" si="154"/>
        <v>#DIV/0!</v>
      </c>
      <c r="O405" s="335"/>
      <c r="P405" s="172" t="e">
        <f t="shared" si="150"/>
        <v>#DIV/0!</v>
      </c>
    </row>
    <row r="406" spans="1:16" hidden="1" x14ac:dyDescent="0.25">
      <c r="A406" s="358"/>
      <c r="B406" s="55" t="s">
        <v>290</v>
      </c>
      <c r="C406" s="127"/>
      <c r="D406" s="78"/>
      <c r="E406" s="78"/>
      <c r="G406" s="172">
        <f t="shared" si="155"/>
        <v>3.0813000000000001</v>
      </c>
      <c r="H406" s="172"/>
      <c r="I406" s="172"/>
      <c r="J406" s="172">
        <f t="shared" si="156"/>
        <v>2.4689999999999999</v>
      </c>
      <c r="K406" s="172">
        <f t="shared" si="157"/>
        <v>3.0813000000000001</v>
      </c>
      <c r="L406" s="67" t="e">
        <f t="shared" si="158"/>
        <v>#DIV/0!</v>
      </c>
      <c r="M406" s="67" t="e">
        <f t="shared" si="159"/>
        <v>#DIV/0!</v>
      </c>
      <c r="N406" s="172" t="e">
        <f t="shared" si="154"/>
        <v>#DIV/0!</v>
      </c>
      <c r="O406" s="335"/>
      <c r="P406" s="172" t="e">
        <f t="shared" ref="P406:P469" si="160">P405</f>
        <v>#DIV/0!</v>
      </c>
    </row>
    <row r="407" spans="1:16" hidden="1" x14ac:dyDescent="0.25">
      <c r="A407" s="358"/>
      <c r="B407" s="55" t="s">
        <v>291</v>
      </c>
      <c r="C407" s="127"/>
      <c r="D407" s="78"/>
      <c r="E407" s="78"/>
      <c r="G407" s="172">
        <f t="shared" si="155"/>
        <v>3.0813000000000001</v>
      </c>
      <c r="H407" s="172"/>
      <c r="I407" s="172"/>
      <c r="J407" s="172">
        <f t="shared" si="156"/>
        <v>2.4689999999999999</v>
      </c>
      <c r="K407" s="172">
        <f t="shared" si="157"/>
        <v>3.0813000000000001</v>
      </c>
      <c r="L407" s="67" t="e">
        <f t="shared" si="158"/>
        <v>#DIV/0!</v>
      </c>
      <c r="M407" s="67" t="e">
        <f t="shared" si="159"/>
        <v>#DIV/0!</v>
      </c>
      <c r="N407" s="172" t="e">
        <f t="shared" si="154"/>
        <v>#DIV/0!</v>
      </c>
      <c r="O407" s="335"/>
      <c r="P407" s="172" t="e">
        <f t="shared" si="160"/>
        <v>#DIV/0!</v>
      </c>
    </row>
    <row r="408" spans="1:16" hidden="1" x14ac:dyDescent="0.25">
      <c r="A408" s="358"/>
      <c r="B408" s="55" t="s">
        <v>294</v>
      </c>
      <c r="C408" s="127"/>
      <c r="D408" s="78"/>
      <c r="E408" s="78"/>
      <c r="G408" s="172">
        <f t="shared" si="155"/>
        <v>3.0813000000000001</v>
      </c>
      <c r="H408" s="172"/>
      <c r="I408" s="172"/>
      <c r="J408" s="172">
        <f t="shared" si="156"/>
        <v>2.4689999999999999</v>
      </c>
      <c r="K408" s="172">
        <f t="shared" si="157"/>
        <v>3.0813000000000001</v>
      </c>
      <c r="L408" s="67" t="e">
        <f t="shared" si="158"/>
        <v>#DIV/0!</v>
      </c>
      <c r="M408" s="67" t="e">
        <f t="shared" si="159"/>
        <v>#DIV/0!</v>
      </c>
      <c r="N408" s="172" t="e">
        <f t="shared" si="154"/>
        <v>#DIV/0!</v>
      </c>
      <c r="O408" s="335"/>
      <c r="P408" s="172" t="e">
        <f t="shared" si="160"/>
        <v>#DIV/0!</v>
      </c>
    </row>
    <row r="409" spans="1:16" hidden="1" x14ac:dyDescent="0.25">
      <c r="A409" s="358"/>
      <c r="B409" s="55" t="s">
        <v>289</v>
      </c>
      <c r="C409" s="127"/>
      <c r="D409" s="78"/>
      <c r="E409" s="78"/>
      <c r="G409" s="172">
        <f t="shared" si="155"/>
        <v>3.0813000000000001</v>
      </c>
      <c r="H409" s="172"/>
      <c r="I409" s="172"/>
      <c r="J409" s="172">
        <f t="shared" si="156"/>
        <v>2.4689999999999999</v>
      </c>
      <c r="K409" s="172">
        <f t="shared" si="157"/>
        <v>3.0813000000000001</v>
      </c>
      <c r="L409" s="67" t="e">
        <f t="shared" si="158"/>
        <v>#DIV/0!</v>
      </c>
      <c r="M409" s="67" t="e">
        <f t="shared" si="159"/>
        <v>#DIV/0!</v>
      </c>
      <c r="N409" s="172" t="e">
        <f t="shared" si="154"/>
        <v>#DIV/0!</v>
      </c>
      <c r="O409" s="335"/>
      <c r="P409" s="172" t="e">
        <f t="shared" si="160"/>
        <v>#DIV/0!</v>
      </c>
    </row>
    <row r="410" spans="1:16" hidden="1" x14ac:dyDescent="0.25">
      <c r="A410" s="358"/>
      <c r="B410" s="55" t="s">
        <v>293</v>
      </c>
      <c r="C410" s="127"/>
      <c r="D410" s="78"/>
      <c r="E410" s="78"/>
      <c r="G410" s="172">
        <f t="shared" si="155"/>
        <v>3.0813000000000001</v>
      </c>
      <c r="H410" s="172"/>
      <c r="I410" s="172"/>
      <c r="J410" s="172">
        <f t="shared" si="156"/>
        <v>2.4689999999999999</v>
      </c>
      <c r="K410" s="172">
        <f t="shared" si="157"/>
        <v>3.0813000000000001</v>
      </c>
      <c r="L410" s="67" t="e">
        <f t="shared" si="158"/>
        <v>#DIV/0!</v>
      </c>
      <c r="M410" s="67" t="e">
        <f t="shared" si="159"/>
        <v>#DIV/0!</v>
      </c>
      <c r="N410" s="172" t="e">
        <f t="shared" si="154"/>
        <v>#DIV/0!</v>
      </c>
      <c r="O410" s="335"/>
      <c r="P410" s="172" t="e">
        <f t="shared" si="160"/>
        <v>#DIV/0!</v>
      </c>
    </row>
    <row r="411" spans="1:16" hidden="1" x14ac:dyDescent="0.25">
      <c r="A411" s="358"/>
      <c r="B411" s="55" t="s">
        <v>285</v>
      </c>
      <c r="C411" s="127"/>
      <c r="D411" s="78"/>
      <c r="E411" s="78"/>
      <c r="G411" s="172">
        <f t="shared" si="155"/>
        <v>3.0813000000000001</v>
      </c>
      <c r="H411" s="172"/>
      <c r="I411" s="172"/>
      <c r="J411" s="172">
        <f t="shared" si="156"/>
        <v>2.4689999999999999</v>
      </c>
      <c r="K411" s="172">
        <f t="shared" si="157"/>
        <v>3.0813000000000001</v>
      </c>
      <c r="L411" s="67" t="e">
        <f t="shared" si="158"/>
        <v>#DIV/0!</v>
      </c>
      <c r="M411" s="67" t="e">
        <f t="shared" si="159"/>
        <v>#DIV/0!</v>
      </c>
      <c r="N411" s="172" t="e">
        <f t="shared" si="154"/>
        <v>#DIV/0!</v>
      </c>
      <c r="O411" s="335"/>
      <c r="P411" s="172" t="e">
        <f t="shared" si="160"/>
        <v>#DIV/0!</v>
      </c>
    </row>
    <row r="412" spans="1:16" hidden="1" x14ac:dyDescent="0.25">
      <c r="A412" s="358"/>
      <c r="B412" s="55" t="s">
        <v>286</v>
      </c>
      <c r="C412" s="127"/>
      <c r="D412" s="78"/>
      <c r="E412" s="78"/>
      <c r="G412" s="172">
        <f t="shared" si="155"/>
        <v>3.0813000000000001</v>
      </c>
      <c r="H412" s="172"/>
      <c r="I412" s="172"/>
      <c r="J412" s="172">
        <f t="shared" si="156"/>
        <v>2.4689999999999999</v>
      </c>
      <c r="K412" s="172">
        <f t="shared" si="157"/>
        <v>3.0813000000000001</v>
      </c>
      <c r="L412" s="67" t="e">
        <f t="shared" si="158"/>
        <v>#DIV/0!</v>
      </c>
      <c r="M412" s="67" t="e">
        <f t="shared" si="159"/>
        <v>#DIV/0!</v>
      </c>
      <c r="N412" s="172" t="e">
        <f t="shared" si="154"/>
        <v>#DIV/0!</v>
      </c>
      <c r="O412" s="335"/>
      <c r="P412" s="172" t="e">
        <f t="shared" si="160"/>
        <v>#DIV/0!</v>
      </c>
    </row>
    <row r="413" spans="1:16" hidden="1" x14ac:dyDescent="0.25">
      <c r="A413" s="358"/>
      <c r="B413" s="55" t="s">
        <v>296</v>
      </c>
      <c r="C413" s="127"/>
      <c r="D413" s="78"/>
      <c r="E413" s="78"/>
      <c r="G413" s="172">
        <f t="shared" si="155"/>
        <v>3.0813000000000001</v>
      </c>
      <c r="H413" s="172"/>
      <c r="I413" s="172"/>
      <c r="J413" s="172">
        <f t="shared" si="156"/>
        <v>2.4689999999999999</v>
      </c>
      <c r="K413" s="172">
        <f t="shared" si="157"/>
        <v>3.0813000000000001</v>
      </c>
      <c r="L413" s="67" t="e">
        <f t="shared" si="158"/>
        <v>#DIV/0!</v>
      </c>
      <c r="M413" s="67" t="e">
        <f t="shared" si="159"/>
        <v>#DIV/0!</v>
      </c>
      <c r="N413" s="172" t="e">
        <f t="shared" si="154"/>
        <v>#DIV/0!</v>
      </c>
      <c r="O413" s="335"/>
      <c r="P413" s="172" t="e">
        <f t="shared" si="160"/>
        <v>#DIV/0!</v>
      </c>
    </row>
    <row r="414" spans="1:16" hidden="1" x14ac:dyDescent="0.25">
      <c r="A414" s="358"/>
      <c r="B414" s="55" t="s">
        <v>297</v>
      </c>
      <c r="C414" s="127"/>
      <c r="D414" s="78"/>
      <c r="E414" s="78"/>
      <c r="G414" s="172">
        <f t="shared" si="155"/>
        <v>3.0813000000000001</v>
      </c>
      <c r="H414" s="172"/>
      <c r="I414" s="172"/>
      <c r="J414" s="172">
        <f t="shared" si="156"/>
        <v>2.4689999999999999</v>
      </c>
      <c r="K414" s="172">
        <f t="shared" si="157"/>
        <v>3.0813000000000001</v>
      </c>
      <c r="L414" s="67" t="e">
        <f t="shared" si="158"/>
        <v>#DIV/0!</v>
      </c>
      <c r="M414" s="67" t="e">
        <f t="shared" si="159"/>
        <v>#DIV/0!</v>
      </c>
      <c r="N414" s="172" t="e">
        <f t="shared" si="154"/>
        <v>#DIV/0!</v>
      </c>
      <c r="O414" s="335"/>
      <c r="P414" s="172" t="e">
        <f t="shared" si="160"/>
        <v>#DIV/0!</v>
      </c>
    </row>
    <row r="415" spans="1:16" hidden="1" x14ac:dyDescent="0.25">
      <c r="A415" s="358"/>
      <c r="B415" s="55" t="s">
        <v>295</v>
      </c>
      <c r="C415" s="127"/>
      <c r="D415" s="78"/>
      <c r="E415" s="78"/>
      <c r="G415" s="172">
        <f t="shared" si="155"/>
        <v>3.0813000000000001</v>
      </c>
      <c r="H415" s="172"/>
      <c r="I415" s="172"/>
      <c r="J415" s="172">
        <f t="shared" si="156"/>
        <v>2.4689999999999999</v>
      </c>
      <c r="K415" s="172">
        <f t="shared" si="157"/>
        <v>3.0813000000000001</v>
      </c>
      <c r="L415" s="67" t="e">
        <f t="shared" si="158"/>
        <v>#DIV/0!</v>
      </c>
      <c r="M415" s="67" t="e">
        <f t="shared" si="159"/>
        <v>#DIV/0!</v>
      </c>
      <c r="N415" s="172" t="e">
        <f t="shared" si="154"/>
        <v>#DIV/0!</v>
      </c>
      <c r="O415" s="335"/>
      <c r="P415" s="172" t="e">
        <f t="shared" si="160"/>
        <v>#DIV/0!</v>
      </c>
    </row>
    <row r="416" spans="1:16" hidden="1" x14ac:dyDescent="0.25">
      <c r="A416" s="358"/>
      <c r="B416" s="78"/>
      <c r="C416" s="127"/>
      <c r="D416" s="78"/>
      <c r="E416" s="78"/>
      <c r="G416" s="172">
        <f t="shared" si="155"/>
        <v>3.0813000000000001</v>
      </c>
      <c r="H416" s="172"/>
      <c r="I416" s="172"/>
      <c r="J416" s="172">
        <f t="shared" si="156"/>
        <v>2.4689999999999999</v>
      </c>
      <c r="K416" s="172">
        <f t="shared" si="157"/>
        <v>3.0813000000000001</v>
      </c>
      <c r="L416" s="67" t="e">
        <f t="shared" si="158"/>
        <v>#DIV/0!</v>
      </c>
      <c r="M416" s="67" t="e">
        <f t="shared" si="159"/>
        <v>#DIV/0!</v>
      </c>
      <c r="N416" s="172" t="e">
        <f t="shared" si="154"/>
        <v>#DIV/0!</v>
      </c>
      <c r="O416" s="335"/>
      <c r="P416" s="172" t="e">
        <f t="shared" si="160"/>
        <v>#DIV/0!</v>
      </c>
    </row>
    <row r="417" spans="1:16" hidden="1" x14ac:dyDescent="0.25">
      <c r="A417" s="358"/>
      <c r="B417" s="78"/>
      <c r="C417" s="127"/>
      <c r="D417" s="78"/>
      <c r="E417" s="78"/>
      <c r="G417" s="172">
        <f t="shared" si="155"/>
        <v>3.0813000000000001</v>
      </c>
      <c r="H417" s="172"/>
      <c r="I417" s="172"/>
      <c r="J417" s="172">
        <f t="shared" si="156"/>
        <v>2.4689999999999999</v>
      </c>
      <c r="K417" s="172">
        <f t="shared" si="157"/>
        <v>3.0813000000000001</v>
      </c>
      <c r="L417" s="67" t="e">
        <f t="shared" si="158"/>
        <v>#DIV/0!</v>
      </c>
      <c r="M417" s="67" t="e">
        <f t="shared" si="159"/>
        <v>#DIV/0!</v>
      </c>
      <c r="N417" s="172" t="e">
        <f t="shared" si="154"/>
        <v>#DIV/0!</v>
      </c>
      <c r="O417" s="335"/>
      <c r="P417" s="172" t="e">
        <f t="shared" si="160"/>
        <v>#DIV/0!</v>
      </c>
    </row>
    <row r="418" spans="1:16" ht="15.75" hidden="1" x14ac:dyDescent="0.25">
      <c r="A418" s="358"/>
      <c r="B418" s="90" t="s">
        <v>156</v>
      </c>
      <c r="C418" s="127"/>
      <c r="D418" s="78"/>
      <c r="E418" s="78"/>
      <c r="G418" s="172">
        <f t="shared" si="155"/>
        <v>3.0813000000000001</v>
      </c>
      <c r="H418" s="172"/>
      <c r="I418" s="172"/>
      <c r="J418" s="172">
        <f t="shared" si="156"/>
        <v>2.4689999999999999</v>
      </c>
      <c r="K418" s="172">
        <f t="shared" si="157"/>
        <v>3.0813000000000001</v>
      </c>
      <c r="L418" s="67" t="e">
        <f t="shared" si="158"/>
        <v>#DIV/0!</v>
      </c>
      <c r="M418" s="67" t="e">
        <f t="shared" si="159"/>
        <v>#DIV/0!</v>
      </c>
      <c r="N418" s="172" t="e">
        <f t="shared" si="154"/>
        <v>#DIV/0!</v>
      </c>
      <c r="O418" s="335"/>
      <c r="P418" s="172" t="e">
        <f t="shared" si="160"/>
        <v>#DIV/0!</v>
      </c>
    </row>
    <row r="419" spans="1:16" hidden="1" x14ac:dyDescent="0.25">
      <c r="A419" s="358">
        <f t="shared" ref="A419:A451" si="161">A418+1</f>
        <v>1</v>
      </c>
      <c r="B419" s="55" t="s">
        <v>266</v>
      </c>
      <c r="C419" s="127"/>
      <c r="D419" s="78"/>
      <c r="E419" s="78"/>
      <c r="G419" s="172">
        <f t="shared" si="155"/>
        <v>3.0813000000000001</v>
      </c>
      <c r="H419" s="172"/>
      <c r="I419" s="172"/>
      <c r="J419" s="172">
        <f t="shared" si="156"/>
        <v>2.4689999999999999</v>
      </c>
      <c r="K419" s="172">
        <f t="shared" si="157"/>
        <v>3.0813000000000001</v>
      </c>
      <c r="L419" s="67" t="e">
        <f t="shared" si="158"/>
        <v>#DIV/0!</v>
      </c>
      <c r="M419" s="67" t="e">
        <f t="shared" si="159"/>
        <v>#DIV/0!</v>
      </c>
      <c r="N419" s="172" t="e">
        <f t="shared" si="154"/>
        <v>#DIV/0!</v>
      </c>
      <c r="O419" s="335"/>
      <c r="P419" s="172" t="e">
        <f t="shared" si="160"/>
        <v>#DIV/0!</v>
      </c>
    </row>
    <row r="420" spans="1:16" hidden="1" x14ac:dyDescent="0.25">
      <c r="A420" s="358">
        <f t="shared" si="161"/>
        <v>2</v>
      </c>
      <c r="B420" s="55" t="s">
        <v>267</v>
      </c>
      <c r="C420" s="127"/>
      <c r="D420" s="78"/>
      <c r="E420" s="78"/>
      <c r="G420" s="172">
        <f t="shared" si="155"/>
        <v>3.0813000000000001</v>
      </c>
      <c r="H420" s="172"/>
      <c r="I420" s="172"/>
      <c r="J420" s="172">
        <f t="shared" si="156"/>
        <v>2.4689999999999999</v>
      </c>
      <c r="K420" s="172">
        <f t="shared" si="157"/>
        <v>3.0813000000000001</v>
      </c>
      <c r="L420" s="67" t="e">
        <f t="shared" si="158"/>
        <v>#DIV/0!</v>
      </c>
      <c r="M420" s="67" t="e">
        <f t="shared" si="159"/>
        <v>#DIV/0!</v>
      </c>
      <c r="N420" s="172" t="e">
        <f t="shared" si="154"/>
        <v>#DIV/0!</v>
      </c>
      <c r="O420" s="335"/>
      <c r="P420" s="172" t="e">
        <f t="shared" si="160"/>
        <v>#DIV/0!</v>
      </c>
    </row>
    <row r="421" spans="1:16" hidden="1" x14ac:dyDescent="0.25">
      <c r="A421" s="358">
        <f t="shared" si="161"/>
        <v>3</v>
      </c>
      <c r="B421" s="55" t="s">
        <v>157</v>
      </c>
      <c r="C421" s="127">
        <v>2.3839999999999999</v>
      </c>
      <c r="D421" s="78"/>
      <c r="E421" s="78"/>
      <c r="G421" s="172">
        <f t="shared" si="155"/>
        <v>3.0813000000000001</v>
      </c>
      <c r="H421" s="172"/>
      <c r="I421" s="172"/>
      <c r="J421" s="172">
        <f t="shared" si="156"/>
        <v>2.4689999999999999</v>
      </c>
      <c r="K421" s="172">
        <f t="shared" si="157"/>
        <v>3.0813000000000001</v>
      </c>
      <c r="L421" s="67" t="e">
        <f t="shared" si="158"/>
        <v>#DIV/0!</v>
      </c>
      <c r="M421" s="67" t="e">
        <f t="shared" si="159"/>
        <v>#DIV/0!</v>
      </c>
      <c r="N421" s="172" t="e">
        <f t="shared" si="154"/>
        <v>#DIV/0!</v>
      </c>
      <c r="O421" s="335"/>
      <c r="P421" s="172" t="e">
        <f t="shared" si="160"/>
        <v>#DIV/0!</v>
      </c>
    </row>
    <row r="422" spans="1:16" hidden="1" x14ac:dyDescent="0.25">
      <c r="A422" s="358">
        <f t="shared" si="161"/>
        <v>4</v>
      </c>
      <c r="B422" s="55" t="s">
        <v>272</v>
      </c>
      <c r="C422" s="127"/>
      <c r="D422" s="78"/>
      <c r="E422" s="78"/>
      <c r="G422" s="172">
        <f t="shared" si="155"/>
        <v>3.0813000000000001</v>
      </c>
      <c r="H422" s="172"/>
      <c r="I422" s="172"/>
      <c r="J422" s="172">
        <f t="shared" si="156"/>
        <v>2.4689999999999999</v>
      </c>
      <c r="K422" s="172">
        <f t="shared" si="157"/>
        <v>3.0813000000000001</v>
      </c>
      <c r="L422" s="67" t="e">
        <f t="shared" si="158"/>
        <v>#DIV/0!</v>
      </c>
      <c r="M422" s="67" t="e">
        <f t="shared" si="159"/>
        <v>#DIV/0!</v>
      </c>
      <c r="N422" s="172" t="e">
        <f t="shared" ref="N422:N453" si="162">N421</f>
        <v>#DIV/0!</v>
      </c>
      <c r="O422" s="335"/>
      <c r="P422" s="172" t="e">
        <f t="shared" si="160"/>
        <v>#DIV/0!</v>
      </c>
    </row>
    <row r="423" spans="1:16" hidden="1" x14ac:dyDescent="0.25">
      <c r="A423" s="358">
        <f t="shared" si="161"/>
        <v>5</v>
      </c>
      <c r="B423" s="55" t="s">
        <v>268</v>
      </c>
      <c r="C423" s="127"/>
      <c r="D423" s="78"/>
      <c r="E423" s="78"/>
      <c r="G423" s="172">
        <f t="shared" si="155"/>
        <v>3.0813000000000001</v>
      </c>
      <c r="H423" s="172"/>
      <c r="I423" s="172"/>
      <c r="J423" s="172">
        <f t="shared" si="156"/>
        <v>2.4689999999999999</v>
      </c>
      <c r="K423" s="172">
        <f t="shared" si="157"/>
        <v>3.0813000000000001</v>
      </c>
      <c r="L423" s="67" t="e">
        <f t="shared" si="158"/>
        <v>#DIV/0!</v>
      </c>
      <c r="M423" s="67" t="e">
        <f t="shared" si="159"/>
        <v>#DIV/0!</v>
      </c>
      <c r="N423" s="172" t="e">
        <f t="shared" si="162"/>
        <v>#DIV/0!</v>
      </c>
      <c r="O423" s="335"/>
      <c r="P423" s="172" t="e">
        <f t="shared" si="160"/>
        <v>#DIV/0!</v>
      </c>
    </row>
    <row r="424" spans="1:16" hidden="1" x14ac:dyDescent="0.25">
      <c r="A424" s="358">
        <f t="shared" si="161"/>
        <v>6</v>
      </c>
      <c r="B424" s="55" t="s">
        <v>265</v>
      </c>
      <c r="C424" s="127"/>
      <c r="D424" s="78"/>
      <c r="E424" s="78"/>
      <c r="G424" s="172">
        <f t="shared" ref="G424:G455" si="163">G423</f>
        <v>3.0813000000000001</v>
      </c>
      <c r="H424" s="172"/>
      <c r="I424" s="172"/>
      <c r="J424" s="172">
        <f t="shared" ref="J424:J455" si="164">J423</f>
        <v>2.4689999999999999</v>
      </c>
      <c r="K424" s="172">
        <f t="shared" ref="K424:K455" si="165">K423</f>
        <v>3.0813000000000001</v>
      </c>
      <c r="L424" s="67" t="e">
        <f t="shared" ref="L424:L455" si="166">L423</f>
        <v>#DIV/0!</v>
      </c>
      <c r="M424" s="67" t="e">
        <f t="shared" ref="M424:M455" si="167">M423</f>
        <v>#DIV/0!</v>
      </c>
      <c r="N424" s="172" t="e">
        <f t="shared" si="162"/>
        <v>#DIV/0!</v>
      </c>
      <c r="O424" s="335"/>
      <c r="P424" s="172" t="e">
        <f t="shared" si="160"/>
        <v>#DIV/0!</v>
      </c>
    </row>
    <row r="425" spans="1:16" hidden="1" x14ac:dyDescent="0.25">
      <c r="A425" s="358">
        <f t="shared" si="161"/>
        <v>7</v>
      </c>
      <c r="B425" s="55" t="s">
        <v>187</v>
      </c>
      <c r="C425" s="127"/>
      <c r="D425" s="78"/>
      <c r="E425" s="78"/>
      <c r="G425" s="172">
        <f t="shared" si="163"/>
        <v>3.0813000000000001</v>
      </c>
      <c r="H425" s="172"/>
      <c r="I425" s="172"/>
      <c r="J425" s="172">
        <f t="shared" si="164"/>
        <v>2.4689999999999999</v>
      </c>
      <c r="K425" s="172">
        <f t="shared" si="165"/>
        <v>3.0813000000000001</v>
      </c>
      <c r="L425" s="67" t="e">
        <f t="shared" si="166"/>
        <v>#DIV/0!</v>
      </c>
      <c r="M425" s="67" t="e">
        <f t="shared" si="167"/>
        <v>#DIV/0!</v>
      </c>
      <c r="N425" s="172" t="e">
        <f t="shared" si="162"/>
        <v>#DIV/0!</v>
      </c>
      <c r="O425" s="335"/>
      <c r="P425" s="172" t="e">
        <f t="shared" si="160"/>
        <v>#DIV/0!</v>
      </c>
    </row>
    <row r="426" spans="1:16" hidden="1" x14ac:dyDescent="0.25">
      <c r="A426" s="358">
        <f t="shared" si="161"/>
        <v>8</v>
      </c>
      <c r="B426" s="55" t="s">
        <v>262</v>
      </c>
      <c r="C426" s="127"/>
      <c r="D426" s="78"/>
      <c r="E426" s="78"/>
      <c r="G426" s="172">
        <f t="shared" si="163"/>
        <v>3.0813000000000001</v>
      </c>
      <c r="H426" s="172"/>
      <c r="I426" s="172"/>
      <c r="J426" s="172">
        <f t="shared" si="164"/>
        <v>2.4689999999999999</v>
      </c>
      <c r="K426" s="172">
        <f t="shared" si="165"/>
        <v>3.0813000000000001</v>
      </c>
      <c r="L426" s="67" t="e">
        <f t="shared" si="166"/>
        <v>#DIV/0!</v>
      </c>
      <c r="M426" s="67" t="e">
        <f t="shared" si="167"/>
        <v>#DIV/0!</v>
      </c>
      <c r="N426" s="172" t="e">
        <f t="shared" si="162"/>
        <v>#DIV/0!</v>
      </c>
      <c r="O426" s="335"/>
      <c r="P426" s="172" t="e">
        <f t="shared" si="160"/>
        <v>#DIV/0!</v>
      </c>
    </row>
    <row r="427" spans="1:16" hidden="1" x14ac:dyDescent="0.25">
      <c r="A427" s="358">
        <f t="shared" si="161"/>
        <v>9</v>
      </c>
      <c r="B427" s="55" t="s">
        <v>263</v>
      </c>
      <c r="C427" s="127"/>
      <c r="D427" s="78"/>
      <c r="E427" s="78"/>
      <c r="G427" s="172">
        <f t="shared" si="163"/>
        <v>3.0813000000000001</v>
      </c>
      <c r="H427" s="172"/>
      <c r="I427" s="172"/>
      <c r="J427" s="172">
        <f t="shared" si="164"/>
        <v>2.4689999999999999</v>
      </c>
      <c r="K427" s="172">
        <f t="shared" si="165"/>
        <v>3.0813000000000001</v>
      </c>
      <c r="L427" s="67" t="e">
        <f t="shared" si="166"/>
        <v>#DIV/0!</v>
      </c>
      <c r="M427" s="67" t="e">
        <f t="shared" si="167"/>
        <v>#DIV/0!</v>
      </c>
      <c r="N427" s="172" t="e">
        <f t="shared" si="162"/>
        <v>#DIV/0!</v>
      </c>
      <c r="O427" s="335"/>
      <c r="P427" s="172" t="e">
        <f t="shared" si="160"/>
        <v>#DIV/0!</v>
      </c>
    </row>
    <row r="428" spans="1:16" hidden="1" x14ac:dyDescent="0.25">
      <c r="A428" s="358">
        <f t="shared" si="161"/>
        <v>10</v>
      </c>
      <c r="B428" s="55" t="s">
        <v>188</v>
      </c>
      <c r="C428" s="127"/>
      <c r="D428" s="78"/>
      <c r="E428" s="78"/>
      <c r="G428" s="172">
        <f t="shared" si="163"/>
        <v>3.0813000000000001</v>
      </c>
      <c r="H428" s="172"/>
      <c r="I428" s="172"/>
      <c r="J428" s="172">
        <f t="shared" si="164"/>
        <v>2.4689999999999999</v>
      </c>
      <c r="K428" s="172">
        <f t="shared" si="165"/>
        <v>3.0813000000000001</v>
      </c>
      <c r="L428" s="67" t="e">
        <f t="shared" si="166"/>
        <v>#DIV/0!</v>
      </c>
      <c r="M428" s="67" t="e">
        <f t="shared" si="167"/>
        <v>#DIV/0!</v>
      </c>
      <c r="N428" s="172" t="e">
        <f t="shared" si="162"/>
        <v>#DIV/0!</v>
      </c>
      <c r="O428" s="335"/>
      <c r="P428" s="172" t="e">
        <f t="shared" si="160"/>
        <v>#DIV/0!</v>
      </c>
    </row>
    <row r="429" spans="1:16" hidden="1" x14ac:dyDescent="0.25">
      <c r="A429" s="358">
        <f t="shared" si="161"/>
        <v>11</v>
      </c>
      <c r="B429" s="55" t="s">
        <v>189</v>
      </c>
      <c r="C429" s="127"/>
      <c r="D429" s="78"/>
      <c r="E429" s="78"/>
      <c r="G429" s="172">
        <f t="shared" si="163"/>
        <v>3.0813000000000001</v>
      </c>
      <c r="H429" s="172"/>
      <c r="I429" s="172"/>
      <c r="J429" s="172">
        <f t="shared" si="164"/>
        <v>2.4689999999999999</v>
      </c>
      <c r="K429" s="172">
        <f t="shared" si="165"/>
        <v>3.0813000000000001</v>
      </c>
      <c r="L429" s="67" t="e">
        <f t="shared" si="166"/>
        <v>#DIV/0!</v>
      </c>
      <c r="M429" s="67" t="e">
        <f t="shared" si="167"/>
        <v>#DIV/0!</v>
      </c>
      <c r="N429" s="172" t="e">
        <f t="shared" si="162"/>
        <v>#DIV/0!</v>
      </c>
      <c r="O429" s="335"/>
      <c r="P429" s="172" t="e">
        <f t="shared" si="160"/>
        <v>#DIV/0!</v>
      </c>
    </row>
    <row r="430" spans="1:16" hidden="1" x14ac:dyDescent="0.25">
      <c r="A430" s="358">
        <f t="shared" si="161"/>
        <v>12</v>
      </c>
      <c r="B430" s="55" t="s">
        <v>190</v>
      </c>
      <c r="C430" s="127"/>
      <c r="D430" s="78"/>
      <c r="E430" s="78"/>
      <c r="G430" s="172">
        <f t="shared" si="163"/>
        <v>3.0813000000000001</v>
      </c>
      <c r="H430" s="172"/>
      <c r="I430" s="172"/>
      <c r="J430" s="172">
        <f t="shared" si="164"/>
        <v>2.4689999999999999</v>
      </c>
      <c r="K430" s="172">
        <f t="shared" si="165"/>
        <v>3.0813000000000001</v>
      </c>
      <c r="L430" s="67" t="e">
        <f t="shared" si="166"/>
        <v>#DIV/0!</v>
      </c>
      <c r="M430" s="67" t="e">
        <f t="shared" si="167"/>
        <v>#DIV/0!</v>
      </c>
      <c r="N430" s="172" t="e">
        <f t="shared" si="162"/>
        <v>#DIV/0!</v>
      </c>
      <c r="O430" s="335"/>
      <c r="P430" s="172" t="e">
        <f t="shared" si="160"/>
        <v>#DIV/0!</v>
      </c>
    </row>
    <row r="431" spans="1:16" hidden="1" x14ac:dyDescent="0.25">
      <c r="A431" s="358">
        <f t="shared" si="161"/>
        <v>13</v>
      </c>
      <c r="B431" s="55" t="s">
        <v>275</v>
      </c>
      <c r="C431" s="127"/>
      <c r="D431" s="78"/>
      <c r="E431" s="78"/>
      <c r="G431" s="172">
        <f t="shared" si="163"/>
        <v>3.0813000000000001</v>
      </c>
      <c r="H431" s="172"/>
      <c r="I431" s="172"/>
      <c r="J431" s="172">
        <f t="shared" si="164"/>
        <v>2.4689999999999999</v>
      </c>
      <c r="K431" s="172">
        <f t="shared" si="165"/>
        <v>3.0813000000000001</v>
      </c>
      <c r="L431" s="67" t="e">
        <f t="shared" si="166"/>
        <v>#DIV/0!</v>
      </c>
      <c r="M431" s="67" t="e">
        <f t="shared" si="167"/>
        <v>#DIV/0!</v>
      </c>
      <c r="N431" s="172" t="e">
        <f t="shared" si="162"/>
        <v>#DIV/0!</v>
      </c>
      <c r="O431" s="335"/>
      <c r="P431" s="172" t="e">
        <f t="shared" si="160"/>
        <v>#DIV/0!</v>
      </c>
    </row>
    <row r="432" spans="1:16" hidden="1" x14ac:dyDescent="0.25">
      <c r="A432" s="358">
        <f t="shared" si="161"/>
        <v>14</v>
      </c>
      <c r="B432" s="55" t="s">
        <v>191</v>
      </c>
      <c r="C432" s="127"/>
      <c r="D432" s="78"/>
      <c r="E432" s="78"/>
      <c r="G432" s="172">
        <f t="shared" si="163"/>
        <v>3.0813000000000001</v>
      </c>
      <c r="H432" s="172"/>
      <c r="I432" s="172"/>
      <c r="J432" s="172">
        <f t="shared" si="164"/>
        <v>2.4689999999999999</v>
      </c>
      <c r="K432" s="172">
        <f t="shared" si="165"/>
        <v>3.0813000000000001</v>
      </c>
      <c r="L432" s="67" t="e">
        <f t="shared" si="166"/>
        <v>#DIV/0!</v>
      </c>
      <c r="M432" s="67" t="e">
        <f t="shared" si="167"/>
        <v>#DIV/0!</v>
      </c>
      <c r="N432" s="172" t="e">
        <f t="shared" si="162"/>
        <v>#DIV/0!</v>
      </c>
      <c r="O432" s="335"/>
      <c r="P432" s="172" t="e">
        <f t="shared" si="160"/>
        <v>#DIV/0!</v>
      </c>
    </row>
    <row r="433" spans="1:16" hidden="1" x14ac:dyDescent="0.25">
      <c r="A433" s="358">
        <f t="shared" si="161"/>
        <v>15</v>
      </c>
      <c r="B433" s="55" t="s">
        <v>163</v>
      </c>
      <c r="C433" s="127">
        <v>0.26700000000000002</v>
      </c>
      <c r="D433" s="78"/>
      <c r="E433" s="78"/>
      <c r="G433" s="172">
        <f t="shared" si="163"/>
        <v>3.0813000000000001</v>
      </c>
      <c r="H433" s="172"/>
      <c r="I433" s="172"/>
      <c r="J433" s="172">
        <f t="shared" si="164"/>
        <v>2.4689999999999999</v>
      </c>
      <c r="K433" s="172">
        <f t="shared" si="165"/>
        <v>3.0813000000000001</v>
      </c>
      <c r="L433" s="67" t="e">
        <f t="shared" si="166"/>
        <v>#DIV/0!</v>
      </c>
      <c r="M433" s="67" t="e">
        <f t="shared" si="167"/>
        <v>#DIV/0!</v>
      </c>
      <c r="N433" s="172" t="e">
        <f t="shared" si="162"/>
        <v>#DIV/0!</v>
      </c>
      <c r="O433" s="335"/>
      <c r="P433" s="172" t="e">
        <f t="shared" si="160"/>
        <v>#DIV/0!</v>
      </c>
    </row>
    <row r="434" spans="1:16" hidden="1" x14ac:dyDescent="0.25">
      <c r="A434" s="358">
        <f t="shared" si="161"/>
        <v>16</v>
      </c>
      <c r="B434" s="55" t="s">
        <v>278</v>
      </c>
      <c r="C434" s="127"/>
      <c r="D434" s="78"/>
      <c r="E434" s="78"/>
      <c r="G434" s="172">
        <f t="shared" si="163"/>
        <v>3.0813000000000001</v>
      </c>
      <c r="H434" s="172"/>
      <c r="I434" s="172"/>
      <c r="J434" s="172">
        <f t="shared" si="164"/>
        <v>2.4689999999999999</v>
      </c>
      <c r="K434" s="172">
        <f t="shared" si="165"/>
        <v>3.0813000000000001</v>
      </c>
      <c r="L434" s="67" t="e">
        <f t="shared" si="166"/>
        <v>#DIV/0!</v>
      </c>
      <c r="M434" s="67" t="e">
        <f t="shared" si="167"/>
        <v>#DIV/0!</v>
      </c>
      <c r="N434" s="172" t="e">
        <f t="shared" si="162"/>
        <v>#DIV/0!</v>
      </c>
      <c r="O434" s="335"/>
      <c r="P434" s="172" t="e">
        <f t="shared" si="160"/>
        <v>#DIV/0!</v>
      </c>
    </row>
    <row r="435" spans="1:16" hidden="1" x14ac:dyDescent="0.25">
      <c r="A435" s="358">
        <f t="shared" si="161"/>
        <v>17</v>
      </c>
      <c r="B435" s="55" t="s">
        <v>269</v>
      </c>
      <c r="C435" s="127"/>
      <c r="D435" s="78"/>
      <c r="E435" s="78"/>
      <c r="G435" s="172">
        <f t="shared" si="163"/>
        <v>3.0813000000000001</v>
      </c>
      <c r="H435" s="172"/>
      <c r="I435" s="172"/>
      <c r="J435" s="172">
        <f t="shared" si="164"/>
        <v>2.4689999999999999</v>
      </c>
      <c r="K435" s="172">
        <f t="shared" si="165"/>
        <v>3.0813000000000001</v>
      </c>
      <c r="L435" s="67" t="e">
        <f t="shared" si="166"/>
        <v>#DIV/0!</v>
      </c>
      <c r="M435" s="67" t="e">
        <f t="shared" si="167"/>
        <v>#DIV/0!</v>
      </c>
      <c r="N435" s="172" t="e">
        <f t="shared" si="162"/>
        <v>#DIV/0!</v>
      </c>
      <c r="O435" s="335"/>
      <c r="P435" s="172" t="e">
        <f t="shared" si="160"/>
        <v>#DIV/0!</v>
      </c>
    </row>
    <row r="436" spans="1:16" hidden="1" x14ac:dyDescent="0.25">
      <c r="A436" s="358">
        <f t="shared" si="161"/>
        <v>18</v>
      </c>
      <c r="B436" s="55" t="s">
        <v>276</v>
      </c>
      <c r="C436" s="127"/>
      <c r="D436" s="78"/>
      <c r="E436" s="78"/>
      <c r="G436" s="172">
        <f t="shared" si="163"/>
        <v>3.0813000000000001</v>
      </c>
      <c r="H436" s="172"/>
      <c r="I436" s="172"/>
      <c r="J436" s="172">
        <f t="shared" si="164"/>
        <v>2.4689999999999999</v>
      </c>
      <c r="K436" s="172">
        <f t="shared" si="165"/>
        <v>3.0813000000000001</v>
      </c>
      <c r="L436" s="67" t="e">
        <f t="shared" si="166"/>
        <v>#DIV/0!</v>
      </c>
      <c r="M436" s="67" t="e">
        <f t="shared" si="167"/>
        <v>#DIV/0!</v>
      </c>
      <c r="N436" s="172" t="e">
        <f t="shared" si="162"/>
        <v>#DIV/0!</v>
      </c>
      <c r="O436" s="335"/>
      <c r="P436" s="172" t="e">
        <f t="shared" si="160"/>
        <v>#DIV/0!</v>
      </c>
    </row>
    <row r="437" spans="1:16" hidden="1" x14ac:dyDescent="0.25">
      <c r="A437" s="358">
        <f t="shared" si="161"/>
        <v>19</v>
      </c>
      <c r="B437" s="55" t="s">
        <v>270</v>
      </c>
      <c r="C437" s="127"/>
      <c r="D437" s="78"/>
      <c r="E437" s="78"/>
      <c r="G437" s="172">
        <f t="shared" si="163"/>
        <v>3.0813000000000001</v>
      </c>
      <c r="H437" s="172"/>
      <c r="I437" s="172"/>
      <c r="J437" s="172">
        <f t="shared" si="164"/>
        <v>2.4689999999999999</v>
      </c>
      <c r="K437" s="172">
        <f t="shared" si="165"/>
        <v>3.0813000000000001</v>
      </c>
      <c r="L437" s="67" t="e">
        <f t="shared" si="166"/>
        <v>#DIV/0!</v>
      </c>
      <c r="M437" s="67" t="e">
        <f t="shared" si="167"/>
        <v>#DIV/0!</v>
      </c>
      <c r="N437" s="172" t="e">
        <f t="shared" si="162"/>
        <v>#DIV/0!</v>
      </c>
      <c r="O437" s="335"/>
      <c r="P437" s="172" t="e">
        <f t="shared" si="160"/>
        <v>#DIV/0!</v>
      </c>
    </row>
    <row r="438" spans="1:16" hidden="1" x14ac:dyDescent="0.25">
      <c r="A438" s="358">
        <f t="shared" si="161"/>
        <v>20</v>
      </c>
      <c r="B438" s="55" t="s">
        <v>158</v>
      </c>
      <c r="C438" s="127">
        <v>0.1555</v>
      </c>
      <c r="D438" s="78"/>
      <c r="E438" s="78"/>
      <c r="G438" s="172">
        <f t="shared" si="163"/>
        <v>3.0813000000000001</v>
      </c>
      <c r="H438" s="172"/>
      <c r="I438" s="172"/>
      <c r="J438" s="172">
        <f t="shared" si="164"/>
        <v>2.4689999999999999</v>
      </c>
      <c r="K438" s="172">
        <f t="shared" si="165"/>
        <v>3.0813000000000001</v>
      </c>
      <c r="L438" s="67" t="e">
        <f t="shared" si="166"/>
        <v>#DIV/0!</v>
      </c>
      <c r="M438" s="67" t="e">
        <f t="shared" si="167"/>
        <v>#DIV/0!</v>
      </c>
      <c r="N438" s="172" t="e">
        <f t="shared" si="162"/>
        <v>#DIV/0!</v>
      </c>
      <c r="O438" s="335"/>
      <c r="P438" s="172" t="e">
        <f t="shared" si="160"/>
        <v>#DIV/0!</v>
      </c>
    </row>
    <row r="439" spans="1:16" hidden="1" x14ac:dyDescent="0.25">
      <c r="A439" s="358">
        <f t="shared" si="161"/>
        <v>21</v>
      </c>
      <c r="B439" s="55" t="s">
        <v>277</v>
      </c>
      <c r="C439" s="127"/>
      <c r="D439" s="78"/>
      <c r="E439" s="78"/>
      <c r="G439" s="172">
        <f t="shared" si="163"/>
        <v>3.0813000000000001</v>
      </c>
      <c r="H439" s="172"/>
      <c r="I439" s="172"/>
      <c r="J439" s="172">
        <f t="shared" si="164"/>
        <v>2.4689999999999999</v>
      </c>
      <c r="K439" s="172">
        <f t="shared" si="165"/>
        <v>3.0813000000000001</v>
      </c>
      <c r="L439" s="67" t="e">
        <f t="shared" si="166"/>
        <v>#DIV/0!</v>
      </c>
      <c r="M439" s="67" t="e">
        <f t="shared" si="167"/>
        <v>#DIV/0!</v>
      </c>
      <c r="N439" s="172" t="e">
        <f t="shared" si="162"/>
        <v>#DIV/0!</v>
      </c>
      <c r="O439" s="335"/>
      <c r="P439" s="172" t="e">
        <f t="shared" si="160"/>
        <v>#DIV/0!</v>
      </c>
    </row>
    <row r="440" spans="1:16" hidden="1" x14ac:dyDescent="0.25">
      <c r="A440" s="358">
        <f t="shared" si="161"/>
        <v>22</v>
      </c>
      <c r="B440" s="55" t="s">
        <v>271</v>
      </c>
      <c r="C440" s="127"/>
      <c r="D440" s="78"/>
      <c r="E440" s="78"/>
      <c r="G440" s="172">
        <f t="shared" si="163"/>
        <v>3.0813000000000001</v>
      </c>
      <c r="H440" s="172"/>
      <c r="I440" s="172"/>
      <c r="J440" s="172">
        <f t="shared" si="164"/>
        <v>2.4689999999999999</v>
      </c>
      <c r="K440" s="172">
        <f t="shared" si="165"/>
        <v>3.0813000000000001</v>
      </c>
      <c r="L440" s="67" t="e">
        <f t="shared" si="166"/>
        <v>#DIV/0!</v>
      </c>
      <c r="M440" s="67" t="e">
        <f t="shared" si="167"/>
        <v>#DIV/0!</v>
      </c>
      <c r="N440" s="172" t="e">
        <f t="shared" si="162"/>
        <v>#DIV/0!</v>
      </c>
      <c r="O440" s="335"/>
      <c r="P440" s="172" t="e">
        <f t="shared" si="160"/>
        <v>#DIV/0!</v>
      </c>
    </row>
    <row r="441" spans="1:16" hidden="1" x14ac:dyDescent="0.25">
      <c r="A441" s="358">
        <f t="shared" si="161"/>
        <v>23</v>
      </c>
      <c r="B441" s="55" t="s">
        <v>146</v>
      </c>
      <c r="C441" s="127"/>
      <c r="D441" s="78"/>
      <c r="E441" s="78"/>
      <c r="G441" s="172">
        <f t="shared" si="163"/>
        <v>3.0813000000000001</v>
      </c>
      <c r="H441" s="172"/>
      <c r="I441" s="172"/>
      <c r="J441" s="172">
        <f t="shared" si="164"/>
        <v>2.4689999999999999</v>
      </c>
      <c r="K441" s="172">
        <f t="shared" si="165"/>
        <v>3.0813000000000001</v>
      </c>
      <c r="L441" s="67" t="e">
        <f t="shared" si="166"/>
        <v>#DIV/0!</v>
      </c>
      <c r="M441" s="67" t="e">
        <f t="shared" si="167"/>
        <v>#DIV/0!</v>
      </c>
      <c r="N441" s="172" t="e">
        <f t="shared" si="162"/>
        <v>#DIV/0!</v>
      </c>
      <c r="O441" s="335"/>
      <c r="P441" s="172" t="e">
        <f t="shared" si="160"/>
        <v>#DIV/0!</v>
      </c>
    </row>
    <row r="442" spans="1:16" hidden="1" x14ac:dyDescent="0.25">
      <c r="A442" s="358">
        <f t="shared" si="161"/>
        <v>24</v>
      </c>
      <c r="B442" s="55" t="s">
        <v>264</v>
      </c>
      <c r="C442" s="127"/>
      <c r="D442" s="78"/>
      <c r="E442" s="78"/>
      <c r="G442" s="172">
        <f t="shared" si="163"/>
        <v>3.0813000000000001</v>
      </c>
      <c r="H442" s="172"/>
      <c r="I442" s="172"/>
      <c r="J442" s="172">
        <f t="shared" si="164"/>
        <v>2.4689999999999999</v>
      </c>
      <c r="K442" s="172">
        <f t="shared" si="165"/>
        <v>3.0813000000000001</v>
      </c>
      <c r="L442" s="67" t="e">
        <f t="shared" si="166"/>
        <v>#DIV/0!</v>
      </c>
      <c r="M442" s="67" t="e">
        <f t="shared" si="167"/>
        <v>#DIV/0!</v>
      </c>
      <c r="N442" s="172" t="e">
        <f t="shared" si="162"/>
        <v>#DIV/0!</v>
      </c>
      <c r="O442" s="335"/>
      <c r="P442" s="172" t="e">
        <f t="shared" si="160"/>
        <v>#DIV/0!</v>
      </c>
    </row>
    <row r="443" spans="1:16" hidden="1" x14ac:dyDescent="0.25">
      <c r="A443" s="358">
        <f t="shared" si="161"/>
        <v>25</v>
      </c>
      <c r="B443" s="55" t="s">
        <v>273</v>
      </c>
      <c r="C443" s="127"/>
      <c r="D443" s="78"/>
      <c r="E443" s="78"/>
      <c r="G443" s="172">
        <f t="shared" si="163"/>
        <v>3.0813000000000001</v>
      </c>
      <c r="H443" s="172"/>
      <c r="I443" s="172"/>
      <c r="J443" s="172">
        <f t="shared" si="164"/>
        <v>2.4689999999999999</v>
      </c>
      <c r="K443" s="172">
        <f t="shared" si="165"/>
        <v>3.0813000000000001</v>
      </c>
      <c r="L443" s="67" t="e">
        <f t="shared" si="166"/>
        <v>#DIV/0!</v>
      </c>
      <c r="M443" s="67" t="e">
        <f t="shared" si="167"/>
        <v>#DIV/0!</v>
      </c>
      <c r="N443" s="172" t="e">
        <f t="shared" si="162"/>
        <v>#DIV/0!</v>
      </c>
      <c r="O443" s="335"/>
      <c r="P443" s="172" t="e">
        <f t="shared" si="160"/>
        <v>#DIV/0!</v>
      </c>
    </row>
    <row r="444" spans="1:16" hidden="1" x14ac:dyDescent="0.25">
      <c r="A444" s="358">
        <f t="shared" si="161"/>
        <v>26</v>
      </c>
      <c r="B444" s="55" t="s">
        <v>274</v>
      </c>
      <c r="C444" s="127"/>
      <c r="D444" s="78"/>
      <c r="E444" s="78"/>
      <c r="G444" s="172">
        <f t="shared" si="163"/>
        <v>3.0813000000000001</v>
      </c>
      <c r="H444" s="172"/>
      <c r="I444" s="172"/>
      <c r="J444" s="172">
        <f t="shared" si="164"/>
        <v>2.4689999999999999</v>
      </c>
      <c r="K444" s="172">
        <f t="shared" si="165"/>
        <v>3.0813000000000001</v>
      </c>
      <c r="L444" s="67" t="e">
        <f t="shared" si="166"/>
        <v>#DIV/0!</v>
      </c>
      <c r="M444" s="67" t="e">
        <f t="shared" si="167"/>
        <v>#DIV/0!</v>
      </c>
      <c r="N444" s="172" t="e">
        <f t="shared" si="162"/>
        <v>#DIV/0!</v>
      </c>
      <c r="O444" s="335"/>
      <c r="P444" s="172" t="e">
        <f t="shared" si="160"/>
        <v>#DIV/0!</v>
      </c>
    </row>
    <row r="445" spans="1:16" hidden="1" x14ac:dyDescent="0.25">
      <c r="A445" s="358">
        <f t="shared" si="161"/>
        <v>27</v>
      </c>
      <c r="B445" s="55" t="s">
        <v>159</v>
      </c>
      <c r="C445" s="127">
        <v>0.318</v>
      </c>
      <c r="D445" s="78"/>
      <c r="E445" s="78"/>
      <c r="G445" s="172">
        <f t="shared" si="163"/>
        <v>3.0813000000000001</v>
      </c>
      <c r="H445" s="172"/>
      <c r="I445" s="172"/>
      <c r="J445" s="172">
        <f t="shared" si="164"/>
        <v>2.4689999999999999</v>
      </c>
      <c r="K445" s="172">
        <f t="shared" si="165"/>
        <v>3.0813000000000001</v>
      </c>
      <c r="L445" s="67" t="e">
        <f t="shared" si="166"/>
        <v>#DIV/0!</v>
      </c>
      <c r="M445" s="67" t="e">
        <f t="shared" si="167"/>
        <v>#DIV/0!</v>
      </c>
      <c r="N445" s="172" t="e">
        <f t="shared" si="162"/>
        <v>#DIV/0!</v>
      </c>
      <c r="O445" s="335"/>
      <c r="P445" s="172" t="e">
        <f t="shared" si="160"/>
        <v>#DIV/0!</v>
      </c>
    </row>
    <row r="446" spans="1:16" hidden="1" x14ac:dyDescent="0.25">
      <c r="A446" s="358">
        <f t="shared" si="161"/>
        <v>28</v>
      </c>
      <c r="B446" s="55" t="s">
        <v>166</v>
      </c>
      <c r="C446" s="127"/>
      <c r="D446" s="78"/>
      <c r="E446" s="78"/>
      <c r="G446" s="172">
        <f t="shared" si="163"/>
        <v>3.0813000000000001</v>
      </c>
      <c r="H446" s="172"/>
      <c r="I446" s="172"/>
      <c r="J446" s="172">
        <f t="shared" si="164"/>
        <v>2.4689999999999999</v>
      </c>
      <c r="K446" s="172">
        <f t="shared" si="165"/>
        <v>3.0813000000000001</v>
      </c>
      <c r="L446" s="67" t="e">
        <f t="shared" si="166"/>
        <v>#DIV/0!</v>
      </c>
      <c r="M446" s="67" t="e">
        <f t="shared" si="167"/>
        <v>#DIV/0!</v>
      </c>
      <c r="N446" s="172" t="e">
        <f t="shared" si="162"/>
        <v>#DIV/0!</v>
      </c>
      <c r="O446" s="335"/>
      <c r="P446" s="172" t="e">
        <f t="shared" si="160"/>
        <v>#DIV/0!</v>
      </c>
    </row>
    <row r="447" spans="1:16" hidden="1" x14ac:dyDescent="0.25">
      <c r="A447" s="358">
        <f t="shared" si="161"/>
        <v>29</v>
      </c>
      <c r="B447" s="55" t="s">
        <v>164</v>
      </c>
      <c r="C447" s="127"/>
      <c r="D447" s="78"/>
      <c r="E447" s="78"/>
      <c r="G447" s="172">
        <f t="shared" si="163"/>
        <v>3.0813000000000001</v>
      </c>
      <c r="H447" s="172"/>
      <c r="I447" s="172"/>
      <c r="J447" s="172">
        <f t="shared" si="164"/>
        <v>2.4689999999999999</v>
      </c>
      <c r="K447" s="172">
        <f t="shared" si="165"/>
        <v>3.0813000000000001</v>
      </c>
      <c r="L447" s="67" t="e">
        <f t="shared" si="166"/>
        <v>#DIV/0!</v>
      </c>
      <c r="M447" s="67" t="e">
        <f t="shared" si="167"/>
        <v>#DIV/0!</v>
      </c>
      <c r="N447" s="172" t="e">
        <f t="shared" si="162"/>
        <v>#DIV/0!</v>
      </c>
      <c r="O447" s="335"/>
      <c r="P447" s="172" t="e">
        <f t="shared" si="160"/>
        <v>#DIV/0!</v>
      </c>
    </row>
    <row r="448" spans="1:16" hidden="1" x14ac:dyDescent="0.25">
      <c r="A448" s="358">
        <f t="shared" si="161"/>
        <v>30</v>
      </c>
      <c r="B448" s="55" t="s">
        <v>165</v>
      </c>
      <c r="C448" s="127"/>
      <c r="D448" s="78"/>
      <c r="E448" s="78"/>
      <c r="G448" s="172">
        <f t="shared" si="163"/>
        <v>3.0813000000000001</v>
      </c>
      <c r="H448" s="172"/>
      <c r="I448" s="172"/>
      <c r="J448" s="172">
        <f t="shared" si="164"/>
        <v>2.4689999999999999</v>
      </c>
      <c r="K448" s="172">
        <f t="shared" si="165"/>
        <v>3.0813000000000001</v>
      </c>
      <c r="L448" s="67" t="e">
        <f t="shared" si="166"/>
        <v>#DIV/0!</v>
      </c>
      <c r="M448" s="67" t="e">
        <f t="shared" si="167"/>
        <v>#DIV/0!</v>
      </c>
      <c r="N448" s="172" t="e">
        <f t="shared" si="162"/>
        <v>#DIV/0!</v>
      </c>
      <c r="O448" s="335"/>
      <c r="P448" s="172" t="e">
        <f t="shared" si="160"/>
        <v>#DIV/0!</v>
      </c>
    </row>
    <row r="449" spans="1:16" hidden="1" x14ac:dyDescent="0.25">
      <c r="A449" s="358">
        <f t="shared" si="161"/>
        <v>31</v>
      </c>
      <c r="B449" s="55"/>
      <c r="C449" s="127"/>
      <c r="D449" s="78"/>
      <c r="E449" s="78"/>
      <c r="G449" s="172">
        <f t="shared" si="163"/>
        <v>3.0813000000000001</v>
      </c>
      <c r="H449" s="172"/>
      <c r="I449" s="172"/>
      <c r="J449" s="172">
        <f t="shared" si="164"/>
        <v>2.4689999999999999</v>
      </c>
      <c r="K449" s="172">
        <f t="shared" si="165"/>
        <v>3.0813000000000001</v>
      </c>
      <c r="L449" s="67" t="e">
        <f t="shared" si="166"/>
        <v>#DIV/0!</v>
      </c>
      <c r="M449" s="67" t="e">
        <f t="shared" si="167"/>
        <v>#DIV/0!</v>
      </c>
      <c r="N449" s="172" t="e">
        <f t="shared" si="162"/>
        <v>#DIV/0!</v>
      </c>
      <c r="O449" s="335"/>
      <c r="P449" s="172" t="e">
        <f t="shared" si="160"/>
        <v>#DIV/0!</v>
      </c>
    </row>
    <row r="450" spans="1:16" hidden="1" x14ac:dyDescent="0.25">
      <c r="A450" s="358">
        <f t="shared" si="161"/>
        <v>32</v>
      </c>
      <c r="B450" s="55"/>
      <c r="C450" s="127"/>
      <c r="D450" s="78"/>
      <c r="E450" s="78"/>
      <c r="G450" s="172">
        <f t="shared" si="163"/>
        <v>3.0813000000000001</v>
      </c>
      <c r="H450" s="172"/>
      <c r="I450" s="172"/>
      <c r="J450" s="172">
        <f t="shared" si="164"/>
        <v>2.4689999999999999</v>
      </c>
      <c r="K450" s="172">
        <f t="shared" si="165"/>
        <v>3.0813000000000001</v>
      </c>
      <c r="L450" s="67" t="e">
        <f t="shared" si="166"/>
        <v>#DIV/0!</v>
      </c>
      <c r="M450" s="67" t="e">
        <f t="shared" si="167"/>
        <v>#DIV/0!</v>
      </c>
      <c r="N450" s="172" t="e">
        <f t="shared" si="162"/>
        <v>#DIV/0!</v>
      </c>
      <c r="O450" s="335"/>
      <c r="P450" s="172" t="e">
        <f t="shared" si="160"/>
        <v>#DIV/0!</v>
      </c>
    </row>
    <row r="451" spans="1:16" hidden="1" x14ac:dyDescent="0.25">
      <c r="A451" s="358">
        <f t="shared" si="161"/>
        <v>33</v>
      </c>
      <c r="B451" s="55"/>
      <c r="C451" s="127"/>
      <c r="D451" s="78"/>
      <c r="E451" s="78"/>
      <c r="G451" s="172">
        <f t="shared" si="163"/>
        <v>3.0813000000000001</v>
      </c>
      <c r="H451" s="172"/>
      <c r="I451" s="172"/>
      <c r="J451" s="172">
        <f t="shared" si="164"/>
        <v>2.4689999999999999</v>
      </c>
      <c r="K451" s="172">
        <f t="shared" si="165"/>
        <v>3.0813000000000001</v>
      </c>
      <c r="L451" s="67" t="e">
        <f t="shared" si="166"/>
        <v>#DIV/0!</v>
      </c>
      <c r="M451" s="67" t="e">
        <f t="shared" si="167"/>
        <v>#DIV/0!</v>
      </c>
      <c r="N451" s="172" t="e">
        <f t="shared" si="162"/>
        <v>#DIV/0!</v>
      </c>
      <c r="O451" s="335"/>
      <c r="P451" s="172" t="e">
        <f t="shared" si="160"/>
        <v>#DIV/0!</v>
      </c>
    </row>
    <row r="452" spans="1:16" hidden="1" x14ac:dyDescent="0.25">
      <c r="G452" s="172">
        <f t="shared" si="163"/>
        <v>3.0813000000000001</v>
      </c>
      <c r="H452" s="172"/>
      <c r="I452" s="172"/>
      <c r="J452" s="172">
        <f t="shared" si="164"/>
        <v>2.4689999999999999</v>
      </c>
      <c r="K452" s="172">
        <f t="shared" si="165"/>
        <v>3.0813000000000001</v>
      </c>
      <c r="L452" s="67" t="e">
        <f t="shared" si="166"/>
        <v>#DIV/0!</v>
      </c>
      <c r="M452" s="67" t="e">
        <f t="shared" si="167"/>
        <v>#DIV/0!</v>
      </c>
      <c r="N452" s="172" t="e">
        <f t="shared" si="162"/>
        <v>#DIV/0!</v>
      </c>
      <c r="O452" s="335"/>
      <c r="P452" s="172" t="e">
        <f t="shared" si="160"/>
        <v>#DIV/0!</v>
      </c>
    </row>
    <row r="453" spans="1:16" hidden="1" x14ac:dyDescent="0.25">
      <c r="A453" s="29"/>
      <c r="B453" s="355" t="s">
        <v>24</v>
      </c>
      <c r="C453" s="105"/>
      <c r="D453" s="79"/>
      <c r="E453" s="79"/>
      <c r="G453" s="172">
        <f t="shared" si="163"/>
        <v>3.0813000000000001</v>
      </c>
      <c r="H453" s="172"/>
      <c r="I453" s="172"/>
      <c r="J453" s="172">
        <f t="shared" si="164"/>
        <v>2.4689999999999999</v>
      </c>
      <c r="K453" s="172">
        <f t="shared" si="165"/>
        <v>3.0813000000000001</v>
      </c>
      <c r="L453" s="67" t="e">
        <f t="shared" si="166"/>
        <v>#DIV/0!</v>
      </c>
      <c r="M453" s="67" t="e">
        <f t="shared" si="167"/>
        <v>#DIV/0!</v>
      </c>
      <c r="N453" s="172" t="e">
        <f t="shared" si="162"/>
        <v>#DIV/0!</v>
      </c>
      <c r="O453" s="335"/>
      <c r="P453" s="172" t="e">
        <f t="shared" si="160"/>
        <v>#DIV/0!</v>
      </c>
    </row>
    <row r="454" spans="1:16" hidden="1" x14ac:dyDescent="0.25">
      <c r="A454" s="358"/>
      <c r="B454" s="196" t="s">
        <v>487</v>
      </c>
      <c r="D454" s="78"/>
      <c r="E454" s="78"/>
      <c r="G454" s="172">
        <f t="shared" si="163"/>
        <v>3.0813000000000001</v>
      </c>
      <c r="H454" s="172"/>
      <c r="I454" s="172"/>
      <c r="J454" s="172">
        <f t="shared" si="164"/>
        <v>2.4689999999999999</v>
      </c>
      <c r="K454" s="172">
        <f t="shared" si="165"/>
        <v>3.0813000000000001</v>
      </c>
      <c r="L454" s="67" t="e">
        <f t="shared" si="166"/>
        <v>#DIV/0!</v>
      </c>
      <c r="M454" s="67" t="e">
        <f t="shared" si="167"/>
        <v>#DIV/0!</v>
      </c>
      <c r="N454" s="172" t="e">
        <f t="shared" ref="N454:N485" si="168">N453</f>
        <v>#DIV/0!</v>
      </c>
      <c r="O454" s="335"/>
      <c r="P454" s="172" t="e">
        <f t="shared" si="160"/>
        <v>#DIV/0!</v>
      </c>
    </row>
    <row r="455" spans="1:16" hidden="1" x14ac:dyDescent="0.25">
      <c r="A455" s="358"/>
      <c r="B455" s="55" t="s">
        <v>413</v>
      </c>
      <c r="D455" s="78"/>
      <c r="E455" s="78"/>
      <c r="G455" s="172">
        <f t="shared" si="163"/>
        <v>3.0813000000000001</v>
      </c>
      <c r="H455" s="172"/>
      <c r="I455" s="172"/>
      <c r="J455" s="172">
        <f t="shared" si="164"/>
        <v>2.4689999999999999</v>
      </c>
      <c r="K455" s="172">
        <f t="shared" si="165"/>
        <v>3.0813000000000001</v>
      </c>
      <c r="L455" s="67" t="e">
        <f t="shared" si="166"/>
        <v>#DIV/0!</v>
      </c>
      <c r="M455" s="67" t="e">
        <f t="shared" si="167"/>
        <v>#DIV/0!</v>
      </c>
      <c r="N455" s="172" t="e">
        <f t="shared" si="168"/>
        <v>#DIV/0!</v>
      </c>
      <c r="O455" s="335"/>
      <c r="P455" s="172" t="e">
        <f t="shared" si="160"/>
        <v>#DIV/0!</v>
      </c>
    </row>
    <row r="456" spans="1:16" hidden="1" x14ac:dyDescent="0.25">
      <c r="A456" s="358"/>
      <c r="B456" s="55" t="s">
        <v>414</v>
      </c>
      <c r="D456" s="78"/>
      <c r="E456" s="78"/>
      <c r="G456" s="172">
        <f t="shared" ref="G456:G487" si="169">G455</f>
        <v>3.0813000000000001</v>
      </c>
      <c r="H456" s="172"/>
      <c r="I456" s="172"/>
      <c r="J456" s="172">
        <f t="shared" ref="J456:J487" si="170">J455</f>
        <v>2.4689999999999999</v>
      </c>
      <c r="K456" s="172">
        <f t="shared" ref="K456:K487" si="171">K455</f>
        <v>3.0813000000000001</v>
      </c>
      <c r="L456" s="67" t="e">
        <f t="shared" ref="L456:L487" si="172">L455</f>
        <v>#DIV/0!</v>
      </c>
      <c r="M456" s="67" t="e">
        <f t="shared" ref="M456:M487" si="173">M455</f>
        <v>#DIV/0!</v>
      </c>
      <c r="N456" s="172" t="e">
        <f t="shared" si="168"/>
        <v>#DIV/0!</v>
      </c>
      <c r="O456" s="335"/>
      <c r="P456" s="172" t="e">
        <f t="shared" si="160"/>
        <v>#DIV/0!</v>
      </c>
    </row>
    <row r="457" spans="1:16" hidden="1" x14ac:dyDescent="0.25">
      <c r="A457" s="358"/>
      <c r="B457" s="55" t="s">
        <v>448</v>
      </c>
      <c r="D457" s="78"/>
      <c r="E457" s="78"/>
      <c r="G457" s="172">
        <f t="shared" si="169"/>
        <v>3.0813000000000001</v>
      </c>
      <c r="H457" s="172"/>
      <c r="I457" s="172"/>
      <c r="J457" s="172">
        <f t="shared" si="170"/>
        <v>2.4689999999999999</v>
      </c>
      <c r="K457" s="172">
        <f t="shared" si="171"/>
        <v>3.0813000000000001</v>
      </c>
      <c r="L457" s="67" t="e">
        <f t="shared" si="172"/>
        <v>#DIV/0!</v>
      </c>
      <c r="M457" s="67" t="e">
        <f t="shared" si="173"/>
        <v>#DIV/0!</v>
      </c>
      <c r="N457" s="172" t="e">
        <f t="shared" si="168"/>
        <v>#DIV/0!</v>
      </c>
      <c r="O457" s="335"/>
      <c r="P457" s="172" t="e">
        <f t="shared" si="160"/>
        <v>#DIV/0!</v>
      </c>
    </row>
    <row r="458" spans="1:16" hidden="1" x14ac:dyDescent="0.25">
      <c r="A458" s="358"/>
      <c r="B458" s="55" t="s">
        <v>449</v>
      </c>
      <c r="D458" s="78"/>
      <c r="E458" s="78"/>
      <c r="G458" s="172">
        <f t="shared" si="169"/>
        <v>3.0813000000000001</v>
      </c>
      <c r="H458" s="172"/>
      <c r="I458" s="172"/>
      <c r="J458" s="172">
        <f t="shared" si="170"/>
        <v>2.4689999999999999</v>
      </c>
      <c r="K458" s="172">
        <f t="shared" si="171"/>
        <v>3.0813000000000001</v>
      </c>
      <c r="L458" s="67" t="e">
        <f t="shared" si="172"/>
        <v>#DIV/0!</v>
      </c>
      <c r="M458" s="67" t="e">
        <f t="shared" si="173"/>
        <v>#DIV/0!</v>
      </c>
      <c r="N458" s="172" t="e">
        <f t="shared" si="168"/>
        <v>#DIV/0!</v>
      </c>
      <c r="O458" s="335"/>
      <c r="P458" s="172" t="e">
        <f t="shared" si="160"/>
        <v>#DIV/0!</v>
      </c>
    </row>
    <row r="459" spans="1:16" hidden="1" x14ac:dyDescent="0.25">
      <c r="A459" s="358"/>
      <c r="B459" s="92"/>
      <c r="C459" s="127"/>
      <c r="D459" s="78"/>
      <c r="E459" s="78"/>
      <c r="G459" s="172">
        <f t="shared" si="169"/>
        <v>3.0813000000000001</v>
      </c>
      <c r="H459" s="172"/>
      <c r="I459" s="172"/>
      <c r="J459" s="172">
        <f t="shared" si="170"/>
        <v>2.4689999999999999</v>
      </c>
      <c r="K459" s="172">
        <f t="shared" si="171"/>
        <v>3.0813000000000001</v>
      </c>
      <c r="L459" s="67" t="e">
        <f t="shared" si="172"/>
        <v>#DIV/0!</v>
      </c>
      <c r="M459" s="67" t="e">
        <f t="shared" si="173"/>
        <v>#DIV/0!</v>
      </c>
      <c r="N459" s="172" t="e">
        <f t="shared" si="168"/>
        <v>#DIV/0!</v>
      </c>
      <c r="O459" s="335"/>
      <c r="P459" s="172" t="e">
        <f t="shared" si="160"/>
        <v>#DIV/0!</v>
      </c>
    </row>
    <row r="460" spans="1:16" ht="18.75" hidden="1" x14ac:dyDescent="0.3">
      <c r="A460" s="91"/>
      <c r="B460" s="93" t="s">
        <v>194</v>
      </c>
      <c r="C460" s="127"/>
      <c r="D460" s="78"/>
      <c r="E460" s="78"/>
      <c r="G460" s="172">
        <f t="shared" si="169"/>
        <v>3.0813000000000001</v>
      </c>
      <c r="H460" s="172"/>
      <c r="I460" s="172"/>
      <c r="J460" s="172">
        <f t="shared" si="170"/>
        <v>2.4689999999999999</v>
      </c>
      <c r="K460" s="172">
        <f t="shared" si="171"/>
        <v>3.0813000000000001</v>
      </c>
      <c r="L460" s="67" t="e">
        <f t="shared" si="172"/>
        <v>#DIV/0!</v>
      </c>
      <c r="M460" s="67" t="e">
        <f t="shared" si="173"/>
        <v>#DIV/0!</v>
      </c>
      <c r="N460" s="172" t="e">
        <f t="shared" si="168"/>
        <v>#DIV/0!</v>
      </c>
      <c r="O460" s="335"/>
      <c r="P460" s="172" t="e">
        <f t="shared" si="160"/>
        <v>#DIV/0!</v>
      </c>
    </row>
    <row r="461" spans="1:16" hidden="1" x14ac:dyDescent="0.25">
      <c r="A461" s="91">
        <f>A459+1</f>
        <v>1</v>
      </c>
      <c r="B461" s="94" t="s">
        <v>44</v>
      </c>
      <c r="C461" s="127"/>
      <c r="D461" s="78"/>
      <c r="E461" s="78"/>
      <c r="G461" s="172">
        <f t="shared" si="169"/>
        <v>3.0813000000000001</v>
      </c>
      <c r="H461" s="172"/>
      <c r="I461" s="172"/>
      <c r="J461" s="172">
        <f t="shared" si="170"/>
        <v>2.4689999999999999</v>
      </c>
      <c r="K461" s="172">
        <f t="shared" si="171"/>
        <v>3.0813000000000001</v>
      </c>
      <c r="L461" s="67" t="e">
        <f t="shared" si="172"/>
        <v>#DIV/0!</v>
      </c>
      <c r="M461" s="67" t="e">
        <f t="shared" si="173"/>
        <v>#DIV/0!</v>
      </c>
      <c r="N461" s="172" t="e">
        <f t="shared" si="168"/>
        <v>#DIV/0!</v>
      </c>
      <c r="O461" s="335"/>
      <c r="P461" s="172" t="e">
        <f t="shared" si="160"/>
        <v>#DIV/0!</v>
      </c>
    </row>
    <row r="462" spans="1:16" hidden="1" x14ac:dyDescent="0.25">
      <c r="A462" s="91">
        <f>A461+1</f>
        <v>2</v>
      </c>
      <c r="B462" s="94" t="s">
        <v>63</v>
      </c>
      <c r="C462" s="127"/>
      <c r="D462" s="78"/>
      <c r="E462" s="78"/>
      <c r="G462" s="172">
        <f t="shared" si="169"/>
        <v>3.0813000000000001</v>
      </c>
      <c r="H462" s="172"/>
      <c r="I462" s="172"/>
      <c r="J462" s="172">
        <f t="shared" si="170"/>
        <v>2.4689999999999999</v>
      </c>
      <c r="K462" s="172">
        <f t="shared" si="171"/>
        <v>3.0813000000000001</v>
      </c>
      <c r="L462" s="67" t="e">
        <f t="shared" si="172"/>
        <v>#DIV/0!</v>
      </c>
      <c r="M462" s="67" t="e">
        <f t="shared" si="173"/>
        <v>#DIV/0!</v>
      </c>
      <c r="N462" s="172" t="e">
        <f t="shared" si="168"/>
        <v>#DIV/0!</v>
      </c>
      <c r="O462" s="335"/>
      <c r="P462" s="172" t="e">
        <f t="shared" si="160"/>
        <v>#DIV/0!</v>
      </c>
    </row>
    <row r="463" spans="1:16" hidden="1" x14ac:dyDescent="0.25">
      <c r="A463" s="91">
        <f>A462+1</f>
        <v>3</v>
      </c>
      <c r="B463" s="94" t="s">
        <v>100</v>
      </c>
      <c r="C463" s="127"/>
      <c r="D463" s="78"/>
      <c r="E463" s="78"/>
      <c r="G463" s="172">
        <f t="shared" si="169"/>
        <v>3.0813000000000001</v>
      </c>
      <c r="H463" s="172"/>
      <c r="I463" s="172"/>
      <c r="J463" s="172">
        <f t="shared" si="170"/>
        <v>2.4689999999999999</v>
      </c>
      <c r="K463" s="172">
        <f t="shared" si="171"/>
        <v>3.0813000000000001</v>
      </c>
      <c r="L463" s="67" t="e">
        <f t="shared" si="172"/>
        <v>#DIV/0!</v>
      </c>
      <c r="M463" s="67" t="e">
        <f t="shared" si="173"/>
        <v>#DIV/0!</v>
      </c>
      <c r="N463" s="172" t="e">
        <f t="shared" si="168"/>
        <v>#DIV/0!</v>
      </c>
      <c r="O463" s="335"/>
      <c r="P463" s="172" t="e">
        <f t="shared" si="160"/>
        <v>#DIV/0!</v>
      </c>
    </row>
    <row r="464" spans="1:16" hidden="1" x14ac:dyDescent="0.25">
      <c r="A464" s="91">
        <f>A463+1</f>
        <v>4</v>
      </c>
      <c r="B464" s="94" t="s">
        <v>240</v>
      </c>
      <c r="C464" s="128">
        <f>12.83/50</f>
        <v>0.25659999999999999</v>
      </c>
      <c r="D464" s="78" t="s">
        <v>241</v>
      </c>
      <c r="E464" s="78"/>
      <c r="G464" s="172">
        <f t="shared" si="169"/>
        <v>3.0813000000000001</v>
      </c>
      <c r="H464" s="172"/>
      <c r="I464" s="172"/>
      <c r="J464" s="172">
        <f t="shared" si="170"/>
        <v>2.4689999999999999</v>
      </c>
      <c r="K464" s="172">
        <f t="shared" si="171"/>
        <v>3.0813000000000001</v>
      </c>
      <c r="L464" s="67" t="e">
        <f t="shared" si="172"/>
        <v>#DIV/0!</v>
      </c>
      <c r="M464" s="67" t="e">
        <f t="shared" si="173"/>
        <v>#DIV/0!</v>
      </c>
      <c r="N464" s="172" t="e">
        <f t="shared" si="168"/>
        <v>#DIV/0!</v>
      </c>
      <c r="O464" s="335"/>
      <c r="P464" s="172" t="e">
        <f t="shared" si="160"/>
        <v>#DIV/0!</v>
      </c>
    </row>
    <row r="465" spans="1:16" hidden="1" x14ac:dyDescent="0.25">
      <c r="A465" s="91"/>
      <c r="B465" s="258" t="s">
        <v>498</v>
      </c>
      <c r="C465" s="128"/>
      <c r="D465" s="78"/>
      <c r="E465" s="78"/>
      <c r="G465" s="172">
        <f t="shared" si="169"/>
        <v>3.0813000000000001</v>
      </c>
      <c r="H465" s="172"/>
      <c r="I465" s="172"/>
      <c r="J465" s="172">
        <f t="shared" si="170"/>
        <v>2.4689999999999999</v>
      </c>
      <c r="K465" s="172">
        <f t="shared" si="171"/>
        <v>3.0813000000000001</v>
      </c>
      <c r="L465" s="67" t="e">
        <f t="shared" si="172"/>
        <v>#DIV/0!</v>
      </c>
      <c r="M465" s="67" t="e">
        <f t="shared" si="173"/>
        <v>#DIV/0!</v>
      </c>
      <c r="N465" s="172" t="e">
        <f t="shared" si="168"/>
        <v>#DIV/0!</v>
      </c>
      <c r="O465" s="335"/>
      <c r="P465" s="172" t="e">
        <f t="shared" si="160"/>
        <v>#DIV/0!</v>
      </c>
    </row>
    <row r="466" spans="1:16" hidden="1" x14ac:dyDescent="0.25">
      <c r="A466" s="91"/>
      <c r="B466" s="258" t="s">
        <v>500</v>
      </c>
      <c r="C466" s="128"/>
      <c r="D466" s="78"/>
      <c r="E466" s="78"/>
      <c r="G466" s="172">
        <f t="shared" si="169"/>
        <v>3.0813000000000001</v>
      </c>
      <c r="H466" s="172"/>
      <c r="I466" s="172"/>
      <c r="J466" s="172">
        <f t="shared" si="170"/>
        <v>2.4689999999999999</v>
      </c>
      <c r="K466" s="172">
        <f t="shared" si="171"/>
        <v>3.0813000000000001</v>
      </c>
      <c r="L466" s="67" t="e">
        <f t="shared" si="172"/>
        <v>#DIV/0!</v>
      </c>
      <c r="M466" s="67" t="e">
        <f t="shared" si="173"/>
        <v>#DIV/0!</v>
      </c>
      <c r="N466" s="172" t="e">
        <f t="shared" si="168"/>
        <v>#DIV/0!</v>
      </c>
      <c r="O466" s="335"/>
      <c r="P466" s="172" t="e">
        <f t="shared" si="160"/>
        <v>#DIV/0!</v>
      </c>
    </row>
    <row r="467" spans="1:16" hidden="1" x14ac:dyDescent="0.25">
      <c r="A467" s="91">
        <f>A464+1</f>
        <v>5</v>
      </c>
      <c r="B467" s="94" t="s">
        <v>51</v>
      </c>
      <c r="C467" s="127"/>
      <c r="D467" s="78"/>
      <c r="E467" s="78"/>
      <c r="G467" s="172">
        <f t="shared" si="169"/>
        <v>3.0813000000000001</v>
      </c>
      <c r="H467" s="172"/>
      <c r="I467" s="172"/>
      <c r="J467" s="172">
        <f t="shared" si="170"/>
        <v>2.4689999999999999</v>
      </c>
      <c r="K467" s="172">
        <f t="shared" si="171"/>
        <v>3.0813000000000001</v>
      </c>
      <c r="L467" s="67" t="e">
        <f t="shared" si="172"/>
        <v>#DIV/0!</v>
      </c>
      <c r="M467" s="67" t="e">
        <f t="shared" si="173"/>
        <v>#DIV/0!</v>
      </c>
      <c r="N467" s="172" t="e">
        <f t="shared" si="168"/>
        <v>#DIV/0!</v>
      </c>
      <c r="O467" s="335"/>
      <c r="P467" s="172" t="e">
        <f t="shared" si="160"/>
        <v>#DIV/0!</v>
      </c>
    </row>
    <row r="468" spans="1:16" hidden="1" x14ac:dyDescent="0.25">
      <c r="A468" s="91">
        <f>A467+1</f>
        <v>6</v>
      </c>
      <c r="B468" s="94" t="s">
        <v>315</v>
      </c>
      <c r="C468" s="127">
        <v>0.34699999999999998</v>
      </c>
      <c r="D468" s="78"/>
      <c r="E468" s="78"/>
      <c r="G468" s="172">
        <f t="shared" si="169"/>
        <v>3.0813000000000001</v>
      </c>
      <c r="H468" s="172"/>
      <c r="I468" s="172"/>
      <c r="J468" s="172">
        <f t="shared" si="170"/>
        <v>2.4689999999999999</v>
      </c>
      <c r="K468" s="172">
        <f t="shared" si="171"/>
        <v>3.0813000000000001</v>
      </c>
      <c r="L468" s="67" t="e">
        <f t="shared" si="172"/>
        <v>#DIV/0!</v>
      </c>
      <c r="M468" s="67" t="e">
        <f t="shared" si="173"/>
        <v>#DIV/0!</v>
      </c>
      <c r="N468" s="172" t="e">
        <f t="shared" si="168"/>
        <v>#DIV/0!</v>
      </c>
      <c r="O468" s="335"/>
      <c r="P468" s="172" t="e">
        <f t="shared" si="160"/>
        <v>#DIV/0!</v>
      </c>
    </row>
    <row r="469" spans="1:16" hidden="1" x14ac:dyDescent="0.25">
      <c r="A469" s="91">
        <f>A468+1</f>
        <v>7</v>
      </c>
      <c r="B469" s="94" t="s">
        <v>195</v>
      </c>
      <c r="C469" s="127"/>
      <c r="D469" s="78"/>
      <c r="E469" s="78"/>
      <c r="G469" s="172">
        <f t="shared" si="169"/>
        <v>3.0813000000000001</v>
      </c>
      <c r="H469" s="172"/>
      <c r="I469" s="172"/>
      <c r="J469" s="172">
        <f t="shared" si="170"/>
        <v>2.4689999999999999</v>
      </c>
      <c r="K469" s="172">
        <f t="shared" si="171"/>
        <v>3.0813000000000001</v>
      </c>
      <c r="L469" s="67" t="e">
        <f t="shared" si="172"/>
        <v>#DIV/0!</v>
      </c>
      <c r="M469" s="67" t="e">
        <f t="shared" si="173"/>
        <v>#DIV/0!</v>
      </c>
      <c r="N469" s="172" t="e">
        <f t="shared" si="168"/>
        <v>#DIV/0!</v>
      </c>
      <c r="O469" s="335"/>
      <c r="P469" s="172" t="e">
        <f t="shared" si="160"/>
        <v>#DIV/0!</v>
      </c>
    </row>
    <row r="470" spans="1:16" ht="15.75" hidden="1" thickBot="1" x14ac:dyDescent="0.3">
      <c r="A470" s="91">
        <f>A469+1</f>
        <v>8</v>
      </c>
      <c r="B470" s="106" t="s">
        <v>196</v>
      </c>
      <c r="C470" s="127"/>
      <c r="D470" s="78"/>
      <c r="E470" s="78"/>
      <c r="G470" s="172">
        <f t="shared" si="169"/>
        <v>3.0813000000000001</v>
      </c>
      <c r="H470" s="172"/>
      <c r="I470" s="172"/>
      <c r="J470" s="172">
        <f t="shared" si="170"/>
        <v>2.4689999999999999</v>
      </c>
      <c r="K470" s="172">
        <f t="shared" si="171"/>
        <v>3.0813000000000001</v>
      </c>
      <c r="L470" s="67" t="e">
        <f t="shared" si="172"/>
        <v>#DIV/0!</v>
      </c>
      <c r="M470" s="67" t="e">
        <f t="shared" si="173"/>
        <v>#DIV/0!</v>
      </c>
      <c r="N470" s="172" t="e">
        <f t="shared" si="168"/>
        <v>#DIV/0!</v>
      </c>
      <c r="O470" s="335"/>
      <c r="P470" s="172" t="e">
        <f t="shared" ref="P470:P493" si="174">P469</f>
        <v>#DIV/0!</v>
      </c>
    </row>
    <row r="471" spans="1:16" hidden="1" x14ac:dyDescent="0.25">
      <c r="A471" s="358"/>
      <c r="B471" s="87"/>
      <c r="C471" s="127"/>
      <c r="D471" s="78"/>
      <c r="E471" s="78"/>
      <c r="G471" s="172">
        <f t="shared" si="169"/>
        <v>3.0813000000000001</v>
      </c>
      <c r="H471" s="172"/>
      <c r="I471" s="172"/>
      <c r="J471" s="172">
        <f t="shared" si="170"/>
        <v>2.4689999999999999</v>
      </c>
      <c r="K471" s="172">
        <f t="shared" si="171"/>
        <v>3.0813000000000001</v>
      </c>
      <c r="L471" s="67" t="e">
        <f t="shared" si="172"/>
        <v>#DIV/0!</v>
      </c>
      <c r="M471" s="67" t="e">
        <f t="shared" si="173"/>
        <v>#DIV/0!</v>
      </c>
      <c r="N471" s="172" t="e">
        <f t="shared" si="168"/>
        <v>#DIV/0!</v>
      </c>
      <c r="O471" s="335"/>
      <c r="P471" s="172" t="e">
        <f t="shared" si="174"/>
        <v>#DIV/0!</v>
      </c>
    </row>
    <row r="472" spans="1:16" ht="18.75" hidden="1" x14ac:dyDescent="0.3">
      <c r="A472" s="358"/>
      <c r="B472" s="93" t="s">
        <v>218</v>
      </c>
      <c r="C472" s="127"/>
      <c r="D472" s="78"/>
      <c r="E472" s="78"/>
      <c r="G472" s="172">
        <f t="shared" si="169"/>
        <v>3.0813000000000001</v>
      </c>
      <c r="H472" s="172"/>
      <c r="I472" s="172"/>
      <c r="J472" s="172">
        <f t="shared" si="170"/>
        <v>2.4689999999999999</v>
      </c>
      <c r="K472" s="172">
        <f t="shared" si="171"/>
        <v>3.0813000000000001</v>
      </c>
      <c r="L472" s="67" t="e">
        <f t="shared" si="172"/>
        <v>#DIV/0!</v>
      </c>
      <c r="M472" s="67" t="e">
        <f t="shared" si="173"/>
        <v>#DIV/0!</v>
      </c>
      <c r="N472" s="172" t="e">
        <f t="shared" si="168"/>
        <v>#DIV/0!</v>
      </c>
      <c r="O472" s="335"/>
      <c r="P472" s="172" t="e">
        <f t="shared" si="174"/>
        <v>#DIV/0!</v>
      </c>
    </row>
    <row r="473" spans="1:16" hidden="1" x14ac:dyDescent="0.25">
      <c r="A473" s="358"/>
      <c r="B473" s="94" t="s">
        <v>318</v>
      </c>
      <c r="C473" s="127">
        <v>0.245</v>
      </c>
      <c r="D473" s="78"/>
      <c r="E473" s="78"/>
      <c r="G473" s="172">
        <f t="shared" si="169"/>
        <v>3.0813000000000001</v>
      </c>
      <c r="H473" s="172"/>
      <c r="I473" s="172"/>
      <c r="J473" s="172">
        <f t="shared" si="170"/>
        <v>2.4689999999999999</v>
      </c>
      <c r="K473" s="172">
        <f t="shared" si="171"/>
        <v>3.0813000000000001</v>
      </c>
      <c r="L473" s="67" t="e">
        <f t="shared" si="172"/>
        <v>#DIV/0!</v>
      </c>
      <c r="M473" s="67" t="e">
        <f t="shared" si="173"/>
        <v>#DIV/0!</v>
      </c>
      <c r="N473" s="172" t="e">
        <f t="shared" si="168"/>
        <v>#DIV/0!</v>
      </c>
      <c r="O473" s="335"/>
      <c r="P473" s="172" t="e">
        <f t="shared" si="174"/>
        <v>#DIV/0!</v>
      </c>
    </row>
    <row r="474" spans="1:16" hidden="1" x14ac:dyDescent="0.25">
      <c r="A474" s="358"/>
      <c r="B474" s="94" t="s">
        <v>314</v>
      </c>
      <c r="C474" s="127">
        <v>0.252</v>
      </c>
      <c r="D474" s="78"/>
      <c r="E474" s="78"/>
      <c r="G474" s="172">
        <f t="shared" si="169"/>
        <v>3.0813000000000001</v>
      </c>
      <c r="H474" s="172"/>
      <c r="I474" s="172"/>
      <c r="J474" s="172">
        <f t="shared" si="170"/>
        <v>2.4689999999999999</v>
      </c>
      <c r="K474" s="172">
        <f t="shared" si="171"/>
        <v>3.0813000000000001</v>
      </c>
      <c r="L474" s="67" t="e">
        <f t="shared" si="172"/>
        <v>#DIV/0!</v>
      </c>
      <c r="M474" s="67" t="e">
        <f t="shared" si="173"/>
        <v>#DIV/0!</v>
      </c>
      <c r="N474" s="172" t="e">
        <f t="shared" si="168"/>
        <v>#DIV/0!</v>
      </c>
      <c r="O474" s="335"/>
      <c r="P474" s="172" t="e">
        <f t="shared" si="174"/>
        <v>#DIV/0!</v>
      </c>
    </row>
    <row r="475" spans="1:16" hidden="1" x14ac:dyDescent="0.25">
      <c r="A475" s="358"/>
      <c r="B475" s="258" t="s">
        <v>469</v>
      </c>
      <c r="C475" s="127">
        <v>0.72399999999999998</v>
      </c>
      <c r="D475" s="78"/>
      <c r="E475" s="78"/>
      <c r="G475" s="172">
        <f t="shared" si="169"/>
        <v>3.0813000000000001</v>
      </c>
      <c r="H475" s="172"/>
      <c r="I475" s="172"/>
      <c r="J475" s="172">
        <f t="shared" si="170"/>
        <v>2.4689999999999999</v>
      </c>
      <c r="K475" s="172">
        <f t="shared" si="171"/>
        <v>3.0813000000000001</v>
      </c>
      <c r="L475" s="67" t="e">
        <f t="shared" si="172"/>
        <v>#DIV/0!</v>
      </c>
      <c r="M475" s="67" t="e">
        <f t="shared" si="173"/>
        <v>#DIV/0!</v>
      </c>
      <c r="N475" s="172" t="e">
        <f t="shared" si="168"/>
        <v>#DIV/0!</v>
      </c>
      <c r="O475" s="335"/>
      <c r="P475" s="172" t="e">
        <f t="shared" si="174"/>
        <v>#DIV/0!</v>
      </c>
    </row>
    <row r="476" spans="1:16" hidden="1" x14ac:dyDescent="0.25">
      <c r="A476" s="358"/>
      <c r="B476" s="94"/>
      <c r="C476" s="127"/>
      <c r="D476" s="78"/>
      <c r="E476" s="78"/>
      <c r="G476" s="172">
        <f t="shared" si="169"/>
        <v>3.0813000000000001</v>
      </c>
      <c r="H476" s="172"/>
      <c r="I476" s="172"/>
      <c r="J476" s="172">
        <f t="shared" si="170"/>
        <v>2.4689999999999999</v>
      </c>
      <c r="K476" s="172">
        <f t="shared" si="171"/>
        <v>3.0813000000000001</v>
      </c>
      <c r="L476" s="67" t="e">
        <f t="shared" si="172"/>
        <v>#DIV/0!</v>
      </c>
      <c r="M476" s="67" t="e">
        <f t="shared" si="173"/>
        <v>#DIV/0!</v>
      </c>
      <c r="N476" s="172" t="e">
        <f t="shared" si="168"/>
        <v>#DIV/0!</v>
      </c>
      <c r="O476" s="335"/>
      <c r="P476" s="172" t="e">
        <f t="shared" si="174"/>
        <v>#DIV/0!</v>
      </c>
    </row>
    <row r="477" spans="1:16" ht="15.75" hidden="1" thickBot="1" x14ac:dyDescent="0.3">
      <c r="A477" s="358"/>
      <c r="B477" s="106"/>
      <c r="C477" s="127"/>
      <c r="D477" s="78"/>
      <c r="E477" s="78"/>
      <c r="G477" s="172">
        <f t="shared" si="169"/>
        <v>3.0813000000000001</v>
      </c>
      <c r="H477" s="172"/>
      <c r="I477" s="172"/>
      <c r="J477" s="172">
        <f t="shared" si="170"/>
        <v>2.4689999999999999</v>
      </c>
      <c r="K477" s="172">
        <f t="shared" si="171"/>
        <v>3.0813000000000001</v>
      </c>
      <c r="L477" s="67" t="e">
        <f t="shared" si="172"/>
        <v>#DIV/0!</v>
      </c>
      <c r="M477" s="67" t="e">
        <f t="shared" si="173"/>
        <v>#DIV/0!</v>
      </c>
      <c r="N477" s="172" t="e">
        <f t="shared" si="168"/>
        <v>#DIV/0!</v>
      </c>
      <c r="O477" s="335"/>
      <c r="P477" s="172" t="e">
        <f t="shared" si="174"/>
        <v>#DIV/0!</v>
      </c>
    </row>
    <row r="478" spans="1:16" hidden="1" x14ac:dyDescent="0.25">
      <c r="C478" s="127"/>
      <c r="D478" s="78"/>
      <c r="E478" s="78"/>
      <c r="G478" s="172">
        <f t="shared" si="169"/>
        <v>3.0813000000000001</v>
      </c>
      <c r="H478" s="172"/>
      <c r="I478" s="172"/>
      <c r="J478" s="172">
        <f t="shared" si="170"/>
        <v>2.4689999999999999</v>
      </c>
      <c r="K478" s="172">
        <f t="shared" si="171"/>
        <v>3.0813000000000001</v>
      </c>
      <c r="L478" s="67" t="e">
        <f t="shared" si="172"/>
        <v>#DIV/0!</v>
      </c>
      <c r="M478" s="67" t="e">
        <f t="shared" si="173"/>
        <v>#DIV/0!</v>
      </c>
      <c r="N478" s="172" t="e">
        <f t="shared" si="168"/>
        <v>#DIV/0!</v>
      </c>
      <c r="O478" s="335"/>
      <c r="P478" s="172" t="e">
        <f t="shared" si="174"/>
        <v>#DIV/0!</v>
      </c>
    </row>
    <row r="479" spans="1:16" hidden="1" x14ac:dyDescent="0.25">
      <c r="C479" s="127"/>
      <c r="D479" s="78"/>
      <c r="E479" s="78"/>
      <c r="G479" s="172">
        <f t="shared" si="169"/>
        <v>3.0813000000000001</v>
      </c>
      <c r="H479" s="172"/>
      <c r="I479" s="172"/>
      <c r="J479" s="172">
        <f t="shared" si="170"/>
        <v>2.4689999999999999</v>
      </c>
      <c r="K479" s="172">
        <f t="shared" si="171"/>
        <v>3.0813000000000001</v>
      </c>
      <c r="L479" s="67" t="e">
        <f t="shared" si="172"/>
        <v>#DIV/0!</v>
      </c>
      <c r="M479" s="67" t="e">
        <f t="shared" si="173"/>
        <v>#DIV/0!</v>
      </c>
      <c r="N479" s="172" t="e">
        <f t="shared" si="168"/>
        <v>#DIV/0!</v>
      </c>
      <c r="O479" s="335"/>
      <c r="P479" s="172" t="e">
        <f t="shared" si="174"/>
        <v>#DIV/0!</v>
      </c>
    </row>
    <row r="480" spans="1:16" ht="18.75" hidden="1" x14ac:dyDescent="0.3">
      <c r="A480" s="358"/>
      <c r="B480" s="93" t="s">
        <v>298</v>
      </c>
      <c r="C480" s="127"/>
      <c r="D480" s="78"/>
      <c r="E480" s="78"/>
      <c r="G480" s="172">
        <f t="shared" si="169"/>
        <v>3.0813000000000001</v>
      </c>
      <c r="H480" s="172"/>
      <c r="I480" s="172"/>
      <c r="J480" s="172">
        <f t="shared" si="170"/>
        <v>2.4689999999999999</v>
      </c>
      <c r="K480" s="172">
        <f t="shared" si="171"/>
        <v>3.0813000000000001</v>
      </c>
      <c r="L480" s="67" t="e">
        <f t="shared" si="172"/>
        <v>#DIV/0!</v>
      </c>
      <c r="M480" s="67" t="e">
        <f t="shared" si="173"/>
        <v>#DIV/0!</v>
      </c>
      <c r="N480" s="172" t="e">
        <f t="shared" si="168"/>
        <v>#DIV/0!</v>
      </c>
      <c r="O480" s="335"/>
      <c r="P480" s="172" t="e">
        <f t="shared" si="174"/>
        <v>#DIV/0!</v>
      </c>
    </row>
    <row r="481" spans="1:16" hidden="1" x14ac:dyDescent="0.25">
      <c r="A481" s="358"/>
      <c r="B481" s="94" t="s">
        <v>319</v>
      </c>
      <c r="C481" s="127">
        <v>2.0259999999999998</v>
      </c>
      <c r="D481" s="78"/>
      <c r="E481" s="78"/>
      <c r="G481" s="172">
        <f t="shared" si="169"/>
        <v>3.0813000000000001</v>
      </c>
      <c r="H481" s="172"/>
      <c r="I481" s="172"/>
      <c r="J481" s="172">
        <f t="shared" si="170"/>
        <v>2.4689999999999999</v>
      </c>
      <c r="K481" s="172">
        <f t="shared" si="171"/>
        <v>3.0813000000000001</v>
      </c>
      <c r="L481" s="67" t="e">
        <f t="shared" si="172"/>
        <v>#DIV/0!</v>
      </c>
      <c r="M481" s="67" t="e">
        <f t="shared" si="173"/>
        <v>#DIV/0!</v>
      </c>
      <c r="N481" s="172" t="e">
        <f t="shared" si="168"/>
        <v>#DIV/0!</v>
      </c>
      <c r="O481" s="335"/>
      <c r="P481" s="172" t="e">
        <f t="shared" si="174"/>
        <v>#DIV/0!</v>
      </c>
    </row>
    <row r="482" spans="1:16" hidden="1" x14ac:dyDescent="0.25">
      <c r="A482" s="358"/>
      <c r="B482" s="94"/>
      <c r="C482" s="127"/>
      <c r="D482" s="78"/>
      <c r="E482" s="78"/>
      <c r="G482" s="172">
        <f t="shared" si="169"/>
        <v>3.0813000000000001</v>
      </c>
      <c r="H482" s="172"/>
      <c r="I482" s="172"/>
      <c r="J482" s="172">
        <f t="shared" si="170"/>
        <v>2.4689999999999999</v>
      </c>
      <c r="K482" s="172">
        <f t="shared" si="171"/>
        <v>3.0813000000000001</v>
      </c>
      <c r="L482" s="67" t="e">
        <f t="shared" si="172"/>
        <v>#DIV/0!</v>
      </c>
      <c r="M482" s="67" t="e">
        <f t="shared" si="173"/>
        <v>#DIV/0!</v>
      </c>
      <c r="N482" s="172" t="e">
        <f t="shared" si="168"/>
        <v>#DIV/0!</v>
      </c>
      <c r="O482" s="335"/>
      <c r="P482" s="172" t="e">
        <f t="shared" si="174"/>
        <v>#DIV/0!</v>
      </c>
    </row>
    <row r="483" spans="1:16" ht="15.75" hidden="1" thickBot="1" x14ac:dyDescent="0.3">
      <c r="A483" s="358"/>
      <c r="B483" s="106"/>
      <c r="C483" s="127"/>
      <c r="D483" s="78"/>
      <c r="E483" s="78"/>
      <c r="G483" s="172">
        <f t="shared" si="169"/>
        <v>3.0813000000000001</v>
      </c>
      <c r="H483" s="172"/>
      <c r="I483" s="172"/>
      <c r="J483" s="172">
        <f t="shared" si="170"/>
        <v>2.4689999999999999</v>
      </c>
      <c r="K483" s="172">
        <f t="shared" si="171"/>
        <v>3.0813000000000001</v>
      </c>
      <c r="L483" s="67" t="e">
        <f t="shared" si="172"/>
        <v>#DIV/0!</v>
      </c>
      <c r="M483" s="67" t="e">
        <f t="shared" si="173"/>
        <v>#DIV/0!</v>
      </c>
      <c r="N483" s="172" t="e">
        <f t="shared" si="168"/>
        <v>#DIV/0!</v>
      </c>
      <c r="O483" s="335"/>
      <c r="P483" s="172" t="e">
        <f t="shared" si="174"/>
        <v>#DIV/0!</v>
      </c>
    </row>
    <row r="484" spans="1:16" hidden="1" x14ac:dyDescent="0.25">
      <c r="A484" s="358">
        <f>A468+1</f>
        <v>7</v>
      </c>
      <c r="B484" s="55" t="s">
        <v>50</v>
      </c>
      <c r="C484" s="127"/>
      <c r="D484" s="78"/>
      <c r="E484" s="78"/>
      <c r="G484" s="172">
        <f t="shared" si="169"/>
        <v>3.0813000000000001</v>
      </c>
      <c r="H484" s="172"/>
      <c r="I484" s="172"/>
      <c r="J484" s="172">
        <f t="shared" si="170"/>
        <v>2.4689999999999999</v>
      </c>
      <c r="K484" s="172">
        <f t="shared" si="171"/>
        <v>3.0813000000000001</v>
      </c>
      <c r="L484" s="67" t="e">
        <f t="shared" si="172"/>
        <v>#DIV/0!</v>
      </c>
      <c r="M484" s="67" t="e">
        <f t="shared" si="173"/>
        <v>#DIV/0!</v>
      </c>
      <c r="N484" s="172" t="e">
        <f t="shared" si="168"/>
        <v>#DIV/0!</v>
      </c>
      <c r="O484" s="335"/>
      <c r="P484" s="172" t="e">
        <f t="shared" si="174"/>
        <v>#DIV/0!</v>
      </c>
    </row>
    <row r="485" spans="1:16" hidden="1" x14ac:dyDescent="0.25">
      <c r="A485" s="358">
        <f>A484+1</f>
        <v>8</v>
      </c>
      <c r="B485" s="55" t="s">
        <v>117</v>
      </c>
      <c r="C485" s="127"/>
      <c r="D485" s="78"/>
      <c r="E485" s="78"/>
      <c r="G485" s="172">
        <f t="shared" si="169"/>
        <v>3.0813000000000001</v>
      </c>
      <c r="H485" s="172"/>
      <c r="I485" s="172"/>
      <c r="J485" s="172">
        <f t="shared" si="170"/>
        <v>2.4689999999999999</v>
      </c>
      <c r="K485" s="172">
        <f t="shared" si="171"/>
        <v>3.0813000000000001</v>
      </c>
      <c r="L485" s="67" t="e">
        <f t="shared" si="172"/>
        <v>#DIV/0!</v>
      </c>
      <c r="M485" s="67" t="e">
        <f t="shared" si="173"/>
        <v>#DIV/0!</v>
      </c>
      <c r="N485" s="172" t="e">
        <f t="shared" si="168"/>
        <v>#DIV/0!</v>
      </c>
      <c r="O485" s="335"/>
      <c r="P485" s="172" t="e">
        <f t="shared" si="174"/>
        <v>#DIV/0!</v>
      </c>
    </row>
    <row r="486" spans="1:16" hidden="1" x14ac:dyDescent="0.25">
      <c r="A486" s="358">
        <f>A485+1</f>
        <v>9</v>
      </c>
      <c r="B486" s="196" t="s">
        <v>317</v>
      </c>
      <c r="C486" s="127">
        <v>0.27500000000000002</v>
      </c>
      <c r="D486" s="78"/>
      <c r="E486" s="78"/>
      <c r="G486" s="172">
        <f t="shared" si="169"/>
        <v>3.0813000000000001</v>
      </c>
      <c r="H486" s="172"/>
      <c r="I486" s="172"/>
      <c r="J486" s="172">
        <f t="shared" si="170"/>
        <v>2.4689999999999999</v>
      </c>
      <c r="K486" s="172">
        <f t="shared" si="171"/>
        <v>3.0813000000000001</v>
      </c>
      <c r="L486" s="67" t="e">
        <f t="shared" si="172"/>
        <v>#DIV/0!</v>
      </c>
      <c r="M486" s="67" t="e">
        <f t="shared" si="173"/>
        <v>#DIV/0!</v>
      </c>
      <c r="N486" s="172" t="e">
        <f t="shared" ref="N486:N493" si="175">N485</f>
        <v>#DIV/0!</v>
      </c>
      <c r="O486" s="335"/>
      <c r="P486" s="172" t="e">
        <f t="shared" si="174"/>
        <v>#DIV/0!</v>
      </c>
    </row>
    <row r="487" spans="1:16" hidden="1" x14ac:dyDescent="0.25">
      <c r="A487" s="358"/>
      <c r="B487" s="55" t="s">
        <v>385</v>
      </c>
      <c r="C487" s="127"/>
      <c r="D487" s="78"/>
      <c r="E487" s="78"/>
      <c r="G487" s="172">
        <f t="shared" si="169"/>
        <v>3.0813000000000001</v>
      </c>
      <c r="H487" s="172"/>
      <c r="I487" s="172"/>
      <c r="J487" s="172">
        <f t="shared" si="170"/>
        <v>2.4689999999999999</v>
      </c>
      <c r="K487" s="172">
        <f t="shared" si="171"/>
        <v>3.0813000000000001</v>
      </c>
      <c r="L487" s="67" t="e">
        <f t="shared" si="172"/>
        <v>#DIV/0!</v>
      </c>
      <c r="M487" s="67" t="e">
        <f t="shared" si="173"/>
        <v>#DIV/0!</v>
      </c>
      <c r="N487" s="172" t="e">
        <f t="shared" si="175"/>
        <v>#DIV/0!</v>
      </c>
      <c r="O487" s="335"/>
      <c r="P487" s="172" t="e">
        <f t="shared" si="174"/>
        <v>#DIV/0!</v>
      </c>
    </row>
    <row r="488" spans="1:16" hidden="1" x14ac:dyDescent="0.25">
      <c r="A488" s="358"/>
      <c r="B488" s="55" t="s">
        <v>463</v>
      </c>
      <c r="C488" s="127"/>
      <c r="D488" s="78"/>
      <c r="E488" s="78"/>
      <c r="G488" s="172">
        <f t="shared" ref="G488:G493" si="176">G487</f>
        <v>3.0813000000000001</v>
      </c>
      <c r="H488" s="172"/>
      <c r="I488" s="172"/>
      <c r="J488" s="172">
        <f t="shared" ref="J488:J493" si="177">J487</f>
        <v>2.4689999999999999</v>
      </c>
      <c r="K488" s="172">
        <f t="shared" ref="K488:K493" si="178">K487</f>
        <v>3.0813000000000001</v>
      </c>
      <c r="L488" s="67" t="e">
        <f t="shared" ref="L488:L493" si="179">L487</f>
        <v>#DIV/0!</v>
      </c>
      <c r="M488" s="67" t="e">
        <f t="shared" ref="M488:M493" si="180">M487</f>
        <v>#DIV/0!</v>
      </c>
      <c r="N488" s="172" t="e">
        <f t="shared" si="175"/>
        <v>#DIV/0!</v>
      </c>
      <c r="O488" s="335"/>
      <c r="P488" s="172" t="e">
        <f t="shared" si="174"/>
        <v>#DIV/0!</v>
      </c>
    </row>
    <row r="489" spans="1:16" hidden="1" x14ac:dyDescent="0.25">
      <c r="A489" s="358"/>
      <c r="B489" s="55"/>
      <c r="C489" s="127"/>
      <c r="D489" s="78"/>
      <c r="E489" s="78"/>
      <c r="G489" s="172">
        <f t="shared" si="176"/>
        <v>3.0813000000000001</v>
      </c>
      <c r="H489" s="172"/>
      <c r="I489" s="172"/>
      <c r="J489" s="172">
        <f t="shared" si="177"/>
        <v>2.4689999999999999</v>
      </c>
      <c r="K489" s="172">
        <f t="shared" si="178"/>
        <v>3.0813000000000001</v>
      </c>
      <c r="L489" s="67" t="e">
        <f t="shared" si="179"/>
        <v>#DIV/0!</v>
      </c>
      <c r="M489" s="67" t="e">
        <f t="shared" si="180"/>
        <v>#DIV/0!</v>
      </c>
      <c r="N489" s="172" t="e">
        <f t="shared" si="175"/>
        <v>#DIV/0!</v>
      </c>
      <c r="O489" s="335"/>
      <c r="P489" s="172" t="e">
        <f t="shared" si="174"/>
        <v>#DIV/0!</v>
      </c>
    </row>
    <row r="490" spans="1:16" ht="18.75" hidden="1" x14ac:dyDescent="0.3">
      <c r="A490" s="91"/>
      <c r="B490" s="93" t="s">
        <v>247</v>
      </c>
      <c r="C490" s="127"/>
      <c r="D490" s="78"/>
      <c r="E490" s="78"/>
      <c r="G490" s="172">
        <f t="shared" si="176"/>
        <v>3.0813000000000001</v>
      </c>
      <c r="H490" s="172"/>
      <c r="I490" s="172"/>
      <c r="J490" s="172">
        <f t="shared" si="177"/>
        <v>2.4689999999999999</v>
      </c>
      <c r="K490" s="172">
        <f t="shared" si="178"/>
        <v>3.0813000000000001</v>
      </c>
      <c r="L490" s="67" t="e">
        <f t="shared" si="179"/>
        <v>#DIV/0!</v>
      </c>
      <c r="M490" s="67" t="e">
        <f t="shared" si="180"/>
        <v>#DIV/0!</v>
      </c>
      <c r="N490" s="172" t="e">
        <f t="shared" si="175"/>
        <v>#DIV/0!</v>
      </c>
      <c r="O490" s="335"/>
      <c r="P490" s="172" t="e">
        <f t="shared" si="174"/>
        <v>#DIV/0!</v>
      </c>
    </row>
    <row r="491" spans="1:16" hidden="1" x14ac:dyDescent="0.25">
      <c r="A491" s="91">
        <v>1</v>
      </c>
      <c r="B491" s="94" t="s">
        <v>219</v>
      </c>
      <c r="C491" s="127">
        <v>0.222</v>
      </c>
      <c r="D491" s="78"/>
      <c r="E491" s="78"/>
      <c r="G491" s="172">
        <f t="shared" si="176"/>
        <v>3.0813000000000001</v>
      </c>
      <c r="H491" s="172"/>
      <c r="I491" s="172"/>
      <c r="J491" s="172">
        <f t="shared" si="177"/>
        <v>2.4689999999999999</v>
      </c>
      <c r="K491" s="172">
        <f t="shared" si="178"/>
        <v>3.0813000000000001</v>
      </c>
      <c r="L491" s="67" t="e">
        <f t="shared" si="179"/>
        <v>#DIV/0!</v>
      </c>
      <c r="M491" s="67" t="e">
        <f t="shared" si="180"/>
        <v>#DIV/0!</v>
      </c>
      <c r="N491" s="172" t="e">
        <f t="shared" si="175"/>
        <v>#DIV/0!</v>
      </c>
      <c r="O491" s="335"/>
      <c r="P491" s="172" t="e">
        <f t="shared" si="174"/>
        <v>#DIV/0!</v>
      </c>
    </row>
    <row r="492" spans="1:16" hidden="1" x14ac:dyDescent="0.25">
      <c r="A492" s="91"/>
      <c r="B492" s="258" t="s">
        <v>502</v>
      </c>
      <c r="C492" s="127"/>
      <c r="D492" s="78"/>
      <c r="E492" s="78"/>
      <c r="G492" s="172">
        <f t="shared" si="176"/>
        <v>3.0813000000000001</v>
      </c>
      <c r="H492" s="172"/>
      <c r="I492" s="172"/>
      <c r="J492" s="172">
        <f t="shared" si="177"/>
        <v>2.4689999999999999</v>
      </c>
      <c r="K492" s="172">
        <f t="shared" si="178"/>
        <v>3.0813000000000001</v>
      </c>
      <c r="L492" s="67" t="e">
        <f t="shared" si="179"/>
        <v>#DIV/0!</v>
      </c>
      <c r="M492" s="67" t="e">
        <f t="shared" si="180"/>
        <v>#DIV/0!</v>
      </c>
      <c r="N492" s="172" t="e">
        <f t="shared" si="175"/>
        <v>#DIV/0!</v>
      </c>
      <c r="O492" s="335"/>
      <c r="P492" s="172" t="e">
        <f t="shared" si="174"/>
        <v>#DIV/0!</v>
      </c>
    </row>
    <row r="493" spans="1:16" hidden="1" x14ac:dyDescent="0.25">
      <c r="A493" s="91">
        <f>A491+1</f>
        <v>2</v>
      </c>
      <c r="B493" s="94" t="s">
        <v>246</v>
      </c>
      <c r="C493" s="127"/>
      <c r="D493" s="78"/>
      <c r="E493" s="78"/>
      <c r="G493" s="172">
        <f t="shared" si="176"/>
        <v>3.0813000000000001</v>
      </c>
      <c r="H493" s="172"/>
      <c r="I493" s="172"/>
      <c r="J493" s="172">
        <f t="shared" si="177"/>
        <v>2.4689999999999999</v>
      </c>
      <c r="K493" s="172">
        <f t="shared" si="178"/>
        <v>3.0813000000000001</v>
      </c>
      <c r="L493" s="67" t="e">
        <f t="shared" si="179"/>
        <v>#DIV/0!</v>
      </c>
      <c r="M493" s="67" t="e">
        <f t="shared" si="180"/>
        <v>#DIV/0!</v>
      </c>
      <c r="N493" s="172" t="e">
        <f t="shared" si="175"/>
        <v>#DIV/0!</v>
      </c>
      <c r="O493" s="335"/>
      <c r="P493" s="172" t="e">
        <f t="shared" si="174"/>
        <v>#DIV/0!</v>
      </c>
    </row>
    <row r="494" spans="1:16" hidden="1" x14ac:dyDescent="0.25">
      <c r="A494" s="91"/>
      <c r="B494" s="258" t="s">
        <v>503</v>
      </c>
      <c r="C494" s="127"/>
      <c r="D494" s="78"/>
      <c r="E494" s="78"/>
      <c r="G494" s="172">
        <f>G492</f>
        <v>3.0813000000000001</v>
      </c>
      <c r="H494" s="172"/>
      <c r="I494" s="172"/>
      <c r="J494" s="172">
        <f t="shared" ref="J494:N495" si="181">J492</f>
        <v>2.4689999999999999</v>
      </c>
      <c r="K494" s="172">
        <f t="shared" si="181"/>
        <v>3.0813000000000001</v>
      </c>
      <c r="L494" s="67" t="e">
        <f t="shared" si="181"/>
        <v>#DIV/0!</v>
      </c>
      <c r="M494" s="67" t="e">
        <f t="shared" si="181"/>
        <v>#DIV/0!</v>
      </c>
      <c r="N494" s="172" t="e">
        <f t="shared" si="181"/>
        <v>#DIV/0!</v>
      </c>
      <c r="O494" s="335"/>
      <c r="P494" s="172" t="e">
        <f>P492</f>
        <v>#DIV/0!</v>
      </c>
    </row>
    <row r="495" spans="1:16" hidden="1" x14ac:dyDescent="0.25">
      <c r="A495" s="91">
        <f>A493+1</f>
        <v>3</v>
      </c>
      <c r="B495" s="94" t="s">
        <v>139</v>
      </c>
      <c r="C495" s="127">
        <v>0.46600000000000003</v>
      </c>
      <c r="D495" s="78"/>
      <c r="E495" s="78"/>
      <c r="G495" s="172">
        <f>G493</f>
        <v>3.0813000000000001</v>
      </c>
      <c r="H495" s="172"/>
      <c r="I495" s="172"/>
      <c r="J495" s="172">
        <f t="shared" si="181"/>
        <v>2.4689999999999999</v>
      </c>
      <c r="K495" s="172">
        <f t="shared" si="181"/>
        <v>3.0813000000000001</v>
      </c>
      <c r="L495" s="67" t="e">
        <f t="shared" si="181"/>
        <v>#DIV/0!</v>
      </c>
      <c r="M495" s="67" t="e">
        <f t="shared" si="181"/>
        <v>#DIV/0!</v>
      </c>
      <c r="N495" s="172" t="e">
        <f t="shared" si="181"/>
        <v>#DIV/0!</v>
      </c>
      <c r="O495" s="335"/>
      <c r="P495" s="172" t="e">
        <f>P493</f>
        <v>#DIV/0!</v>
      </c>
    </row>
    <row r="496" spans="1:16" hidden="1" x14ac:dyDescent="0.25">
      <c r="A496" s="91">
        <f t="shared" ref="A496:A504" si="182">A495+1</f>
        <v>4</v>
      </c>
      <c r="B496" s="94" t="s">
        <v>140</v>
      </c>
      <c r="C496" s="127">
        <v>0.46600000000000003</v>
      </c>
      <c r="D496" s="78"/>
      <c r="E496" s="78"/>
      <c r="G496" s="172">
        <f t="shared" ref="G496:G527" si="183">G495</f>
        <v>3.0813000000000001</v>
      </c>
      <c r="H496" s="172"/>
      <c r="I496" s="172"/>
      <c r="J496" s="172">
        <f t="shared" ref="J496:J527" si="184">J495</f>
        <v>2.4689999999999999</v>
      </c>
      <c r="K496" s="172">
        <f t="shared" ref="K496:K527" si="185">K495</f>
        <v>3.0813000000000001</v>
      </c>
      <c r="L496" s="67" t="e">
        <f t="shared" ref="L496:L527" si="186">L495</f>
        <v>#DIV/0!</v>
      </c>
      <c r="M496" s="67" t="e">
        <f t="shared" ref="M496:M527" si="187">M495</f>
        <v>#DIV/0!</v>
      </c>
      <c r="N496" s="172" t="e">
        <f t="shared" ref="N496:N527" si="188">N495</f>
        <v>#DIV/0!</v>
      </c>
      <c r="O496" s="335"/>
      <c r="P496" s="172" t="e">
        <f t="shared" ref="P496:P527" si="189">P495</f>
        <v>#DIV/0!</v>
      </c>
    </row>
    <row r="497" spans="1:16" hidden="1" x14ac:dyDescent="0.25">
      <c r="A497" s="91">
        <f t="shared" si="182"/>
        <v>5</v>
      </c>
      <c r="B497" s="94" t="s">
        <v>141</v>
      </c>
      <c r="C497" s="127">
        <v>0.46600000000000003</v>
      </c>
      <c r="D497" s="78"/>
      <c r="E497" s="78"/>
      <c r="G497" s="172">
        <f t="shared" si="183"/>
        <v>3.0813000000000001</v>
      </c>
      <c r="H497" s="172"/>
      <c r="I497" s="172"/>
      <c r="J497" s="172">
        <f t="shared" si="184"/>
        <v>2.4689999999999999</v>
      </c>
      <c r="K497" s="172">
        <f t="shared" si="185"/>
        <v>3.0813000000000001</v>
      </c>
      <c r="L497" s="67" t="e">
        <f t="shared" si="186"/>
        <v>#DIV/0!</v>
      </c>
      <c r="M497" s="67" t="e">
        <f t="shared" si="187"/>
        <v>#DIV/0!</v>
      </c>
      <c r="N497" s="172" t="e">
        <f t="shared" si="188"/>
        <v>#DIV/0!</v>
      </c>
      <c r="O497" s="335"/>
      <c r="P497" s="172" t="e">
        <f t="shared" si="189"/>
        <v>#DIV/0!</v>
      </c>
    </row>
    <row r="498" spans="1:16" hidden="1" x14ac:dyDescent="0.25">
      <c r="A498" s="91">
        <f t="shared" si="182"/>
        <v>6</v>
      </c>
      <c r="B498" s="94" t="s">
        <v>142</v>
      </c>
      <c r="C498" s="127">
        <v>0.46600000000000003</v>
      </c>
      <c r="D498" s="78"/>
      <c r="E498" s="78"/>
      <c r="G498" s="172">
        <f t="shared" si="183"/>
        <v>3.0813000000000001</v>
      </c>
      <c r="H498" s="172"/>
      <c r="I498" s="172"/>
      <c r="J498" s="172">
        <f t="shared" si="184"/>
        <v>2.4689999999999999</v>
      </c>
      <c r="K498" s="172">
        <f t="shared" si="185"/>
        <v>3.0813000000000001</v>
      </c>
      <c r="L498" s="67" t="e">
        <f t="shared" si="186"/>
        <v>#DIV/0!</v>
      </c>
      <c r="M498" s="67" t="e">
        <f t="shared" si="187"/>
        <v>#DIV/0!</v>
      </c>
      <c r="N498" s="172" t="e">
        <f t="shared" si="188"/>
        <v>#DIV/0!</v>
      </c>
      <c r="O498" s="335"/>
      <c r="P498" s="172" t="e">
        <f t="shared" si="189"/>
        <v>#DIV/0!</v>
      </c>
    </row>
    <row r="499" spans="1:16" hidden="1" x14ac:dyDescent="0.25">
      <c r="A499" s="91">
        <f t="shared" si="182"/>
        <v>7</v>
      </c>
      <c r="B499" s="134" t="s">
        <v>143</v>
      </c>
      <c r="C499" s="127">
        <v>0.46600000000000003</v>
      </c>
      <c r="D499" s="78"/>
      <c r="E499" s="78"/>
      <c r="G499" s="172">
        <f t="shared" si="183"/>
        <v>3.0813000000000001</v>
      </c>
      <c r="H499" s="172"/>
      <c r="I499" s="172"/>
      <c r="J499" s="172">
        <f t="shared" si="184"/>
        <v>2.4689999999999999</v>
      </c>
      <c r="K499" s="172">
        <f t="shared" si="185"/>
        <v>3.0813000000000001</v>
      </c>
      <c r="L499" s="67" t="e">
        <f t="shared" si="186"/>
        <v>#DIV/0!</v>
      </c>
      <c r="M499" s="67" t="e">
        <f t="shared" si="187"/>
        <v>#DIV/0!</v>
      </c>
      <c r="N499" s="172" t="e">
        <f t="shared" si="188"/>
        <v>#DIV/0!</v>
      </c>
      <c r="O499" s="335"/>
      <c r="P499" s="172" t="e">
        <f t="shared" si="189"/>
        <v>#DIV/0!</v>
      </c>
    </row>
    <row r="500" spans="1:16" hidden="1" x14ac:dyDescent="0.25">
      <c r="A500" s="91">
        <f t="shared" si="182"/>
        <v>8</v>
      </c>
      <c r="B500" s="134" t="s">
        <v>155</v>
      </c>
      <c r="C500" s="127">
        <v>0.46600000000000003</v>
      </c>
      <c r="D500" s="78"/>
      <c r="E500" s="78"/>
      <c r="G500" s="172">
        <f t="shared" si="183"/>
        <v>3.0813000000000001</v>
      </c>
      <c r="H500" s="172"/>
      <c r="I500" s="172"/>
      <c r="J500" s="172">
        <f t="shared" si="184"/>
        <v>2.4689999999999999</v>
      </c>
      <c r="K500" s="172">
        <f t="shared" si="185"/>
        <v>3.0813000000000001</v>
      </c>
      <c r="L500" s="67" t="e">
        <f t="shared" si="186"/>
        <v>#DIV/0!</v>
      </c>
      <c r="M500" s="67" t="e">
        <f t="shared" si="187"/>
        <v>#DIV/0!</v>
      </c>
      <c r="N500" s="172" t="e">
        <f t="shared" si="188"/>
        <v>#DIV/0!</v>
      </c>
      <c r="O500" s="335"/>
      <c r="P500" s="172" t="e">
        <f t="shared" si="189"/>
        <v>#DIV/0!</v>
      </c>
    </row>
    <row r="501" spans="1:16" ht="30.75" hidden="1" thickBot="1" x14ac:dyDescent="0.3">
      <c r="A501" s="91">
        <f t="shared" si="182"/>
        <v>9</v>
      </c>
      <c r="B501" s="135" t="s">
        <v>170</v>
      </c>
      <c r="C501" s="127">
        <v>0.46600000000000003</v>
      </c>
      <c r="D501" s="78"/>
      <c r="E501" s="78"/>
      <c r="G501" s="172">
        <f t="shared" si="183"/>
        <v>3.0813000000000001</v>
      </c>
      <c r="H501" s="172"/>
      <c r="I501" s="172"/>
      <c r="J501" s="172">
        <f t="shared" si="184"/>
        <v>2.4689999999999999</v>
      </c>
      <c r="K501" s="172">
        <f t="shared" si="185"/>
        <v>3.0813000000000001</v>
      </c>
      <c r="L501" s="67" t="e">
        <f t="shared" si="186"/>
        <v>#DIV/0!</v>
      </c>
      <c r="M501" s="67" t="e">
        <f t="shared" si="187"/>
        <v>#DIV/0!</v>
      </c>
      <c r="N501" s="172" t="e">
        <f t="shared" si="188"/>
        <v>#DIV/0!</v>
      </c>
      <c r="O501" s="335"/>
      <c r="P501" s="172" t="e">
        <f t="shared" si="189"/>
        <v>#DIV/0!</v>
      </c>
    </row>
    <row r="502" spans="1:16" hidden="1" x14ac:dyDescent="0.25">
      <c r="A502" s="91">
        <f t="shared" si="182"/>
        <v>10</v>
      </c>
      <c r="B502" s="143" t="s">
        <v>309</v>
      </c>
      <c r="C502" s="127"/>
      <c r="D502" s="78"/>
      <c r="E502" s="78"/>
      <c r="G502" s="172">
        <f t="shared" si="183"/>
        <v>3.0813000000000001</v>
      </c>
      <c r="H502" s="172"/>
      <c r="I502" s="172"/>
      <c r="J502" s="172">
        <f t="shared" si="184"/>
        <v>2.4689999999999999</v>
      </c>
      <c r="K502" s="172">
        <f t="shared" si="185"/>
        <v>3.0813000000000001</v>
      </c>
      <c r="L502" s="67" t="e">
        <f t="shared" si="186"/>
        <v>#DIV/0!</v>
      </c>
      <c r="M502" s="67" t="e">
        <f t="shared" si="187"/>
        <v>#DIV/0!</v>
      </c>
      <c r="N502" s="172" t="e">
        <f t="shared" si="188"/>
        <v>#DIV/0!</v>
      </c>
      <c r="O502" s="335"/>
      <c r="P502" s="172" t="e">
        <f t="shared" si="189"/>
        <v>#DIV/0!</v>
      </c>
    </row>
    <row r="503" spans="1:16" hidden="1" x14ac:dyDescent="0.25">
      <c r="A503" s="91">
        <f t="shared" si="182"/>
        <v>11</v>
      </c>
      <c r="B503" s="143"/>
      <c r="C503" s="127"/>
      <c r="D503" s="78"/>
      <c r="E503" s="78"/>
      <c r="G503" s="172">
        <f t="shared" si="183"/>
        <v>3.0813000000000001</v>
      </c>
      <c r="H503" s="172"/>
      <c r="I503" s="172"/>
      <c r="J503" s="172">
        <f t="shared" si="184"/>
        <v>2.4689999999999999</v>
      </c>
      <c r="K503" s="172">
        <f t="shared" si="185"/>
        <v>3.0813000000000001</v>
      </c>
      <c r="L503" s="67" t="e">
        <f t="shared" si="186"/>
        <v>#DIV/0!</v>
      </c>
      <c r="M503" s="67" t="e">
        <f t="shared" si="187"/>
        <v>#DIV/0!</v>
      </c>
      <c r="N503" s="172" t="e">
        <f t="shared" si="188"/>
        <v>#DIV/0!</v>
      </c>
      <c r="O503" s="335"/>
      <c r="P503" s="172" t="e">
        <f t="shared" si="189"/>
        <v>#DIV/0!</v>
      </c>
    </row>
    <row r="504" spans="1:16" ht="15.75" hidden="1" thickBot="1" x14ac:dyDescent="0.3">
      <c r="A504" s="91">
        <f t="shared" si="182"/>
        <v>12</v>
      </c>
      <c r="B504" s="135"/>
      <c r="C504" s="127"/>
      <c r="D504" s="78"/>
      <c r="E504" s="78"/>
      <c r="G504" s="172">
        <f t="shared" si="183"/>
        <v>3.0813000000000001</v>
      </c>
      <c r="H504" s="172"/>
      <c r="I504" s="172"/>
      <c r="J504" s="172">
        <f t="shared" si="184"/>
        <v>2.4689999999999999</v>
      </c>
      <c r="K504" s="172">
        <f t="shared" si="185"/>
        <v>3.0813000000000001</v>
      </c>
      <c r="L504" s="67" t="e">
        <f t="shared" si="186"/>
        <v>#DIV/0!</v>
      </c>
      <c r="M504" s="67" t="e">
        <f t="shared" si="187"/>
        <v>#DIV/0!</v>
      </c>
      <c r="N504" s="172" t="e">
        <f t="shared" si="188"/>
        <v>#DIV/0!</v>
      </c>
      <c r="O504" s="335"/>
      <c r="P504" s="172" t="e">
        <f t="shared" si="189"/>
        <v>#DIV/0!</v>
      </c>
    </row>
    <row r="505" spans="1:16" hidden="1" x14ac:dyDescent="0.25">
      <c r="A505" s="91"/>
      <c r="B505" s="136"/>
      <c r="C505" s="127"/>
      <c r="D505" s="78"/>
      <c r="E505" s="78"/>
      <c r="G505" s="172">
        <f t="shared" si="183"/>
        <v>3.0813000000000001</v>
      </c>
      <c r="H505" s="172"/>
      <c r="I505" s="172"/>
      <c r="J505" s="172">
        <f t="shared" si="184"/>
        <v>2.4689999999999999</v>
      </c>
      <c r="K505" s="172">
        <f t="shared" si="185"/>
        <v>3.0813000000000001</v>
      </c>
      <c r="L505" s="67" t="e">
        <f t="shared" si="186"/>
        <v>#DIV/0!</v>
      </c>
      <c r="M505" s="67" t="e">
        <f t="shared" si="187"/>
        <v>#DIV/0!</v>
      </c>
      <c r="N505" s="172" t="e">
        <f t="shared" si="188"/>
        <v>#DIV/0!</v>
      </c>
      <c r="O505" s="335"/>
      <c r="P505" s="172" t="e">
        <f t="shared" si="189"/>
        <v>#DIV/0!</v>
      </c>
    </row>
    <row r="506" spans="1:16" ht="18.75" hidden="1" x14ac:dyDescent="0.3">
      <c r="A506" s="91"/>
      <c r="B506" s="93" t="s">
        <v>254</v>
      </c>
      <c r="C506" s="127"/>
      <c r="D506" s="78"/>
      <c r="E506" s="78"/>
      <c r="G506" s="172">
        <f t="shared" si="183"/>
        <v>3.0813000000000001</v>
      </c>
      <c r="H506" s="172"/>
      <c r="I506" s="172"/>
      <c r="J506" s="172">
        <f t="shared" si="184"/>
        <v>2.4689999999999999</v>
      </c>
      <c r="K506" s="172">
        <f t="shared" si="185"/>
        <v>3.0813000000000001</v>
      </c>
      <c r="L506" s="67" t="e">
        <f t="shared" si="186"/>
        <v>#DIV/0!</v>
      </c>
      <c r="M506" s="67" t="e">
        <f t="shared" si="187"/>
        <v>#DIV/0!</v>
      </c>
      <c r="N506" s="172" t="e">
        <f t="shared" si="188"/>
        <v>#DIV/0!</v>
      </c>
      <c r="O506" s="335"/>
      <c r="P506" s="172" t="e">
        <f t="shared" si="189"/>
        <v>#DIV/0!</v>
      </c>
    </row>
    <row r="507" spans="1:16" hidden="1" x14ac:dyDescent="0.25">
      <c r="A507" s="91">
        <v>1</v>
      </c>
      <c r="B507" s="134" t="s">
        <v>327</v>
      </c>
      <c r="C507" s="127">
        <v>0.26700000000000002</v>
      </c>
      <c r="D507" s="78"/>
      <c r="E507" s="78"/>
      <c r="G507" s="172">
        <f t="shared" si="183"/>
        <v>3.0813000000000001</v>
      </c>
      <c r="H507" s="172"/>
      <c r="I507" s="172"/>
      <c r="J507" s="172">
        <f t="shared" si="184"/>
        <v>2.4689999999999999</v>
      </c>
      <c r="K507" s="172">
        <f t="shared" si="185"/>
        <v>3.0813000000000001</v>
      </c>
      <c r="L507" s="67" t="e">
        <f t="shared" si="186"/>
        <v>#DIV/0!</v>
      </c>
      <c r="M507" s="67" t="e">
        <f t="shared" si="187"/>
        <v>#DIV/0!</v>
      </c>
      <c r="N507" s="172" t="e">
        <f t="shared" si="188"/>
        <v>#DIV/0!</v>
      </c>
      <c r="O507" s="335"/>
      <c r="P507" s="172" t="e">
        <f t="shared" si="189"/>
        <v>#DIV/0!</v>
      </c>
    </row>
    <row r="508" spans="1:16" hidden="1" x14ac:dyDescent="0.25">
      <c r="A508" s="91">
        <f>A507+1</f>
        <v>2</v>
      </c>
      <c r="B508" s="134" t="s">
        <v>316</v>
      </c>
      <c r="C508" s="127">
        <v>0.88500000000000001</v>
      </c>
      <c r="D508" s="78"/>
      <c r="E508" s="78"/>
      <c r="G508" s="172">
        <f t="shared" si="183"/>
        <v>3.0813000000000001</v>
      </c>
      <c r="H508" s="172"/>
      <c r="I508" s="172"/>
      <c r="J508" s="172">
        <f t="shared" si="184"/>
        <v>2.4689999999999999</v>
      </c>
      <c r="K508" s="172">
        <f t="shared" si="185"/>
        <v>3.0813000000000001</v>
      </c>
      <c r="L508" s="67" t="e">
        <f t="shared" si="186"/>
        <v>#DIV/0!</v>
      </c>
      <c r="M508" s="67" t="e">
        <f t="shared" si="187"/>
        <v>#DIV/0!</v>
      </c>
      <c r="N508" s="172" t="e">
        <f t="shared" si="188"/>
        <v>#DIV/0!</v>
      </c>
      <c r="O508" s="335"/>
      <c r="P508" s="172" t="e">
        <f t="shared" si="189"/>
        <v>#DIV/0!</v>
      </c>
    </row>
    <row r="509" spans="1:16" hidden="1" x14ac:dyDescent="0.25">
      <c r="A509" s="91">
        <f>A508+1</f>
        <v>3</v>
      </c>
      <c r="B509" s="134" t="s">
        <v>476</v>
      </c>
      <c r="C509" s="127"/>
      <c r="D509" s="78"/>
      <c r="E509" s="78"/>
      <c r="G509" s="172">
        <f t="shared" si="183"/>
        <v>3.0813000000000001</v>
      </c>
      <c r="H509" s="172"/>
      <c r="I509" s="172"/>
      <c r="J509" s="172">
        <f t="shared" si="184"/>
        <v>2.4689999999999999</v>
      </c>
      <c r="K509" s="172">
        <f t="shared" si="185"/>
        <v>3.0813000000000001</v>
      </c>
      <c r="L509" s="67" t="e">
        <f t="shared" si="186"/>
        <v>#DIV/0!</v>
      </c>
      <c r="M509" s="67" t="e">
        <f t="shared" si="187"/>
        <v>#DIV/0!</v>
      </c>
      <c r="N509" s="172" t="e">
        <f t="shared" si="188"/>
        <v>#DIV/0!</v>
      </c>
      <c r="O509" s="335"/>
      <c r="P509" s="172" t="e">
        <f t="shared" si="189"/>
        <v>#DIV/0!</v>
      </c>
    </row>
    <row r="510" spans="1:16" ht="15.75" hidden="1" thickBot="1" x14ac:dyDescent="0.3">
      <c r="A510" s="91">
        <f>A509+1</f>
        <v>4</v>
      </c>
      <c r="B510" s="259" t="s">
        <v>504</v>
      </c>
      <c r="C510" s="127"/>
      <c r="D510" s="78"/>
      <c r="E510" s="78"/>
      <c r="G510" s="172">
        <f t="shared" si="183"/>
        <v>3.0813000000000001</v>
      </c>
      <c r="H510" s="172"/>
      <c r="I510" s="172"/>
      <c r="J510" s="172">
        <f t="shared" si="184"/>
        <v>2.4689999999999999</v>
      </c>
      <c r="K510" s="172">
        <f t="shared" si="185"/>
        <v>3.0813000000000001</v>
      </c>
      <c r="L510" s="67" t="e">
        <f t="shared" si="186"/>
        <v>#DIV/0!</v>
      </c>
      <c r="M510" s="67" t="e">
        <f t="shared" si="187"/>
        <v>#DIV/0!</v>
      </c>
      <c r="N510" s="172" t="e">
        <f t="shared" si="188"/>
        <v>#DIV/0!</v>
      </c>
      <c r="O510" s="335"/>
      <c r="P510" s="172" t="e">
        <f t="shared" si="189"/>
        <v>#DIV/0!</v>
      </c>
    </row>
    <row r="511" spans="1:16" hidden="1" x14ac:dyDescent="0.25">
      <c r="A511" s="91"/>
      <c r="B511" s="136"/>
      <c r="C511" s="127"/>
      <c r="D511" s="78"/>
      <c r="E511" s="78"/>
      <c r="G511" s="172">
        <f t="shared" si="183"/>
        <v>3.0813000000000001</v>
      </c>
      <c r="H511" s="172"/>
      <c r="I511" s="172"/>
      <c r="J511" s="172">
        <f t="shared" si="184"/>
        <v>2.4689999999999999</v>
      </c>
      <c r="K511" s="172">
        <f t="shared" si="185"/>
        <v>3.0813000000000001</v>
      </c>
      <c r="L511" s="67" t="e">
        <f t="shared" si="186"/>
        <v>#DIV/0!</v>
      </c>
      <c r="M511" s="67" t="e">
        <f t="shared" si="187"/>
        <v>#DIV/0!</v>
      </c>
      <c r="N511" s="172" t="e">
        <f t="shared" si="188"/>
        <v>#DIV/0!</v>
      </c>
      <c r="O511" s="335"/>
      <c r="P511" s="172" t="e">
        <f t="shared" si="189"/>
        <v>#DIV/0!</v>
      </c>
    </row>
    <row r="512" spans="1:16" ht="18.75" hidden="1" x14ac:dyDescent="0.3">
      <c r="A512" s="91"/>
      <c r="B512" s="93" t="s">
        <v>258</v>
      </c>
      <c r="C512" s="127"/>
      <c r="D512" s="78"/>
      <c r="E512" s="78"/>
      <c r="G512" s="172">
        <f t="shared" si="183"/>
        <v>3.0813000000000001</v>
      </c>
      <c r="H512" s="172"/>
      <c r="I512" s="172"/>
      <c r="J512" s="172">
        <f t="shared" si="184"/>
        <v>2.4689999999999999</v>
      </c>
      <c r="K512" s="172">
        <f t="shared" si="185"/>
        <v>3.0813000000000001</v>
      </c>
      <c r="L512" s="67" t="e">
        <f t="shared" si="186"/>
        <v>#DIV/0!</v>
      </c>
      <c r="M512" s="67" t="e">
        <f t="shared" si="187"/>
        <v>#DIV/0!</v>
      </c>
      <c r="N512" s="172" t="e">
        <f t="shared" si="188"/>
        <v>#DIV/0!</v>
      </c>
      <c r="O512" s="335"/>
      <c r="P512" s="172" t="e">
        <f t="shared" si="189"/>
        <v>#DIV/0!</v>
      </c>
    </row>
    <row r="513" spans="1:16" hidden="1" x14ac:dyDescent="0.25">
      <c r="A513" s="91">
        <v>1</v>
      </c>
      <c r="B513" s="94" t="s">
        <v>403</v>
      </c>
      <c r="C513" s="127"/>
      <c r="D513" s="78"/>
      <c r="E513" s="78"/>
      <c r="G513" s="172">
        <f t="shared" si="183"/>
        <v>3.0813000000000001</v>
      </c>
      <c r="H513" s="172"/>
      <c r="I513" s="172"/>
      <c r="J513" s="172">
        <f t="shared" si="184"/>
        <v>2.4689999999999999</v>
      </c>
      <c r="K513" s="172">
        <f t="shared" si="185"/>
        <v>3.0813000000000001</v>
      </c>
      <c r="L513" s="67" t="e">
        <f t="shared" si="186"/>
        <v>#DIV/0!</v>
      </c>
      <c r="M513" s="67" t="e">
        <f t="shared" si="187"/>
        <v>#DIV/0!</v>
      </c>
      <c r="N513" s="172" t="e">
        <f t="shared" si="188"/>
        <v>#DIV/0!</v>
      </c>
      <c r="O513" s="335"/>
      <c r="P513" s="172" t="e">
        <f t="shared" si="189"/>
        <v>#DIV/0!</v>
      </c>
    </row>
    <row r="514" spans="1:16" hidden="1" x14ac:dyDescent="0.25">
      <c r="A514" s="91">
        <f t="shared" ref="A514:A519" si="190">A513+1</f>
        <v>2</v>
      </c>
      <c r="B514" s="94" t="s">
        <v>312</v>
      </c>
      <c r="C514" s="127">
        <v>1.542</v>
      </c>
      <c r="D514" s="78"/>
      <c r="E514" s="78"/>
      <c r="G514" s="172">
        <f t="shared" si="183"/>
        <v>3.0813000000000001</v>
      </c>
      <c r="H514" s="172"/>
      <c r="I514" s="172"/>
      <c r="J514" s="172">
        <f t="shared" si="184"/>
        <v>2.4689999999999999</v>
      </c>
      <c r="K514" s="172">
        <f t="shared" si="185"/>
        <v>3.0813000000000001</v>
      </c>
      <c r="L514" s="67" t="e">
        <f t="shared" si="186"/>
        <v>#DIV/0!</v>
      </c>
      <c r="M514" s="67" t="e">
        <f t="shared" si="187"/>
        <v>#DIV/0!</v>
      </c>
      <c r="N514" s="172" t="e">
        <f t="shared" si="188"/>
        <v>#DIV/0!</v>
      </c>
      <c r="O514" s="335"/>
      <c r="P514" s="172" t="e">
        <f t="shared" si="189"/>
        <v>#DIV/0!</v>
      </c>
    </row>
    <row r="515" spans="1:16" hidden="1" x14ac:dyDescent="0.25">
      <c r="A515" s="91">
        <f t="shared" si="190"/>
        <v>3</v>
      </c>
      <c r="B515" s="94" t="s">
        <v>492</v>
      </c>
      <c r="C515" s="127"/>
      <c r="D515" s="78"/>
      <c r="E515" s="78"/>
      <c r="G515" s="172">
        <f t="shared" si="183"/>
        <v>3.0813000000000001</v>
      </c>
      <c r="H515" s="172"/>
      <c r="I515" s="172"/>
      <c r="J515" s="172">
        <f t="shared" si="184"/>
        <v>2.4689999999999999</v>
      </c>
      <c r="K515" s="172">
        <f t="shared" si="185"/>
        <v>3.0813000000000001</v>
      </c>
      <c r="L515" s="67" t="e">
        <f t="shared" si="186"/>
        <v>#DIV/0!</v>
      </c>
      <c r="M515" s="67" t="e">
        <f t="shared" si="187"/>
        <v>#DIV/0!</v>
      </c>
      <c r="N515" s="172" t="e">
        <f t="shared" si="188"/>
        <v>#DIV/0!</v>
      </c>
      <c r="O515" s="335"/>
      <c r="P515" s="172" t="e">
        <f t="shared" si="189"/>
        <v>#DIV/0!</v>
      </c>
    </row>
    <row r="516" spans="1:16" hidden="1" x14ac:dyDescent="0.25">
      <c r="A516" s="91">
        <f t="shared" si="190"/>
        <v>4</v>
      </c>
      <c r="B516" s="94" t="s">
        <v>147</v>
      </c>
      <c r="C516" s="127"/>
      <c r="D516" s="78"/>
      <c r="E516" s="78"/>
      <c r="G516" s="172">
        <f t="shared" si="183"/>
        <v>3.0813000000000001</v>
      </c>
      <c r="H516" s="172"/>
      <c r="I516" s="172"/>
      <c r="J516" s="172">
        <f t="shared" si="184"/>
        <v>2.4689999999999999</v>
      </c>
      <c r="K516" s="172">
        <f t="shared" si="185"/>
        <v>3.0813000000000001</v>
      </c>
      <c r="L516" s="67" t="e">
        <f t="shared" si="186"/>
        <v>#DIV/0!</v>
      </c>
      <c r="M516" s="67" t="e">
        <f t="shared" si="187"/>
        <v>#DIV/0!</v>
      </c>
      <c r="N516" s="172" t="e">
        <f t="shared" si="188"/>
        <v>#DIV/0!</v>
      </c>
      <c r="O516" s="335"/>
      <c r="P516" s="172" t="e">
        <f t="shared" si="189"/>
        <v>#DIV/0!</v>
      </c>
    </row>
    <row r="517" spans="1:16" hidden="1" x14ac:dyDescent="0.25">
      <c r="A517" s="91">
        <f t="shared" si="190"/>
        <v>5</v>
      </c>
      <c r="B517" s="94" t="s">
        <v>148</v>
      </c>
      <c r="C517" s="127"/>
      <c r="D517" s="78"/>
      <c r="E517" s="78"/>
      <c r="G517" s="172">
        <f t="shared" si="183"/>
        <v>3.0813000000000001</v>
      </c>
      <c r="H517" s="172"/>
      <c r="I517" s="172"/>
      <c r="J517" s="172">
        <f t="shared" si="184"/>
        <v>2.4689999999999999</v>
      </c>
      <c r="K517" s="172">
        <f t="shared" si="185"/>
        <v>3.0813000000000001</v>
      </c>
      <c r="L517" s="67" t="e">
        <f t="shared" si="186"/>
        <v>#DIV/0!</v>
      </c>
      <c r="M517" s="67" t="e">
        <f t="shared" si="187"/>
        <v>#DIV/0!</v>
      </c>
      <c r="N517" s="172" t="e">
        <f t="shared" si="188"/>
        <v>#DIV/0!</v>
      </c>
      <c r="O517" s="335"/>
      <c r="P517" s="172" t="e">
        <f t="shared" si="189"/>
        <v>#DIV/0!</v>
      </c>
    </row>
    <row r="518" spans="1:16" hidden="1" x14ac:dyDescent="0.25">
      <c r="A518" s="91">
        <f t="shared" si="190"/>
        <v>6</v>
      </c>
      <c r="B518" s="94" t="s">
        <v>149</v>
      </c>
      <c r="C518" s="127"/>
      <c r="D518" s="78"/>
      <c r="E518" s="78"/>
      <c r="G518" s="172">
        <f t="shared" si="183"/>
        <v>3.0813000000000001</v>
      </c>
      <c r="H518" s="172"/>
      <c r="I518" s="172"/>
      <c r="J518" s="172">
        <f t="shared" si="184"/>
        <v>2.4689999999999999</v>
      </c>
      <c r="K518" s="172">
        <f t="shared" si="185"/>
        <v>3.0813000000000001</v>
      </c>
      <c r="L518" s="67" t="e">
        <f t="shared" si="186"/>
        <v>#DIV/0!</v>
      </c>
      <c r="M518" s="67" t="e">
        <f t="shared" si="187"/>
        <v>#DIV/0!</v>
      </c>
      <c r="N518" s="172" t="e">
        <f t="shared" si="188"/>
        <v>#DIV/0!</v>
      </c>
      <c r="O518" s="335"/>
      <c r="P518" s="172" t="e">
        <f t="shared" si="189"/>
        <v>#DIV/0!</v>
      </c>
    </row>
    <row r="519" spans="1:16" hidden="1" x14ac:dyDescent="0.25">
      <c r="A519" s="91">
        <f t="shared" si="190"/>
        <v>7</v>
      </c>
      <c r="B519" s="94" t="s">
        <v>259</v>
      </c>
      <c r="C519" s="127">
        <v>0.71399999999999997</v>
      </c>
      <c r="D519" s="78"/>
      <c r="E519" s="78"/>
      <c r="G519" s="172">
        <f t="shared" si="183"/>
        <v>3.0813000000000001</v>
      </c>
      <c r="H519" s="172"/>
      <c r="I519" s="172"/>
      <c r="J519" s="172">
        <f t="shared" si="184"/>
        <v>2.4689999999999999</v>
      </c>
      <c r="K519" s="172">
        <f t="shared" si="185"/>
        <v>3.0813000000000001</v>
      </c>
      <c r="L519" s="67" t="e">
        <f t="shared" si="186"/>
        <v>#DIV/0!</v>
      </c>
      <c r="M519" s="67" t="e">
        <f t="shared" si="187"/>
        <v>#DIV/0!</v>
      </c>
      <c r="N519" s="172" t="e">
        <f t="shared" si="188"/>
        <v>#DIV/0!</v>
      </c>
      <c r="O519" s="335"/>
      <c r="P519" s="172" t="e">
        <f t="shared" si="189"/>
        <v>#DIV/0!</v>
      </c>
    </row>
    <row r="520" spans="1:16" hidden="1" x14ac:dyDescent="0.25">
      <c r="A520" s="91"/>
      <c r="B520" s="94" t="s">
        <v>429</v>
      </c>
      <c r="C520" s="127"/>
      <c r="D520" s="78"/>
      <c r="E520" s="78"/>
      <c r="G520" s="172">
        <f t="shared" si="183"/>
        <v>3.0813000000000001</v>
      </c>
      <c r="H520" s="172"/>
      <c r="I520" s="172"/>
      <c r="J520" s="172">
        <f t="shared" si="184"/>
        <v>2.4689999999999999</v>
      </c>
      <c r="K520" s="172">
        <f t="shared" si="185"/>
        <v>3.0813000000000001</v>
      </c>
      <c r="L520" s="67" t="e">
        <f t="shared" si="186"/>
        <v>#DIV/0!</v>
      </c>
      <c r="M520" s="67" t="e">
        <f t="shared" si="187"/>
        <v>#DIV/0!</v>
      </c>
      <c r="N520" s="172" t="e">
        <f t="shared" si="188"/>
        <v>#DIV/0!</v>
      </c>
      <c r="O520" s="335"/>
      <c r="P520" s="172" t="e">
        <f t="shared" si="189"/>
        <v>#DIV/0!</v>
      </c>
    </row>
    <row r="521" spans="1:16" hidden="1" x14ac:dyDescent="0.25">
      <c r="A521" s="91">
        <f>A519+1</f>
        <v>8</v>
      </c>
      <c r="B521" s="94" t="s">
        <v>215</v>
      </c>
      <c r="C521" s="127"/>
      <c r="D521" s="78"/>
      <c r="E521" s="78"/>
      <c r="G521" s="172">
        <f t="shared" si="183"/>
        <v>3.0813000000000001</v>
      </c>
      <c r="H521" s="172"/>
      <c r="I521" s="172"/>
      <c r="J521" s="172">
        <f t="shared" si="184"/>
        <v>2.4689999999999999</v>
      </c>
      <c r="K521" s="172">
        <f t="shared" si="185"/>
        <v>3.0813000000000001</v>
      </c>
      <c r="L521" s="67" t="e">
        <f t="shared" si="186"/>
        <v>#DIV/0!</v>
      </c>
      <c r="M521" s="67" t="e">
        <f t="shared" si="187"/>
        <v>#DIV/0!</v>
      </c>
      <c r="N521" s="172" t="e">
        <f t="shared" si="188"/>
        <v>#DIV/0!</v>
      </c>
      <c r="O521" s="335"/>
      <c r="P521" s="172" t="e">
        <f t="shared" si="189"/>
        <v>#DIV/0!</v>
      </c>
    </row>
    <row r="522" spans="1:16" hidden="1" x14ac:dyDescent="0.25">
      <c r="A522" s="91"/>
      <c r="B522" s="94" t="s">
        <v>329</v>
      </c>
      <c r="C522" s="127">
        <v>0.51100000000000001</v>
      </c>
      <c r="D522" s="78"/>
      <c r="E522" s="78"/>
      <c r="G522" s="172">
        <f t="shared" si="183"/>
        <v>3.0813000000000001</v>
      </c>
      <c r="H522" s="172"/>
      <c r="I522" s="172"/>
      <c r="J522" s="172">
        <f t="shared" si="184"/>
        <v>2.4689999999999999</v>
      </c>
      <c r="K522" s="172">
        <f t="shared" si="185"/>
        <v>3.0813000000000001</v>
      </c>
      <c r="L522" s="67" t="e">
        <f t="shared" si="186"/>
        <v>#DIV/0!</v>
      </c>
      <c r="M522" s="67" t="e">
        <f t="shared" si="187"/>
        <v>#DIV/0!</v>
      </c>
      <c r="N522" s="172" t="e">
        <f t="shared" si="188"/>
        <v>#DIV/0!</v>
      </c>
      <c r="O522" s="335"/>
      <c r="P522" s="172" t="e">
        <f t="shared" si="189"/>
        <v>#DIV/0!</v>
      </c>
    </row>
    <row r="523" spans="1:16" hidden="1" x14ac:dyDescent="0.25">
      <c r="A523" s="91"/>
      <c r="B523" s="94" t="s">
        <v>375</v>
      </c>
      <c r="C523" s="127">
        <v>0.51400000000000001</v>
      </c>
      <c r="D523" s="78"/>
      <c r="E523" s="78"/>
      <c r="G523" s="172">
        <f t="shared" si="183"/>
        <v>3.0813000000000001</v>
      </c>
      <c r="H523" s="172"/>
      <c r="I523" s="172"/>
      <c r="J523" s="172">
        <f t="shared" si="184"/>
        <v>2.4689999999999999</v>
      </c>
      <c r="K523" s="172">
        <f t="shared" si="185"/>
        <v>3.0813000000000001</v>
      </c>
      <c r="L523" s="67" t="e">
        <f t="shared" si="186"/>
        <v>#DIV/0!</v>
      </c>
      <c r="M523" s="67" t="e">
        <f t="shared" si="187"/>
        <v>#DIV/0!</v>
      </c>
      <c r="N523" s="172" t="e">
        <f t="shared" si="188"/>
        <v>#DIV/0!</v>
      </c>
      <c r="O523" s="335"/>
      <c r="P523" s="172" t="e">
        <f t="shared" si="189"/>
        <v>#DIV/0!</v>
      </c>
    </row>
    <row r="524" spans="1:16" hidden="1" x14ac:dyDescent="0.25">
      <c r="A524" s="91"/>
      <c r="B524" s="94" t="s">
        <v>419</v>
      </c>
      <c r="C524" s="202">
        <f>11.795/12</f>
        <v>0.98291666666666666</v>
      </c>
      <c r="D524" s="78"/>
      <c r="E524" s="78"/>
      <c r="G524" s="172">
        <f t="shared" si="183"/>
        <v>3.0813000000000001</v>
      </c>
      <c r="H524" s="172"/>
      <c r="I524" s="172"/>
      <c r="J524" s="172">
        <f t="shared" si="184"/>
        <v>2.4689999999999999</v>
      </c>
      <c r="K524" s="172">
        <f t="shared" si="185"/>
        <v>3.0813000000000001</v>
      </c>
      <c r="L524" s="67" t="e">
        <f t="shared" si="186"/>
        <v>#DIV/0!</v>
      </c>
      <c r="M524" s="67" t="e">
        <f t="shared" si="187"/>
        <v>#DIV/0!</v>
      </c>
      <c r="N524" s="172" t="e">
        <f t="shared" si="188"/>
        <v>#DIV/0!</v>
      </c>
      <c r="O524" s="335"/>
      <c r="P524" s="172" t="e">
        <f t="shared" si="189"/>
        <v>#DIV/0!</v>
      </c>
    </row>
    <row r="525" spans="1:16" hidden="1" x14ac:dyDescent="0.25">
      <c r="A525" s="91"/>
      <c r="B525" s="94" t="s">
        <v>418</v>
      </c>
      <c r="C525" s="202">
        <f>8.105/8</f>
        <v>1.0131250000000001</v>
      </c>
      <c r="D525" s="78"/>
      <c r="E525" s="78"/>
      <c r="G525" s="172">
        <f t="shared" si="183"/>
        <v>3.0813000000000001</v>
      </c>
      <c r="H525" s="172"/>
      <c r="I525" s="172"/>
      <c r="J525" s="172">
        <f t="shared" si="184"/>
        <v>2.4689999999999999</v>
      </c>
      <c r="K525" s="172">
        <f t="shared" si="185"/>
        <v>3.0813000000000001</v>
      </c>
      <c r="L525" s="67" t="e">
        <f t="shared" si="186"/>
        <v>#DIV/0!</v>
      </c>
      <c r="M525" s="67" t="e">
        <f t="shared" si="187"/>
        <v>#DIV/0!</v>
      </c>
      <c r="N525" s="172" t="e">
        <f t="shared" si="188"/>
        <v>#DIV/0!</v>
      </c>
      <c r="O525" s="335"/>
      <c r="P525" s="172" t="e">
        <f t="shared" si="189"/>
        <v>#DIV/0!</v>
      </c>
    </row>
    <row r="526" spans="1:16" hidden="1" x14ac:dyDescent="0.25">
      <c r="A526" s="358">
        <v>1</v>
      </c>
      <c r="B526" s="87" t="s">
        <v>55</v>
      </c>
      <c r="C526" s="127"/>
      <c r="D526" s="78"/>
      <c r="E526" s="78"/>
      <c r="G526" s="172">
        <f t="shared" si="183"/>
        <v>3.0813000000000001</v>
      </c>
      <c r="H526" s="172"/>
      <c r="I526" s="172"/>
      <c r="J526" s="172">
        <f t="shared" si="184"/>
        <v>2.4689999999999999</v>
      </c>
      <c r="K526" s="172">
        <f t="shared" si="185"/>
        <v>3.0813000000000001</v>
      </c>
      <c r="L526" s="67" t="e">
        <f t="shared" si="186"/>
        <v>#DIV/0!</v>
      </c>
      <c r="M526" s="67" t="e">
        <f t="shared" si="187"/>
        <v>#DIV/0!</v>
      </c>
      <c r="N526" s="172" t="e">
        <f t="shared" si="188"/>
        <v>#DIV/0!</v>
      </c>
      <c r="O526" s="335"/>
      <c r="P526" s="172" t="e">
        <f t="shared" si="189"/>
        <v>#DIV/0!</v>
      </c>
    </row>
    <row r="527" spans="1:16" hidden="1" x14ac:dyDescent="0.25">
      <c r="A527" s="358">
        <f t="shared" ref="A527:A540" si="191">A526+1</f>
        <v>2</v>
      </c>
      <c r="B527" s="55" t="s">
        <v>88</v>
      </c>
      <c r="C527" s="127"/>
      <c r="D527" s="78"/>
      <c r="E527" s="78"/>
      <c r="G527" s="172">
        <f t="shared" si="183"/>
        <v>3.0813000000000001</v>
      </c>
      <c r="H527" s="172"/>
      <c r="I527" s="172"/>
      <c r="J527" s="172">
        <f t="shared" si="184"/>
        <v>2.4689999999999999</v>
      </c>
      <c r="K527" s="172">
        <f t="shared" si="185"/>
        <v>3.0813000000000001</v>
      </c>
      <c r="L527" s="67" t="e">
        <f t="shared" si="186"/>
        <v>#DIV/0!</v>
      </c>
      <c r="M527" s="67" t="e">
        <f t="shared" si="187"/>
        <v>#DIV/0!</v>
      </c>
      <c r="N527" s="172" t="e">
        <f t="shared" si="188"/>
        <v>#DIV/0!</v>
      </c>
      <c r="O527" s="335"/>
      <c r="P527" s="172" t="e">
        <f t="shared" si="189"/>
        <v>#DIV/0!</v>
      </c>
    </row>
    <row r="528" spans="1:16" hidden="1" x14ac:dyDescent="0.25">
      <c r="A528" s="358">
        <f t="shared" si="191"/>
        <v>3</v>
      </c>
      <c r="B528" s="55" t="s">
        <v>122</v>
      </c>
      <c r="C528" s="127"/>
      <c r="D528" s="78"/>
      <c r="E528" s="78"/>
      <c r="G528" s="172">
        <f t="shared" ref="G528:G559" si="192">G527</f>
        <v>3.0813000000000001</v>
      </c>
      <c r="H528" s="172"/>
      <c r="I528" s="172"/>
      <c r="J528" s="172">
        <f t="shared" ref="J528:J559" si="193">J527</f>
        <v>2.4689999999999999</v>
      </c>
      <c r="K528" s="172">
        <f t="shared" ref="K528:K559" si="194">K527</f>
        <v>3.0813000000000001</v>
      </c>
      <c r="L528" s="67" t="e">
        <f t="shared" ref="L528:L559" si="195">L527</f>
        <v>#DIV/0!</v>
      </c>
      <c r="M528" s="67" t="e">
        <f t="shared" ref="M528:M559" si="196">M527</f>
        <v>#DIV/0!</v>
      </c>
      <c r="N528" s="172" t="e">
        <f t="shared" ref="N528:N559" si="197">N527</f>
        <v>#DIV/0!</v>
      </c>
      <c r="O528" s="335"/>
      <c r="P528" s="172" t="e">
        <f t="shared" ref="P528:P559" si="198">P527</f>
        <v>#DIV/0!</v>
      </c>
    </row>
    <row r="529" spans="1:16" hidden="1" x14ac:dyDescent="0.25">
      <c r="A529" s="358">
        <f t="shared" si="191"/>
        <v>4</v>
      </c>
      <c r="B529" s="55" t="s">
        <v>118</v>
      </c>
      <c r="C529" s="127"/>
      <c r="D529" s="78"/>
      <c r="E529" s="78"/>
      <c r="G529" s="172">
        <f t="shared" si="192"/>
        <v>3.0813000000000001</v>
      </c>
      <c r="H529" s="172"/>
      <c r="I529" s="172"/>
      <c r="J529" s="172">
        <f t="shared" si="193"/>
        <v>2.4689999999999999</v>
      </c>
      <c r="K529" s="172">
        <f t="shared" si="194"/>
        <v>3.0813000000000001</v>
      </c>
      <c r="L529" s="67" t="e">
        <f t="shared" si="195"/>
        <v>#DIV/0!</v>
      </c>
      <c r="M529" s="67" t="e">
        <f t="shared" si="196"/>
        <v>#DIV/0!</v>
      </c>
      <c r="N529" s="172" t="e">
        <f t="shared" si="197"/>
        <v>#DIV/0!</v>
      </c>
      <c r="O529" s="335"/>
      <c r="P529" s="172" t="e">
        <f t="shared" si="198"/>
        <v>#DIV/0!</v>
      </c>
    </row>
    <row r="530" spans="1:16" hidden="1" x14ac:dyDescent="0.25">
      <c r="A530" s="358">
        <f t="shared" si="191"/>
        <v>5</v>
      </c>
      <c r="B530" s="55" t="s">
        <v>75</v>
      </c>
      <c r="C530" s="127"/>
      <c r="D530" s="78"/>
      <c r="E530" s="78"/>
      <c r="G530" s="172">
        <f t="shared" si="192"/>
        <v>3.0813000000000001</v>
      </c>
      <c r="H530" s="172"/>
      <c r="I530" s="172"/>
      <c r="J530" s="172">
        <f t="shared" si="193"/>
        <v>2.4689999999999999</v>
      </c>
      <c r="K530" s="172">
        <f t="shared" si="194"/>
        <v>3.0813000000000001</v>
      </c>
      <c r="L530" s="67" t="e">
        <f t="shared" si="195"/>
        <v>#DIV/0!</v>
      </c>
      <c r="M530" s="67" t="e">
        <f t="shared" si="196"/>
        <v>#DIV/0!</v>
      </c>
      <c r="N530" s="172" t="e">
        <f t="shared" si="197"/>
        <v>#DIV/0!</v>
      </c>
      <c r="O530" s="335"/>
      <c r="P530" s="172" t="e">
        <f t="shared" si="198"/>
        <v>#DIV/0!</v>
      </c>
    </row>
    <row r="531" spans="1:16" hidden="1" x14ac:dyDescent="0.25">
      <c r="A531" s="358">
        <f t="shared" si="191"/>
        <v>6</v>
      </c>
      <c r="B531" s="55" t="s">
        <v>76</v>
      </c>
      <c r="C531" s="127"/>
      <c r="D531" s="78"/>
      <c r="E531" s="78"/>
      <c r="G531" s="172">
        <f t="shared" si="192"/>
        <v>3.0813000000000001</v>
      </c>
      <c r="H531" s="172"/>
      <c r="I531" s="172"/>
      <c r="J531" s="172">
        <f t="shared" si="193"/>
        <v>2.4689999999999999</v>
      </c>
      <c r="K531" s="172">
        <f t="shared" si="194"/>
        <v>3.0813000000000001</v>
      </c>
      <c r="L531" s="67" t="e">
        <f t="shared" si="195"/>
        <v>#DIV/0!</v>
      </c>
      <c r="M531" s="67" t="e">
        <f t="shared" si="196"/>
        <v>#DIV/0!</v>
      </c>
      <c r="N531" s="172" t="e">
        <f t="shared" si="197"/>
        <v>#DIV/0!</v>
      </c>
      <c r="O531" s="335"/>
      <c r="P531" s="172" t="e">
        <f t="shared" si="198"/>
        <v>#DIV/0!</v>
      </c>
    </row>
    <row r="532" spans="1:16" hidden="1" x14ac:dyDescent="0.25">
      <c r="A532" s="358">
        <f t="shared" si="191"/>
        <v>7</v>
      </c>
      <c r="B532" s="55" t="s">
        <v>77</v>
      </c>
      <c r="C532" s="127"/>
      <c r="D532" s="78"/>
      <c r="E532" s="78"/>
      <c r="G532" s="172">
        <f t="shared" si="192"/>
        <v>3.0813000000000001</v>
      </c>
      <c r="H532" s="172"/>
      <c r="I532" s="172"/>
      <c r="J532" s="172">
        <f t="shared" si="193"/>
        <v>2.4689999999999999</v>
      </c>
      <c r="K532" s="172">
        <f t="shared" si="194"/>
        <v>3.0813000000000001</v>
      </c>
      <c r="L532" s="67" t="e">
        <f t="shared" si="195"/>
        <v>#DIV/0!</v>
      </c>
      <c r="M532" s="67" t="e">
        <f t="shared" si="196"/>
        <v>#DIV/0!</v>
      </c>
      <c r="N532" s="172" t="e">
        <f t="shared" si="197"/>
        <v>#DIV/0!</v>
      </c>
      <c r="O532" s="335"/>
      <c r="P532" s="172" t="e">
        <f t="shared" si="198"/>
        <v>#DIV/0!</v>
      </c>
    </row>
    <row r="533" spans="1:16" hidden="1" x14ac:dyDescent="0.25">
      <c r="A533" s="358">
        <f t="shared" si="191"/>
        <v>8</v>
      </c>
      <c r="B533" s="92" t="s">
        <v>81</v>
      </c>
      <c r="C533" s="127">
        <v>0.25</v>
      </c>
      <c r="D533" s="78"/>
      <c r="E533" s="78"/>
      <c r="G533" s="172">
        <f t="shared" si="192"/>
        <v>3.0813000000000001</v>
      </c>
      <c r="H533" s="172"/>
      <c r="I533" s="172"/>
      <c r="J533" s="172">
        <f t="shared" si="193"/>
        <v>2.4689999999999999</v>
      </c>
      <c r="K533" s="172">
        <f t="shared" si="194"/>
        <v>3.0813000000000001</v>
      </c>
      <c r="L533" s="67" t="e">
        <f t="shared" si="195"/>
        <v>#DIV/0!</v>
      </c>
      <c r="M533" s="67" t="e">
        <f t="shared" si="196"/>
        <v>#DIV/0!</v>
      </c>
      <c r="N533" s="172" t="e">
        <f t="shared" si="197"/>
        <v>#DIV/0!</v>
      </c>
      <c r="O533" s="335"/>
      <c r="P533" s="172" t="e">
        <f t="shared" si="198"/>
        <v>#DIV/0!</v>
      </c>
    </row>
    <row r="534" spans="1:16" ht="18.75" hidden="1" x14ac:dyDescent="0.3">
      <c r="A534" s="358">
        <f t="shared" si="191"/>
        <v>9</v>
      </c>
      <c r="B534" s="93" t="s">
        <v>182</v>
      </c>
      <c r="C534" s="127"/>
      <c r="D534" s="78"/>
      <c r="E534" s="78"/>
      <c r="G534" s="172">
        <f t="shared" si="192"/>
        <v>3.0813000000000001</v>
      </c>
      <c r="H534" s="172"/>
      <c r="I534" s="172"/>
      <c r="J534" s="172">
        <f t="shared" si="193"/>
        <v>2.4689999999999999</v>
      </c>
      <c r="K534" s="172">
        <f t="shared" si="194"/>
        <v>3.0813000000000001</v>
      </c>
      <c r="L534" s="67" t="e">
        <f t="shared" si="195"/>
        <v>#DIV/0!</v>
      </c>
      <c r="M534" s="67" t="e">
        <f t="shared" si="196"/>
        <v>#DIV/0!</v>
      </c>
      <c r="N534" s="172" t="e">
        <f t="shared" si="197"/>
        <v>#DIV/0!</v>
      </c>
      <c r="O534" s="335"/>
      <c r="P534" s="172" t="e">
        <f t="shared" si="198"/>
        <v>#DIV/0!</v>
      </c>
    </row>
    <row r="535" spans="1:16" hidden="1" x14ac:dyDescent="0.25">
      <c r="A535" s="358">
        <f t="shared" si="191"/>
        <v>10</v>
      </c>
      <c r="B535" s="55" t="s">
        <v>183</v>
      </c>
      <c r="C535" s="127"/>
      <c r="D535" s="78"/>
      <c r="E535" s="78"/>
      <c r="G535" s="172">
        <f t="shared" si="192"/>
        <v>3.0813000000000001</v>
      </c>
      <c r="H535" s="172"/>
      <c r="I535" s="172"/>
      <c r="J535" s="172">
        <f t="shared" si="193"/>
        <v>2.4689999999999999</v>
      </c>
      <c r="K535" s="172">
        <f t="shared" si="194"/>
        <v>3.0813000000000001</v>
      </c>
      <c r="L535" s="67" t="e">
        <f t="shared" si="195"/>
        <v>#DIV/0!</v>
      </c>
      <c r="M535" s="67" t="e">
        <f t="shared" si="196"/>
        <v>#DIV/0!</v>
      </c>
      <c r="N535" s="172" t="e">
        <f t="shared" si="197"/>
        <v>#DIV/0!</v>
      </c>
      <c r="O535" s="335"/>
      <c r="P535" s="172" t="e">
        <f t="shared" si="198"/>
        <v>#DIV/0!</v>
      </c>
    </row>
    <row r="536" spans="1:16" hidden="1" x14ac:dyDescent="0.25">
      <c r="A536" s="358">
        <f t="shared" si="191"/>
        <v>11</v>
      </c>
      <c r="B536" s="99" t="s">
        <v>184</v>
      </c>
      <c r="C536" s="127"/>
      <c r="D536" s="78"/>
      <c r="E536" s="78"/>
      <c r="G536" s="172">
        <f t="shared" si="192"/>
        <v>3.0813000000000001</v>
      </c>
      <c r="H536" s="172"/>
      <c r="I536" s="172"/>
      <c r="J536" s="172">
        <f t="shared" si="193"/>
        <v>2.4689999999999999</v>
      </c>
      <c r="K536" s="172">
        <f t="shared" si="194"/>
        <v>3.0813000000000001</v>
      </c>
      <c r="L536" s="67" t="e">
        <f t="shared" si="195"/>
        <v>#DIV/0!</v>
      </c>
      <c r="M536" s="67" t="e">
        <f t="shared" si="196"/>
        <v>#DIV/0!</v>
      </c>
      <c r="N536" s="172" t="e">
        <f t="shared" si="197"/>
        <v>#DIV/0!</v>
      </c>
      <c r="O536" s="335"/>
      <c r="P536" s="172" t="e">
        <f t="shared" si="198"/>
        <v>#DIV/0!</v>
      </c>
    </row>
    <row r="537" spans="1:16" hidden="1" x14ac:dyDescent="0.25">
      <c r="A537" s="358">
        <f t="shared" si="191"/>
        <v>12</v>
      </c>
      <c r="B537" s="78" t="s">
        <v>185</v>
      </c>
      <c r="C537" s="127"/>
      <c r="D537" s="78"/>
      <c r="E537" s="78"/>
      <c r="G537" s="172">
        <f t="shared" si="192"/>
        <v>3.0813000000000001</v>
      </c>
      <c r="H537" s="172"/>
      <c r="I537" s="172"/>
      <c r="J537" s="172">
        <f t="shared" si="193"/>
        <v>2.4689999999999999</v>
      </c>
      <c r="K537" s="172">
        <f t="shared" si="194"/>
        <v>3.0813000000000001</v>
      </c>
      <c r="L537" s="67" t="e">
        <f t="shared" si="195"/>
        <v>#DIV/0!</v>
      </c>
      <c r="M537" s="67" t="e">
        <f t="shared" si="196"/>
        <v>#DIV/0!</v>
      </c>
      <c r="N537" s="172" t="e">
        <f t="shared" si="197"/>
        <v>#DIV/0!</v>
      </c>
      <c r="O537" s="335"/>
      <c r="P537" s="172" t="e">
        <f t="shared" si="198"/>
        <v>#DIV/0!</v>
      </c>
    </row>
    <row r="538" spans="1:16" ht="18.75" hidden="1" x14ac:dyDescent="0.3">
      <c r="A538" s="358">
        <f t="shared" si="191"/>
        <v>13</v>
      </c>
      <c r="B538" s="93" t="s">
        <v>172</v>
      </c>
      <c r="C538" s="127"/>
      <c r="D538" s="78"/>
      <c r="E538" s="78"/>
      <c r="G538" s="172">
        <f t="shared" si="192"/>
        <v>3.0813000000000001</v>
      </c>
      <c r="H538" s="172"/>
      <c r="I538" s="172"/>
      <c r="J538" s="172">
        <f t="shared" si="193"/>
        <v>2.4689999999999999</v>
      </c>
      <c r="K538" s="172">
        <f t="shared" si="194"/>
        <v>3.0813000000000001</v>
      </c>
      <c r="L538" s="67" t="e">
        <f t="shared" si="195"/>
        <v>#DIV/0!</v>
      </c>
      <c r="M538" s="67" t="e">
        <f t="shared" si="196"/>
        <v>#DIV/0!</v>
      </c>
      <c r="N538" s="172" t="e">
        <f t="shared" si="197"/>
        <v>#DIV/0!</v>
      </c>
      <c r="O538" s="335"/>
      <c r="P538" s="172" t="e">
        <f t="shared" si="198"/>
        <v>#DIV/0!</v>
      </c>
    </row>
    <row r="539" spans="1:16" hidden="1" x14ac:dyDescent="0.25">
      <c r="A539" s="91">
        <f t="shared" si="191"/>
        <v>14</v>
      </c>
      <c r="B539" s="94" t="s">
        <v>173</v>
      </c>
      <c r="C539" s="127">
        <v>0.27300000000000002</v>
      </c>
      <c r="D539" s="78"/>
      <c r="E539" s="78"/>
      <c r="G539" s="172">
        <f t="shared" si="192"/>
        <v>3.0813000000000001</v>
      </c>
      <c r="H539" s="172"/>
      <c r="I539" s="172"/>
      <c r="J539" s="172">
        <f t="shared" si="193"/>
        <v>2.4689999999999999</v>
      </c>
      <c r="K539" s="172">
        <f t="shared" si="194"/>
        <v>3.0813000000000001</v>
      </c>
      <c r="L539" s="67" t="e">
        <f t="shared" si="195"/>
        <v>#DIV/0!</v>
      </c>
      <c r="M539" s="67" t="e">
        <f t="shared" si="196"/>
        <v>#DIV/0!</v>
      </c>
      <c r="N539" s="172" t="e">
        <f t="shared" si="197"/>
        <v>#DIV/0!</v>
      </c>
      <c r="O539" s="335"/>
      <c r="P539" s="172" t="e">
        <f t="shared" si="198"/>
        <v>#DIV/0!</v>
      </c>
    </row>
    <row r="540" spans="1:16" hidden="1" x14ac:dyDescent="0.25">
      <c r="A540" s="91">
        <f t="shared" si="191"/>
        <v>15</v>
      </c>
      <c r="B540" s="119" t="s">
        <v>174</v>
      </c>
      <c r="C540" s="127">
        <f>12.82/50</f>
        <v>0.25640000000000002</v>
      </c>
      <c r="D540" s="78"/>
      <c r="E540" s="78"/>
      <c r="G540" s="172">
        <f t="shared" si="192"/>
        <v>3.0813000000000001</v>
      </c>
      <c r="H540" s="172"/>
      <c r="I540" s="172"/>
      <c r="J540" s="172">
        <f t="shared" si="193"/>
        <v>2.4689999999999999</v>
      </c>
      <c r="K540" s="172">
        <f t="shared" si="194"/>
        <v>3.0813000000000001</v>
      </c>
      <c r="L540" s="67" t="e">
        <f t="shared" si="195"/>
        <v>#DIV/0!</v>
      </c>
      <c r="M540" s="67" t="e">
        <f t="shared" si="196"/>
        <v>#DIV/0!</v>
      </c>
      <c r="N540" s="172" t="e">
        <f t="shared" si="197"/>
        <v>#DIV/0!</v>
      </c>
      <c r="O540" s="335"/>
      <c r="P540" s="172" t="e">
        <f t="shared" si="198"/>
        <v>#DIV/0!</v>
      </c>
    </row>
    <row r="541" spans="1:16" hidden="1" x14ac:dyDescent="0.25">
      <c r="A541" s="91"/>
      <c r="B541" s="119" t="s">
        <v>454</v>
      </c>
      <c r="C541" s="202">
        <f>12.51/27</f>
        <v>0.46333333333333332</v>
      </c>
      <c r="D541" s="78"/>
      <c r="E541" s="78"/>
      <c r="G541" s="172">
        <f t="shared" si="192"/>
        <v>3.0813000000000001</v>
      </c>
      <c r="H541" s="172"/>
      <c r="I541" s="172"/>
      <c r="J541" s="172">
        <f t="shared" si="193"/>
        <v>2.4689999999999999</v>
      </c>
      <c r="K541" s="172">
        <f t="shared" si="194"/>
        <v>3.0813000000000001</v>
      </c>
      <c r="L541" s="67" t="e">
        <f t="shared" si="195"/>
        <v>#DIV/0!</v>
      </c>
      <c r="M541" s="67" t="e">
        <f t="shared" si="196"/>
        <v>#DIV/0!</v>
      </c>
      <c r="N541" s="172" t="e">
        <f t="shared" si="197"/>
        <v>#DIV/0!</v>
      </c>
      <c r="O541" s="335"/>
      <c r="P541" s="172" t="e">
        <f t="shared" si="198"/>
        <v>#DIV/0!</v>
      </c>
    </row>
    <row r="542" spans="1:16" ht="15.75" hidden="1" thickBot="1" x14ac:dyDescent="0.3">
      <c r="A542" s="91"/>
      <c r="B542" s="106" t="s">
        <v>307</v>
      </c>
      <c r="C542" s="127">
        <v>0.45600000000000002</v>
      </c>
      <c r="D542" s="78"/>
      <c r="E542" s="78"/>
      <c r="G542" s="172">
        <f t="shared" si="192"/>
        <v>3.0813000000000001</v>
      </c>
      <c r="H542" s="172"/>
      <c r="I542" s="172"/>
      <c r="J542" s="172">
        <f t="shared" si="193"/>
        <v>2.4689999999999999</v>
      </c>
      <c r="K542" s="172">
        <f t="shared" si="194"/>
        <v>3.0813000000000001</v>
      </c>
      <c r="L542" s="67" t="e">
        <f t="shared" si="195"/>
        <v>#DIV/0!</v>
      </c>
      <c r="M542" s="67" t="e">
        <f t="shared" si="196"/>
        <v>#DIV/0!</v>
      </c>
      <c r="N542" s="172" t="e">
        <f t="shared" si="197"/>
        <v>#DIV/0!</v>
      </c>
      <c r="O542" s="335"/>
      <c r="P542" s="172" t="e">
        <f t="shared" si="198"/>
        <v>#DIV/0!</v>
      </c>
    </row>
    <row r="543" spans="1:16" hidden="1" x14ac:dyDescent="0.25">
      <c r="A543" s="91"/>
      <c r="B543" s="119" t="s">
        <v>457</v>
      </c>
      <c r="C543" s="202"/>
      <c r="D543" s="78"/>
      <c r="E543" s="78"/>
      <c r="G543" s="172">
        <f t="shared" si="192"/>
        <v>3.0813000000000001</v>
      </c>
      <c r="H543" s="172"/>
      <c r="I543" s="172"/>
      <c r="J543" s="172">
        <f t="shared" si="193"/>
        <v>2.4689999999999999</v>
      </c>
      <c r="K543" s="172">
        <f t="shared" si="194"/>
        <v>3.0813000000000001</v>
      </c>
      <c r="L543" s="67" t="e">
        <f t="shared" si="195"/>
        <v>#DIV/0!</v>
      </c>
      <c r="M543" s="67" t="e">
        <f t="shared" si="196"/>
        <v>#DIV/0!</v>
      </c>
      <c r="N543" s="172" t="e">
        <f t="shared" si="197"/>
        <v>#DIV/0!</v>
      </c>
      <c r="O543" s="335"/>
      <c r="P543" s="172" t="e">
        <f t="shared" si="198"/>
        <v>#DIV/0!</v>
      </c>
    </row>
    <row r="544" spans="1:16" hidden="1" x14ac:dyDescent="0.25">
      <c r="A544" s="91">
        <f>A540+1</f>
        <v>16</v>
      </c>
      <c r="B544" s="119" t="s">
        <v>458</v>
      </c>
      <c r="C544" s="127"/>
      <c r="D544" s="78"/>
      <c r="E544" s="78"/>
      <c r="G544" s="172">
        <f t="shared" si="192"/>
        <v>3.0813000000000001</v>
      </c>
      <c r="H544" s="172"/>
      <c r="I544" s="172"/>
      <c r="J544" s="172">
        <f t="shared" si="193"/>
        <v>2.4689999999999999</v>
      </c>
      <c r="K544" s="172">
        <f t="shared" si="194"/>
        <v>3.0813000000000001</v>
      </c>
      <c r="L544" s="67" t="e">
        <f t="shared" si="195"/>
        <v>#DIV/0!</v>
      </c>
      <c r="M544" s="67" t="e">
        <f t="shared" si="196"/>
        <v>#DIV/0!</v>
      </c>
      <c r="N544" s="172" t="e">
        <f t="shared" si="197"/>
        <v>#DIV/0!</v>
      </c>
      <c r="O544" s="335"/>
      <c r="P544" s="172" t="e">
        <f t="shared" si="198"/>
        <v>#DIV/0!</v>
      </c>
    </row>
    <row r="545" spans="1:16" hidden="1" x14ac:dyDescent="0.25">
      <c r="A545" s="91">
        <f>A544+1</f>
        <v>17</v>
      </c>
      <c r="B545" s="119" t="s">
        <v>490</v>
      </c>
      <c r="C545" s="127"/>
      <c r="D545" s="78"/>
      <c r="E545" s="78"/>
      <c r="G545" s="172">
        <f t="shared" si="192"/>
        <v>3.0813000000000001</v>
      </c>
      <c r="H545" s="172"/>
      <c r="I545" s="172"/>
      <c r="J545" s="172">
        <f t="shared" si="193"/>
        <v>2.4689999999999999</v>
      </c>
      <c r="K545" s="172">
        <f t="shared" si="194"/>
        <v>3.0813000000000001</v>
      </c>
      <c r="L545" s="67" t="e">
        <f t="shared" si="195"/>
        <v>#DIV/0!</v>
      </c>
      <c r="M545" s="67" t="e">
        <f t="shared" si="196"/>
        <v>#DIV/0!</v>
      </c>
      <c r="N545" s="172" t="e">
        <f t="shared" si="197"/>
        <v>#DIV/0!</v>
      </c>
      <c r="O545" s="335"/>
      <c r="P545" s="172" t="e">
        <f t="shared" si="198"/>
        <v>#DIV/0!</v>
      </c>
    </row>
    <row r="546" spans="1:16" hidden="1" x14ac:dyDescent="0.25">
      <c r="A546" s="91"/>
      <c r="B546" s="119" t="s">
        <v>489</v>
      </c>
      <c r="C546" s="127"/>
      <c r="D546" s="78"/>
      <c r="E546" s="78"/>
      <c r="G546" s="172">
        <f t="shared" si="192"/>
        <v>3.0813000000000001</v>
      </c>
      <c r="H546" s="172"/>
      <c r="I546" s="172"/>
      <c r="J546" s="172">
        <f t="shared" si="193"/>
        <v>2.4689999999999999</v>
      </c>
      <c r="K546" s="172">
        <f t="shared" si="194"/>
        <v>3.0813000000000001</v>
      </c>
      <c r="L546" s="67" t="e">
        <f t="shared" si="195"/>
        <v>#DIV/0!</v>
      </c>
      <c r="M546" s="67" t="e">
        <f t="shared" si="196"/>
        <v>#DIV/0!</v>
      </c>
      <c r="N546" s="172" t="e">
        <f t="shared" si="197"/>
        <v>#DIV/0!</v>
      </c>
      <c r="O546" s="335"/>
      <c r="P546" s="172" t="e">
        <f t="shared" si="198"/>
        <v>#DIV/0!</v>
      </c>
    </row>
    <row r="547" spans="1:16" hidden="1" x14ac:dyDescent="0.25">
      <c r="A547" s="91"/>
      <c r="B547" s="119" t="s">
        <v>491</v>
      </c>
      <c r="C547" s="127"/>
      <c r="D547" s="78"/>
      <c r="E547" s="78"/>
      <c r="G547" s="172">
        <f t="shared" si="192"/>
        <v>3.0813000000000001</v>
      </c>
      <c r="H547" s="172"/>
      <c r="I547" s="172"/>
      <c r="J547" s="172">
        <f t="shared" si="193"/>
        <v>2.4689999999999999</v>
      </c>
      <c r="K547" s="172">
        <f t="shared" si="194"/>
        <v>3.0813000000000001</v>
      </c>
      <c r="L547" s="67" t="e">
        <f t="shared" si="195"/>
        <v>#DIV/0!</v>
      </c>
      <c r="M547" s="67" t="e">
        <f t="shared" si="196"/>
        <v>#DIV/0!</v>
      </c>
      <c r="N547" s="172" t="e">
        <f t="shared" si="197"/>
        <v>#DIV/0!</v>
      </c>
      <c r="O547" s="335"/>
      <c r="P547" s="172" t="e">
        <f t="shared" si="198"/>
        <v>#DIV/0!</v>
      </c>
    </row>
    <row r="548" spans="1:16" hidden="1" x14ac:dyDescent="0.25">
      <c r="A548" s="91">
        <f>A545+1</f>
        <v>18</v>
      </c>
      <c r="B548" s="119"/>
      <c r="C548" s="127"/>
      <c r="D548" s="78"/>
      <c r="E548" s="78"/>
      <c r="G548" s="172">
        <f t="shared" si="192"/>
        <v>3.0813000000000001</v>
      </c>
      <c r="H548" s="172"/>
      <c r="I548" s="172"/>
      <c r="J548" s="172">
        <f t="shared" si="193"/>
        <v>2.4689999999999999</v>
      </c>
      <c r="K548" s="172">
        <f t="shared" si="194"/>
        <v>3.0813000000000001</v>
      </c>
      <c r="L548" s="67" t="e">
        <f t="shared" si="195"/>
        <v>#DIV/0!</v>
      </c>
      <c r="M548" s="67" t="e">
        <f t="shared" si="196"/>
        <v>#DIV/0!</v>
      </c>
      <c r="N548" s="172" t="e">
        <f t="shared" si="197"/>
        <v>#DIV/0!</v>
      </c>
      <c r="O548" s="335"/>
      <c r="P548" s="172" t="e">
        <f t="shared" si="198"/>
        <v>#DIV/0!</v>
      </c>
    </row>
    <row r="549" spans="1:16" hidden="1" x14ac:dyDescent="0.25">
      <c r="A549" s="91">
        <f>A548+1</f>
        <v>19</v>
      </c>
      <c r="B549" s="87" t="s">
        <v>78</v>
      </c>
      <c r="C549" s="127"/>
      <c r="D549" s="78"/>
      <c r="E549" s="78"/>
      <c r="G549" s="172">
        <f t="shared" si="192"/>
        <v>3.0813000000000001</v>
      </c>
      <c r="H549" s="172"/>
      <c r="I549" s="172"/>
      <c r="J549" s="172">
        <f t="shared" si="193"/>
        <v>2.4689999999999999</v>
      </c>
      <c r="K549" s="172">
        <f t="shared" si="194"/>
        <v>3.0813000000000001</v>
      </c>
      <c r="L549" s="67" t="e">
        <f t="shared" si="195"/>
        <v>#DIV/0!</v>
      </c>
      <c r="M549" s="67" t="e">
        <f t="shared" si="196"/>
        <v>#DIV/0!</v>
      </c>
      <c r="N549" s="172" t="e">
        <f t="shared" si="197"/>
        <v>#DIV/0!</v>
      </c>
      <c r="O549" s="335"/>
      <c r="P549" s="172" t="e">
        <f t="shared" si="198"/>
        <v>#DIV/0!</v>
      </c>
    </row>
    <row r="550" spans="1:16" hidden="1" x14ac:dyDescent="0.25">
      <c r="A550" s="358">
        <f>A549+1</f>
        <v>20</v>
      </c>
      <c r="B550" s="55" t="s">
        <v>79</v>
      </c>
      <c r="C550" s="127"/>
      <c r="D550" s="78"/>
      <c r="E550" s="78"/>
      <c r="G550" s="172">
        <f t="shared" si="192"/>
        <v>3.0813000000000001</v>
      </c>
      <c r="H550" s="172"/>
      <c r="I550" s="172"/>
      <c r="J550" s="172">
        <f t="shared" si="193"/>
        <v>2.4689999999999999</v>
      </c>
      <c r="K550" s="172">
        <f t="shared" si="194"/>
        <v>3.0813000000000001</v>
      </c>
      <c r="L550" s="67" t="e">
        <f t="shared" si="195"/>
        <v>#DIV/0!</v>
      </c>
      <c r="M550" s="67" t="e">
        <f t="shared" si="196"/>
        <v>#DIV/0!</v>
      </c>
      <c r="N550" s="172" t="e">
        <f t="shared" si="197"/>
        <v>#DIV/0!</v>
      </c>
      <c r="O550" s="335"/>
      <c r="P550" s="172" t="e">
        <f t="shared" si="198"/>
        <v>#DIV/0!</v>
      </c>
    </row>
    <row r="551" spans="1:16" ht="18.75" hidden="1" x14ac:dyDescent="0.3">
      <c r="A551" s="91"/>
      <c r="B551" s="93" t="s">
        <v>279</v>
      </c>
      <c r="C551" s="127"/>
      <c r="D551" s="78"/>
      <c r="E551" s="78"/>
      <c r="G551" s="172">
        <f t="shared" si="192"/>
        <v>3.0813000000000001</v>
      </c>
      <c r="H551" s="172"/>
      <c r="I551" s="172"/>
      <c r="J551" s="172">
        <f t="shared" si="193"/>
        <v>2.4689999999999999</v>
      </c>
      <c r="K551" s="172">
        <f t="shared" si="194"/>
        <v>3.0813000000000001</v>
      </c>
      <c r="L551" s="67" t="e">
        <f t="shared" si="195"/>
        <v>#DIV/0!</v>
      </c>
      <c r="M551" s="67" t="e">
        <f t="shared" si="196"/>
        <v>#DIV/0!</v>
      </c>
      <c r="N551" s="172" t="e">
        <f t="shared" si="197"/>
        <v>#DIV/0!</v>
      </c>
      <c r="O551" s="335"/>
      <c r="P551" s="172" t="e">
        <f t="shared" si="198"/>
        <v>#DIV/0!</v>
      </c>
    </row>
    <row r="552" spans="1:16" hidden="1" x14ac:dyDescent="0.25">
      <c r="A552" s="91">
        <f>A550+1</f>
        <v>21</v>
      </c>
      <c r="B552" s="94" t="s">
        <v>280</v>
      </c>
      <c r="C552" s="127"/>
      <c r="D552" s="78"/>
      <c r="E552" s="78"/>
      <c r="G552" s="172">
        <f t="shared" si="192"/>
        <v>3.0813000000000001</v>
      </c>
      <c r="H552" s="172"/>
      <c r="I552" s="172"/>
      <c r="J552" s="172">
        <f t="shared" si="193"/>
        <v>2.4689999999999999</v>
      </c>
      <c r="K552" s="172">
        <f t="shared" si="194"/>
        <v>3.0813000000000001</v>
      </c>
      <c r="L552" s="67" t="e">
        <f t="shared" si="195"/>
        <v>#DIV/0!</v>
      </c>
      <c r="M552" s="67" t="e">
        <f t="shared" si="196"/>
        <v>#DIV/0!</v>
      </c>
      <c r="N552" s="172" t="e">
        <f t="shared" si="197"/>
        <v>#DIV/0!</v>
      </c>
      <c r="O552" s="335"/>
      <c r="P552" s="172" t="e">
        <f t="shared" si="198"/>
        <v>#DIV/0!</v>
      </c>
    </row>
    <row r="553" spans="1:16" hidden="1" x14ac:dyDescent="0.25">
      <c r="A553" s="91"/>
      <c r="B553" s="94" t="s">
        <v>281</v>
      </c>
      <c r="C553" s="127"/>
      <c r="D553" s="78"/>
      <c r="E553" s="78"/>
      <c r="G553" s="172">
        <f t="shared" si="192"/>
        <v>3.0813000000000001</v>
      </c>
      <c r="H553" s="172"/>
      <c r="I553" s="172"/>
      <c r="J553" s="172">
        <f t="shared" si="193"/>
        <v>2.4689999999999999</v>
      </c>
      <c r="K553" s="172">
        <f t="shared" si="194"/>
        <v>3.0813000000000001</v>
      </c>
      <c r="L553" s="67" t="e">
        <f t="shared" si="195"/>
        <v>#DIV/0!</v>
      </c>
      <c r="M553" s="67" t="e">
        <f t="shared" si="196"/>
        <v>#DIV/0!</v>
      </c>
      <c r="N553" s="172" t="e">
        <f t="shared" si="197"/>
        <v>#DIV/0!</v>
      </c>
      <c r="O553" s="335"/>
      <c r="P553" s="172" t="e">
        <f t="shared" si="198"/>
        <v>#DIV/0!</v>
      </c>
    </row>
    <row r="554" spans="1:16" hidden="1" x14ac:dyDescent="0.25">
      <c r="A554" s="91"/>
      <c r="B554" s="94" t="s">
        <v>95</v>
      </c>
      <c r="C554" s="127">
        <v>0.375</v>
      </c>
      <c r="D554" s="78"/>
      <c r="E554" s="78"/>
      <c r="G554" s="172">
        <f t="shared" si="192"/>
        <v>3.0813000000000001</v>
      </c>
      <c r="H554" s="172"/>
      <c r="I554" s="172"/>
      <c r="J554" s="172">
        <f t="shared" si="193"/>
        <v>2.4689999999999999</v>
      </c>
      <c r="K554" s="172">
        <f t="shared" si="194"/>
        <v>3.0813000000000001</v>
      </c>
      <c r="L554" s="67" t="e">
        <f t="shared" si="195"/>
        <v>#DIV/0!</v>
      </c>
      <c r="M554" s="67" t="e">
        <f t="shared" si="196"/>
        <v>#DIV/0!</v>
      </c>
      <c r="N554" s="172" t="e">
        <f t="shared" si="197"/>
        <v>#DIV/0!</v>
      </c>
      <c r="O554" s="335"/>
      <c r="P554" s="172" t="e">
        <f t="shared" si="198"/>
        <v>#DIV/0!</v>
      </c>
    </row>
    <row r="555" spans="1:16" hidden="1" x14ac:dyDescent="0.25">
      <c r="A555" s="91">
        <f>A552+1</f>
        <v>22</v>
      </c>
      <c r="B555" s="94" t="s">
        <v>96</v>
      </c>
      <c r="C555" s="127"/>
      <c r="D555" s="78"/>
      <c r="E555" s="78"/>
      <c r="G555" s="172">
        <f t="shared" si="192"/>
        <v>3.0813000000000001</v>
      </c>
      <c r="H555" s="172"/>
      <c r="I555" s="172"/>
      <c r="J555" s="172">
        <f t="shared" si="193"/>
        <v>2.4689999999999999</v>
      </c>
      <c r="K555" s="172">
        <f t="shared" si="194"/>
        <v>3.0813000000000001</v>
      </c>
      <c r="L555" s="67" t="e">
        <f t="shared" si="195"/>
        <v>#DIV/0!</v>
      </c>
      <c r="M555" s="67" t="e">
        <f t="shared" si="196"/>
        <v>#DIV/0!</v>
      </c>
      <c r="N555" s="172" t="e">
        <f t="shared" si="197"/>
        <v>#DIV/0!</v>
      </c>
      <c r="O555" s="335"/>
      <c r="P555" s="172" t="e">
        <f t="shared" si="198"/>
        <v>#DIV/0!</v>
      </c>
    </row>
    <row r="556" spans="1:16" hidden="1" x14ac:dyDescent="0.25">
      <c r="A556" s="91">
        <f t="shared" ref="A556:A570" si="199">A555+1</f>
        <v>23</v>
      </c>
      <c r="B556" s="94" t="s">
        <v>97</v>
      </c>
      <c r="C556" s="127"/>
      <c r="D556" s="78"/>
      <c r="E556" s="78"/>
      <c r="G556" s="172">
        <f t="shared" si="192"/>
        <v>3.0813000000000001</v>
      </c>
      <c r="H556" s="172"/>
      <c r="I556" s="172"/>
      <c r="J556" s="172">
        <f t="shared" si="193"/>
        <v>2.4689999999999999</v>
      </c>
      <c r="K556" s="172">
        <f t="shared" si="194"/>
        <v>3.0813000000000001</v>
      </c>
      <c r="L556" s="67" t="e">
        <f t="shared" si="195"/>
        <v>#DIV/0!</v>
      </c>
      <c r="M556" s="67" t="e">
        <f t="shared" si="196"/>
        <v>#DIV/0!</v>
      </c>
      <c r="N556" s="172" t="e">
        <f t="shared" si="197"/>
        <v>#DIV/0!</v>
      </c>
      <c r="O556" s="335"/>
      <c r="P556" s="172" t="e">
        <f t="shared" si="198"/>
        <v>#DIV/0!</v>
      </c>
    </row>
    <row r="557" spans="1:16" hidden="1" x14ac:dyDescent="0.25">
      <c r="A557" s="91">
        <f t="shared" si="199"/>
        <v>24</v>
      </c>
      <c r="B557" s="94" t="s">
        <v>98</v>
      </c>
      <c r="C557" s="127"/>
      <c r="D557" s="78"/>
      <c r="E557" s="78"/>
      <c r="G557" s="172">
        <f t="shared" si="192"/>
        <v>3.0813000000000001</v>
      </c>
      <c r="H557" s="172"/>
      <c r="I557" s="172"/>
      <c r="J557" s="172">
        <f t="shared" si="193"/>
        <v>2.4689999999999999</v>
      </c>
      <c r="K557" s="172">
        <f t="shared" si="194"/>
        <v>3.0813000000000001</v>
      </c>
      <c r="L557" s="67" t="e">
        <f t="shared" si="195"/>
        <v>#DIV/0!</v>
      </c>
      <c r="M557" s="67" t="e">
        <f t="shared" si="196"/>
        <v>#DIV/0!</v>
      </c>
      <c r="N557" s="172" t="e">
        <f t="shared" si="197"/>
        <v>#DIV/0!</v>
      </c>
      <c r="O557" s="335"/>
      <c r="P557" s="172" t="e">
        <f t="shared" si="198"/>
        <v>#DIV/0!</v>
      </c>
    </row>
    <row r="558" spans="1:16" hidden="1" x14ac:dyDescent="0.25">
      <c r="A558" s="91">
        <f t="shared" si="199"/>
        <v>25</v>
      </c>
      <c r="B558" s="94" t="s">
        <v>99</v>
      </c>
      <c r="C558" s="127">
        <v>0.42799999999999999</v>
      </c>
      <c r="D558" s="78"/>
      <c r="E558" s="78"/>
      <c r="G558" s="172">
        <f t="shared" si="192"/>
        <v>3.0813000000000001</v>
      </c>
      <c r="H558" s="172"/>
      <c r="I558" s="172"/>
      <c r="J558" s="172">
        <f t="shared" si="193"/>
        <v>2.4689999999999999</v>
      </c>
      <c r="K558" s="172">
        <f t="shared" si="194"/>
        <v>3.0813000000000001</v>
      </c>
      <c r="L558" s="67" t="e">
        <f t="shared" si="195"/>
        <v>#DIV/0!</v>
      </c>
      <c r="M558" s="67" t="e">
        <f t="shared" si="196"/>
        <v>#DIV/0!</v>
      </c>
      <c r="N558" s="172" t="e">
        <f t="shared" si="197"/>
        <v>#DIV/0!</v>
      </c>
      <c r="O558" s="335"/>
      <c r="P558" s="172" t="e">
        <f t="shared" si="198"/>
        <v>#DIV/0!</v>
      </c>
    </row>
    <row r="559" spans="1:16" hidden="1" x14ac:dyDescent="0.25">
      <c r="A559" s="91">
        <f t="shared" si="199"/>
        <v>26</v>
      </c>
      <c r="B559" s="94" t="s">
        <v>150</v>
      </c>
      <c r="C559" s="127"/>
      <c r="D559" s="78"/>
      <c r="E559" s="78"/>
      <c r="G559" s="172">
        <f t="shared" si="192"/>
        <v>3.0813000000000001</v>
      </c>
      <c r="H559" s="172"/>
      <c r="I559" s="172"/>
      <c r="J559" s="172">
        <f t="shared" si="193"/>
        <v>2.4689999999999999</v>
      </c>
      <c r="K559" s="172">
        <f t="shared" si="194"/>
        <v>3.0813000000000001</v>
      </c>
      <c r="L559" s="67" t="e">
        <f t="shared" si="195"/>
        <v>#DIV/0!</v>
      </c>
      <c r="M559" s="67" t="e">
        <f t="shared" si="196"/>
        <v>#DIV/0!</v>
      </c>
      <c r="N559" s="172" t="e">
        <f t="shared" si="197"/>
        <v>#DIV/0!</v>
      </c>
      <c r="O559" s="335"/>
      <c r="P559" s="172" t="e">
        <f t="shared" si="198"/>
        <v>#DIV/0!</v>
      </c>
    </row>
    <row r="560" spans="1:16" hidden="1" x14ac:dyDescent="0.25">
      <c r="A560" s="91">
        <f t="shared" si="199"/>
        <v>27</v>
      </c>
      <c r="B560" s="94" t="s">
        <v>104</v>
      </c>
      <c r="C560" s="127"/>
      <c r="D560" s="78"/>
      <c r="E560" s="78"/>
      <c r="G560" s="172">
        <f t="shared" ref="G560:G591" si="200">G559</f>
        <v>3.0813000000000001</v>
      </c>
      <c r="H560" s="172"/>
      <c r="I560" s="172"/>
      <c r="J560" s="172">
        <f t="shared" ref="J560:J591" si="201">J559</f>
        <v>2.4689999999999999</v>
      </c>
      <c r="K560" s="172">
        <f t="shared" ref="K560:K591" si="202">K559</f>
        <v>3.0813000000000001</v>
      </c>
      <c r="L560" s="67" t="e">
        <f t="shared" ref="L560:L591" si="203">L559</f>
        <v>#DIV/0!</v>
      </c>
      <c r="M560" s="67" t="e">
        <f t="shared" ref="M560:M591" si="204">M559</f>
        <v>#DIV/0!</v>
      </c>
      <c r="N560" s="172" t="e">
        <f t="shared" ref="N560:N591" si="205">N559</f>
        <v>#DIV/0!</v>
      </c>
      <c r="O560" s="335"/>
      <c r="P560" s="172" t="e">
        <f t="shared" ref="P560:P591" si="206">P559</f>
        <v>#DIV/0!</v>
      </c>
    </row>
    <row r="561" spans="1:16" hidden="1" x14ac:dyDescent="0.25">
      <c r="A561" s="91">
        <f t="shared" si="199"/>
        <v>28</v>
      </c>
      <c r="B561" s="94" t="s">
        <v>105</v>
      </c>
      <c r="C561" s="127"/>
      <c r="D561" s="78"/>
      <c r="E561" s="78"/>
      <c r="G561" s="172">
        <f t="shared" si="200"/>
        <v>3.0813000000000001</v>
      </c>
      <c r="H561" s="172"/>
      <c r="I561" s="172"/>
      <c r="J561" s="172">
        <f t="shared" si="201"/>
        <v>2.4689999999999999</v>
      </c>
      <c r="K561" s="172">
        <f t="shared" si="202"/>
        <v>3.0813000000000001</v>
      </c>
      <c r="L561" s="67" t="e">
        <f t="shared" si="203"/>
        <v>#DIV/0!</v>
      </c>
      <c r="M561" s="67" t="e">
        <f t="shared" si="204"/>
        <v>#DIV/0!</v>
      </c>
      <c r="N561" s="172" t="e">
        <f t="shared" si="205"/>
        <v>#DIV/0!</v>
      </c>
      <c r="O561" s="335"/>
      <c r="P561" s="172" t="e">
        <f t="shared" si="206"/>
        <v>#DIV/0!</v>
      </c>
    </row>
    <row r="562" spans="1:16" hidden="1" x14ac:dyDescent="0.25">
      <c r="A562" s="91">
        <f t="shared" si="199"/>
        <v>29</v>
      </c>
      <c r="B562" s="94" t="s">
        <v>106</v>
      </c>
      <c r="C562" s="127">
        <v>0.25600000000000001</v>
      </c>
      <c r="D562" s="78"/>
      <c r="E562" s="78"/>
      <c r="G562" s="172">
        <f t="shared" si="200"/>
        <v>3.0813000000000001</v>
      </c>
      <c r="H562" s="172"/>
      <c r="I562" s="172"/>
      <c r="J562" s="172">
        <f t="shared" si="201"/>
        <v>2.4689999999999999</v>
      </c>
      <c r="K562" s="172">
        <f t="shared" si="202"/>
        <v>3.0813000000000001</v>
      </c>
      <c r="L562" s="67" t="e">
        <f t="shared" si="203"/>
        <v>#DIV/0!</v>
      </c>
      <c r="M562" s="67" t="e">
        <f t="shared" si="204"/>
        <v>#DIV/0!</v>
      </c>
      <c r="N562" s="172" t="e">
        <f t="shared" si="205"/>
        <v>#DIV/0!</v>
      </c>
      <c r="O562" s="335"/>
      <c r="P562" s="172" t="e">
        <f t="shared" si="206"/>
        <v>#DIV/0!</v>
      </c>
    </row>
    <row r="563" spans="1:16" hidden="1" x14ac:dyDescent="0.25">
      <c r="A563" s="91">
        <f t="shared" si="199"/>
        <v>30</v>
      </c>
      <c r="B563" s="94" t="s">
        <v>107</v>
      </c>
      <c r="C563" s="127"/>
      <c r="D563" s="78"/>
      <c r="E563" s="78"/>
      <c r="G563" s="172">
        <f t="shared" si="200"/>
        <v>3.0813000000000001</v>
      </c>
      <c r="H563" s="172"/>
      <c r="I563" s="172"/>
      <c r="J563" s="172">
        <f t="shared" si="201"/>
        <v>2.4689999999999999</v>
      </c>
      <c r="K563" s="172">
        <f t="shared" si="202"/>
        <v>3.0813000000000001</v>
      </c>
      <c r="L563" s="67" t="e">
        <f t="shared" si="203"/>
        <v>#DIV/0!</v>
      </c>
      <c r="M563" s="67" t="e">
        <f t="shared" si="204"/>
        <v>#DIV/0!</v>
      </c>
      <c r="N563" s="172" t="e">
        <f t="shared" si="205"/>
        <v>#DIV/0!</v>
      </c>
      <c r="O563" s="335"/>
      <c r="P563" s="172" t="e">
        <f t="shared" si="206"/>
        <v>#DIV/0!</v>
      </c>
    </row>
    <row r="564" spans="1:16" hidden="1" x14ac:dyDescent="0.25">
      <c r="A564" s="91">
        <f t="shared" si="199"/>
        <v>31</v>
      </c>
      <c r="B564" s="94" t="s">
        <v>126</v>
      </c>
      <c r="C564" s="127">
        <v>0.35399999999999998</v>
      </c>
      <c r="D564" s="78"/>
      <c r="E564" s="78"/>
      <c r="G564" s="172">
        <f t="shared" si="200"/>
        <v>3.0813000000000001</v>
      </c>
      <c r="H564" s="172"/>
      <c r="I564" s="172"/>
      <c r="J564" s="172">
        <f t="shared" si="201"/>
        <v>2.4689999999999999</v>
      </c>
      <c r="K564" s="172">
        <f t="shared" si="202"/>
        <v>3.0813000000000001</v>
      </c>
      <c r="L564" s="67" t="e">
        <f t="shared" si="203"/>
        <v>#DIV/0!</v>
      </c>
      <c r="M564" s="67" t="e">
        <f t="shared" si="204"/>
        <v>#DIV/0!</v>
      </c>
      <c r="N564" s="172" t="e">
        <f t="shared" si="205"/>
        <v>#DIV/0!</v>
      </c>
      <c r="O564" s="335"/>
      <c r="P564" s="172" t="e">
        <f t="shared" si="206"/>
        <v>#DIV/0!</v>
      </c>
    </row>
    <row r="565" spans="1:16" hidden="1" x14ac:dyDescent="0.25">
      <c r="A565" s="91">
        <f t="shared" si="199"/>
        <v>32</v>
      </c>
      <c r="B565" s="94" t="s">
        <v>127</v>
      </c>
      <c r="C565" s="127"/>
      <c r="D565" s="78"/>
      <c r="E565" s="78"/>
      <c r="G565" s="172">
        <f t="shared" si="200"/>
        <v>3.0813000000000001</v>
      </c>
      <c r="H565" s="172"/>
      <c r="I565" s="172"/>
      <c r="J565" s="172">
        <f t="shared" si="201"/>
        <v>2.4689999999999999</v>
      </c>
      <c r="K565" s="172">
        <f t="shared" si="202"/>
        <v>3.0813000000000001</v>
      </c>
      <c r="L565" s="67" t="e">
        <f t="shared" si="203"/>
        <v>#DIV/0!</v>
      </c>
      <c r="M565" s="67" t="e">
        <f t="shared" si="204"/>
        <v>#DIV/0!</v>
      </c>
      <c r="N565" s="172" t="e">
        <f t="shared" si="205"/>
        <v>#DIV/0!</v>
      </c>
      <c r="O565" s="335"/>
      <c r="P565" s="172" t="e">
        <f t="shared" si="206"/>
        <v>#DIV/0!</v>
      </c>
    </row>
    <row r="566" spans="1:16" hidden="1" x14ac:dyDescent="0.25">
      <c r="A566" s="91">
        <f t="shared" si="199"/>
        <v>33</v>
      </c>
      <c r="B566" s="94" t="s">
        <v>128</v>
      </c>
      <c r="C566" s="127"/>
      <c r="D566" s="78"/>
      <c r="E566" s="78"/>
      <c r="G566" s="172">
        <f t="shared" si="200"/>
        <v>3.0813000000000001</v>
      </c>
      <c r="H566" s="172"/>
      <c r="I566" s="172"/>
      <c r="J566" s="172">
        <f t="shared" si="201"/>
        <v>2.4689999999999999</v>
      </c>
      <c r="K566" s="172">
        <f t="shared" si="202"/>
        <v>3.0813000000000001</v>
      </c>
      <c r="L566" s="67" t="e">
        <f t="shared" si="203"/>
        <v>#DIV/0!</v>
      </c>
      <c r="M566" s="67" t="e">
        <f t="shared" si="204"/>
        <v>#DIV/0!</v>
      </c>
      <c r="N566" s="172" t="e">
        <f t="shared" si="205"/>
        <v>#DIV/0!</v>
      </c>
      <c r="O566" s="335"/>
      <c r="P566" s="172" t="e">
        <f t="shared" si="206"/>
        <v>#DIV/0!</v>
      </c>
    </row>
    <row r="567" spans="1:16" hidden="1" x14ac:dyDescent="0.25">
      <c r="A567" s="91">
        <f t="shared" si="199"/>
        <v>34</v>
      </c>
      <c r="B567" s="94" t="s">
        <v>123</v>
      </c>
      <c r="C567" s="127"/>
      <c r="D567" s="78"/>
      <c r="E567" s="78"/>
      <c r="G567" s="172">
        <f t="shared" si="200"/>
        <v>3.0813000000000001</v>
      </c>
      <c r="H567" s="172"/>
      <c r="I567" s="172"/>
      <c r="J567" s="172">
        <f t="shared" si="201"/>
        <v>2.4689999999999999</v>
      </c>
      <c r="K567" s="172">
        <f t="shared" si="202"/>
        <v>3.0813000000000001</v>
      </c>
      <c r="L567" s="67" t="e">
        <f t="shared" si="203"/>
        <v>#DIV/0!</v>
      </c>
      <c r="M567" s="67" t="e">
        <f t="shared" si="204"/>
        <v>#DIV/0!</v>
      </c>
      <c r="N567" s="172" t="e">
        <f t="shared" si="205"/>
        <v>#DIV/0!</v>
      </c>
      <c r="O567" s="335"/>
      <c r="P567" s="172" t="e">
        <f t="shared" si="206"/>
        <v>#DIV/0!</v>
      </c>
    </row>
    <row r="568" spans="1:16" ht="15.75" hidden="1" thickBot="1" x14ac:dyDescent="0.3">
      <c r="A568" s="91">
        <f t="shared" si="199"/>
        <v>35</v>
      </c>
      <c r="B568" s="106" t="s">
        <v>124</v>
      </c>
      <c r="C568" s="127"/>
      <c r="D568" s="78"/>
      <c r="E568" s="78"/>
      <c r="G568" s="172">
        <f t="shared" si="200"/>
        <v>3.0813000000000001</v>
      </c>
      <c r="H568" s="172"/>
      <c r="I568" s="172"/>
      <c r="J568" s="172">
        <f t="shared" si="201"/>
        <v>2.4689999999999999</v>
      </c>
      <c r="K568" s="172">
        <f t="shared" si="202"/>
        <v>3.0813000000000001</v>
      </c>
      <c r="L568" s="67" t="e">
        <f t="shared" si="203"/>
        <v>#DIV/0!</v>
      </c>
      <c r="M568" s="67" t="e">
        <f t="shared" si="204"/>
        <v>#DIV/0!</v>
      </c>
      <c r="N568" s="172" t="e">
        <f t="shared" si="205"/>
        <v>#DIV/0!</v>
      </c>
      <c r="O568" s="335"/>
      <c r="P568" s="172" t="e">
        <f t="shared" si="206"/>
        <v>#DIV/0!</v>
      </c>
    </row>
    <row r="569" spans="1:16" hidden="1" x14ac:dyDescent="0.25">
      <c r="A569" s="358">
        <f t="shared" si="199"/>
        <v>36</v>
      </c>
      <c r="D569" s="78"/>
      <c r="E569" s="78"/>
      <c r="G569" s="172">
        <f t="shared" si="200"/>
        <v>3.0813000000000001</v>
      </c>
      <c r="H569" s="172"/>
      <c r="I569" s="172"/>
      <c r="J569" s="172">
        <f t="shared" si="201"/>
        <v>2.4689999999999999</v>
      </c>
      <c r="K569" s="172">
        <f t="shared" si="202"/>
        <v>3.0813000000000001</v>
      </c>
      <c r="L569" s="67" t="e">
        <f t="shared" si="203"/>
        <v>#DIV/0!</v>
      </c>
      <c r="M569" s="67" t="e">
        <f t="shared" si="204"/>
        <v>#DIV/0!</v>
      </c>
      <c r="N569" s="172" t="e">
        <f t="shared" si="205"/>
        <v>#DIV/0!</v>
      </c>
      <c r="O569" s="335"/>
      <c r="P569" s="172" t="e">
        <f t="shared" si="206"/>
        <v>#DIV/0!</v>
      </c>
    </row>
    <row r="570" spans="1:16" hidden="1" x14ac:dyDescent="0.25">
      <c r="A570" s="358">
        <f t="shared" si="199"/>
        <v>37</v>
      </c>
      <c r="G570" s="172">
        <f t="shared" si="200"/>
        <v>3.0813000000000001</v>
      </c>
      <c r="H570" s="172"/>
      <c r="I570" s="172"/>
      <c r="J570" s="172">
        <f t="shared" si="201"/>
        <v>2.4689999999999999</v>
      </c>
      <c r="K570" s="172">
        <f t="shared" si="202"/>
        <v>3.0813000000000001</v>
      </c>
      <c r="L570" s="67" t="e">
        <f t="shared" si="203"/>
        <v>#DIV/0!</v>
      </c>
      <c r="M570" s="67" t="e">
        <f t="shared" si="204"/>
        <v>#DIV/0!</v>
      </c>
      <c r="N570" s="172" t="e">
        <f t="shared" si="205"/>
        <v>#DIV/0!</v>
      </c>
      <c r="P570" s="172" t="e">
        <f t="shared" si="206"/>
        <v>#DIV/0!</v>
      </c>
    </row>
    <row r="571" spans="1:16" hidden="1" x14ac:dyDescent="0.25">
      <c r="A571" s="358"/>
      <c r="B571" s="355" t="s">
        <v>389</v>
      </c>
      <c r="G571" s="172">
        <f t="shared" si="200"/>
        <v>3.0813000000000001</v>
      </c>
      <c r="H571" s="172"/>
      <c r="I571" s="172"/>
      <c r="J571" s="172">
        <f t="shared" si="201"/>
        <v>2.4689999999999999</v>
      </c>
      <c r="K571" s="172">
        <f t="shared" si="202"/>
        <v>3.0813000000000001</v>
      </c>
      <c r="L571" s="67" t="e">
        <f t="shared" si="203"/>
        <v>#DIV/0!</v>
      </c>
      <c r="M571" s="67" t="e">
        <f t="shared" si="204"/>
        <v>#DIV/0!</v>
      </c>
      <c r="N571" s="172" t="e">
        <f t="shared" si="205"/>
        <v>#DIV/0!</v>
      </c>
      <c r="P571" s="172" t="e">
        <f t="shared" si="206"/>
        <v>#DIV/0!</v>
      </c>
    </row>
    <row r="572" spans="1:16" hidden="1" x14ac:dyDescent="0.25">
      <c r="A572" s="358">
        <v>1</v>
      </c>
      <c r="B572" s="55" t="s">
        <v>391</v>
      </c>
      <c r="C572" s="133">
        <v>7.0350000000000001</v>
      </c>
      <c r="G572" s="172">
        <f t="shared" si="200"/>
        <v>3.0813000000000001</v>
      </c>
      <c r="H572" s="172"/>
      <c r="I572" s="172"/>
      <c r="J572" s="172">
        <f t="shared" si="201"/>
        <v>2.4689999999999999</v>
      </c>
      <c r="K572" s="172">
        <f t="shared" si="202"/>
        <v>3.0813000000000001</v>
      </c>
      <c r="L572" s="67" t="e">
        <f t="shared" si="203"/>
        <v>#DIV/0!</v>
      </c>
      <c r="M572" s="67" t="e">
        <f t="shared" si="204"/>
        <v>#DIV/0!</v>
      </c>
      <c r="N572" s="172" t="e">
        <f t="shared" si="205"/>
        <v>#DIV/0!</v>
      </c>
      <c r="P572" s="172" t="e">
        <f t="shared" si="206"/>
        <v>#DIV/0!</v>
      </c>
    </row>
    <row r="573" spans="1:16" hidden="1" x14ac:dyDescent="0.25">
      <c r="A573" s="358">
        <f>A572+1</f>
        <v>2</v>
      </c>
      <c r="B573" s="55" t="s">
        <v>392</v>
      </c>
      <c r="C573" s="133">
        <v>7.91</v>
      </c>
      <c r="G573" s="172">
        <f t="shared" si="200"/>
        <v>3.0813000000000001</v>
      </c>
      <c r="H573" s="172"/>
      <c r="I573" s="172"/>
      <c r="J573" s="172">
        <f t="shared" si="201"/>
        <v>2.4689999999999999</v>
      </c>
      <c r="K573" s="172">
        <f t="shared" si="202"/>
        <v>3.0813000000000001</v>
      </c>
      <c r="L573" s="67" t="e">
        <f t="shared" si="203"/>
        <v>#DIV/0!</v>
      </c>
      <c r="M573" s="67" t="e">
        <f t="shared" si="204"/>
        <v>#DIV/0!</v>
      </c>
      <c r="N573" s="172" t="e">
        <f t="shared" si="205"/>
        <v>#DIV/0!</v>
      </c>
      <c r="P573" s="172" t="e">
        <f t="shared" si="206"/>
        <v>#DIV/0!</v>
      </c>
    </row>
    <row r="574" spans="1:16" hidden="1" x14ac:dyDescent="0.25">
      <c r="A574" s="358">
        <f>A573+1</f>
        <v>3</v>
      </c>
      <c r="G574" s="172">
        <f t="shared" si="200"/>
        <v>3.0813000000000001</v>
      </c>
      <c r="H574" s="172"/>
      <c r="I574" s="172"/>
      <c r="J574" s="172">
        <f t="shared" si="201"/>
        <v>2.4689999999999999</v>
      </c>
      <c r="K574" s="172">
        <f t="shared" si="202"/>
        <v>3.0813000000000001</v>
      </c>
      <c r="L574" s="67" t="e">
        <f t="shared" si="203"/>
        <v>#DIV/0!</v>
      </c>
      <c r="M574" s="67" t="e">
        <f t="shared" si="204"/>
        <v>#DIV/0!</v>
      </c>
      <c r="N574" s="172" t="e">
        <f t="shared" si="205"/>
        <v>#DIV/0!</v>
      </c>
      <c r="P574" s="172" t="e">
        <f t="shared" si="206"/>
        <v>#DIV/0!</v>
      </c>
    </row>
    <row r="575" spans="1:16" hidden="1" x14ac:dyDescent="0.25">
      <c r="G575" s="172">
        <f t="shared" si="200"/>
        <v>3.0813000000000001</v>
      </c>
      <c r="H575" s="172"/>
      <c r="I575" s="172"/>
      <c r="J575" s="172">
        <f t="shared" si="201"/>
        <v>2.4689999999999999</v>
      </c>
      <c r="K575" s="172">
        <f t="shared" si="202"/>
        <v>3.0813000000000001</v>
      </c>
      <c r="L575" s="67" t="e">
        <f t="shared" si="203"/>
        <v>#DIV/0!</v>
      </c>
      <c r="M575" s="67" t="e">
        <f t="shared" si="204"/>
        <v>#DIV/0!</v>
      </c>
      <c r="N575" s="172" t="e">
        <f t="shared" si="205"/>
        <v>#DIV/0!</v>
      </c>
      <c r="O575" s="335"/>
      <c r="P575" s="172" t="e">
        <f t="shared" si="206"/>
        <v>#DIV/0!</v>
      </c>
    </row>
    <row r="576" spans="1:16" hidden="1" x14ac:dyDescent="0.25">
      <c r="A576" s="358"/>
      <c r="B576" s="355" t="s">
        <v>52</v>
      </c>
      <c r="C576" s="105"/>
      <c r="D576" s="79"/>
      <c r="E576" s="79"/>
      <c r="G576" s="172">
        <f t="shared" si="200"/>
        <v>3.0813000000000001</v>
      </c>
      <c r="H576" s="172"/>
      <c r="I576" s="172"/>
      <c r="J576" s="172">
        <f t="shared" si="201"/>
        <v>2.4689999999999999</v>
      </c>
      <c r="K576" s="172">
        <f t="shared" si="202"/>
        <v>3.0813000000000001</v>
      </c>
      <c r="L576" s="67" t="e">
        <f t="shared" si="203"/>
        <v>#DIV/0!</v>
      </c>
      <c r="M576" s="67" t="e">
        <f t="shared" si="204"/>
        <v>#DIV/0!</v>
      </c>
      <c r="N576" s="172" t="e">
        <f t="shared" si="205"/>
        <v>#DIV/0!</v>
      </c>
      <c r="O576" s="335"/>
      <c r="P576" s="172" t="e">
        <f t="shared" si="206"/>
        <v>#DIV/0!</v>
      </c>
    </row>
    <row r="577" spans="1:16" hidden="1" x14ac:dyDescent="0.25">
      <c r="A577" s="358">
        <v>1</v>
      </c>
      <c r="B577" s="55" t="s">
        <v>53</v>
      </c>
      <c r="C577" s="127"/>
      <c r="D577" s="78"/>
      <c r="E577" s="78"/>
      <c r="G577" s="172">
        <f t="shared" si="200"/>
        <v>3.0813000000000001</v>
      </c>
      <c r="H577" s="172"/>
      <c r="I577" s="172"/>
      <c r="J577" s="172">
        <f t="shared" si="201"/>
        <v>2.4689999999999999</v>
      </c>
      <c r="K577" s="172">
        <f t="shared" si="202"/>
        <v>3.0813000000000001</v>
      </c>
      <c r="L577" s="67" t="e">
        <f t="shared" si="203"/>
        <v>#DIV/0!</v>
      </c>
      <c r="M577" s="67" t="e">
        <f t="shared" si="204"/>
        <v>#DIV/0!</v>
      </c>
      <c r="N577" s="172" t="e">
        <f t="shared" si="205"/>
        <v>#DIV/0!</v>
      </c>
      <c r="O577" s="335"/>
      <c r="P577" s="172" t="e">
        <f t="shared" si="206"/>
        <v>#DIV/0!</v>
      </c>
    </row>
    <row r="578" spans="1:16" hidden="1" x14ac:dyDescent="0.25">
      <c r="A578" s="358">
        <f>A577+1</f>
        <v>2</v>
      </c>
      <c r="B578" s="55" t="s">
        <v>60</v>
      </c>
      <c r="C578" s="127">
        <v>7.48</v>
      </c>
      <c r="D578" s="78"/>
      <c r="E578" s="78"/>
      <c r="G578" s="172">
        <f t="shared" si="200"/>
        <v>3.0813000000000001</v>
      </c>
      <c r="H578" s="172"/>
      <c r="I578" s="172"/>
      <c r="J578" s="172">
        <f t="shared" si="201"/>
        <v>2.4689999999999999</v>
      </c>
      <c r="K578" s="172">
        <f t="shared" si="202"/>
        <v>3.0813000000000001</v>
      </c>
      <c r="L578" s="67" t="e">
        <f t="shared" si="203"/>
        <v>#DIV/0!</v>
      </c>
      <c r="M578" s="67" t="e">
        <f t="shared" si="204"/>
        <v>#DIV/0!</v>
      </c>
      <c r="N578" s="172" t="e">
        <f t="shared" si="205"/>
        <v>#DIV/0!</v>
      </c>
      <c r="O578" s="335"/>
      <c r="P578" s="172" t="e">
        <f t="shared" si="206"/>
        <v>#DIV/0!</v>
      </c>
    </row>
    <row r="579" spans="1:16" hidden="1" x14ac:dyDescent="0.25">
      <c r="A579" s="358">
        <f>A578+1</f>
        <v>3</v>
      </c>
      <c r="B579" s="55" t="s">
        <v>61</v>
      </c>
      <c r="C579" s="127">
        <v>7.32</v>
      </c>
      <c r="D579" s="78"/>
      <c r="E579" s="78"/>
      <c r="G579" s="172">
        <f t="shared" si="200"/>
        <v>3.0813000000000001</v>
      </c>
      <c r="H579" s="172"/>
      <c r="I579" s="172"/>
      <c r="J579" s="172">
        <f t="shared" si="201"/>
        <v>2.4689999999999999</v>
      </c>
      <c r="K579" s="172">
        <f t="shared" si="202"/>
        <v>3.0813000000000001</v>
      </c>
      <c r="L579" s="67" t="e">
        <f t="shared" si="203"/>
        <v>#DIV/0!</v>
      </c>
      <c r="M579" s="67" t="e">
        <f t="shared" si="204"/>
        <v>#DIV/0!</v>
      </c>
      <c r="N579" s="172" t="e">
        <f t="shared" si="205"/>
        <v>#DIV/0!</v>
      </c>
      <c r="O579" s="335"/>
      <c r="P579" s="172" t="e">
        <f t="shared" si="206"/>
        <v>#DIV/0!</v>
      </c>
    </row>
    <row r="580" spans="1:16" hidden="1" x14ac:dyDescent="0.25">
      <c r="A580" s="358">
        <f>A579+1</f>
        <v>4</v>
      </c>
      <c r="B580" s="55" t="s">
        <v>251</v>
      </c>
      <c r="C580" s="127">
        <v>7.34</v>
      </c>
      <c r="D580" s="78"/>
      <c r="E580" s="78"/>
      <c r="G580" s="172">
        <f t="shared" si="200"/>
        <v>3.0813000000000001</v>
      </c>
      <c r="H580" s="172"/>
      <c r="I580" s="172"/>
      <c r="J580" s="172">
        <f t="shared" si="201"/>
        <v>2.4689999999999999</v>
      </c>
      <c r="K580" s="172">
        <f t="shared" si="202"/>
        <v>3.0813000000000001</v>
      </c>
      <c r="L580" s="67" t="e">
        <f t="shared" si="203"/>
        <v>#DIV/0!</v>
      </c>
      <c r="M580" s="67" t="e">
        <f t="shared" si="204"/>
        <v>#DIV/0!</v>
      </c>
      <c r="N580" s="172" t="e">
        <f t="shared" si="205"/>
        <v>#DIV/0!</v>
      </c>
      <c r="O580" s="335"/>
      <c r="P580" s="172" t="e">
        <f t="shared" si="206"/>
        <v>#DIV/0!</v>
      </c>
    </row>
    <row r="581" spans="1:16" hidden="1" x14ac:dyDescent="0.25">
      <c r="G581" s="172">
        <f t="shared" si="200"/>
        <v>3.0813000000000001</v>
      </c>
      <c r="H581" s="172"/>
      <c r="I581" s="172"/>
      <c r="J581" s="172">
        <f t="shared" si="201"/>
        <v>2.4689999999999999</v>
      </c>
      <c r="K581" s="172">
        <f t="shared" si="202"/>
        <v>3.0813000000000001</v>
      </c>
      <c r="L581" s="67" t="e">
        <f t="shared" si="203"/>
        <v>#DIV/0!</v>
      </c>
      <c r="M581" s="67" t="e">
        <f t="shared" si="204"/>
        <v>#DIV/0!</v>
      </c>
      <c r="N581" s="172" t="e">
        <f t="shared" si="205"/>
        <v>#DIV/0!</v>
      </c>
      <c r="O581" s="335"/>
      <c r="P581" s="172" t="e">
        <f t="shared" si="206"/>
        <v>#DIV/0!</v>
      </c>
    </row>
    <row r="582" spans="1:16" hidden="1" x14ac:dyDescent="0.25">
      <c r="A582" s="358"/>
      <c r="B582" s="355" t="s">
        <v>25</v>
      </c>
      <c r="C582" s="105"/>
      <c r="D582" s="79"/>
      <c r="E582" s="79"/>
      <c r="G582" s="172">
        <f t="shared" si="200"/>
        <v>3.0813000000000001</v>
      </c>
      <c r="H582" s="172"/>
      <c r="I582" s="172"/>
      <c r="J582" s="172">
        <f t="shared" si="201"/>
        <v>2.4689999999999999</v>
      </c>
      <c r="K582" s="172">
        <f t="shared" si="202"/>
        <v>3.0813000000000001</v>
      </c>
      <c r="L582" s="67" t="e">
        <f t="shared" si="203"/>
        <v>#DIV/0!</v>
      </c>
      <c r="M582" s="67" t="e">
        <f t="shared" si="204"/>
        <v>#DIV/0!</v>
      </c>
      <c r="N582" s="172" t="e">
        <f t="shared" si="205"/>
        <v>#DIV/0!</v>
      </c>
      <c r="O582" s="335"/>
      <c r="P582" s="172" t="e">
        <f t="shared" si="206"/>
        <v>#DIV/0!</v>
      </c>
    </row>
    <row r="583" spans="1:16" hidden="1" x14ac:dyDescent="0.25">
      <c r="A583" s="358">
        <v>1</v>
      </c>
      <c r="B583" s="55" t="s">
        <v>91</v>
      </c>
      <c r="C583" s="127"/>
      <c r="D583" s="78"/>
      <c r="E583" s="78"/>
      <c r="G583" s="172">
        <f t="shared" si="200"/>
        <v>3.0813000000000001</v>
      </c>
      <c r="H583" s="172"/>
      <c r="I583" s="172"/>
      <c r="J583" s="172">
        <f t="shared" si="201"/>
        <v>2.4689999999999999</v>
      </c>
      <c r="K583" s="172">
        <f t="shared" si="202"/>
        <v>3.0813000000000001</v>
      </c>
      <c r="L583" s="67" t="e">
        <f t="shared" si="203"/>
        <v>#DIV/0!</v>
      </c>
      <c r="M583" s="67" t="e">
        <f t="shared" si="204"/>
        <v>#DIV/0!</v>
      </c>
      <c r="N583" s="172" t="e">
        <f t="shared" si="205"/>
        <v>#DIV/0!</v>
      </c>
      <c r="O583" s="335"/>
      <c r="P583" s="172" t="e">
        <f t="shared" si="206"/>
        <v>#DIV/0!</v>
      </c>
    </row>
    <row r="584" spans="1:16" hidden="1" x14ac:dyDescent="0.25">
      <c r="A584" s="358">
        <f>A583+1</f>
        <v>2</v>
      </c>
      <c r="B584" s="55" t="s">
        <v>90</v>
      </c>
      <c r="C584" s="127">
        <v>0.60799999999999998</v>
      </c>
      <c r="D584" s="78"/>
      <c r="E584" s="78"/>
      <c r="G584" s="172">
        <f t="shared" si="200"/>
        <v>3.0813000000000001</v>
      </c>
      <c r="H584" s="172"/>
      <c r="I584" s="172"/>
      <c r="J584" s="172">
        <f t="shared" si="201"/>
        <v>2.4689999999999999</v>
      </c>
      <c r="K584" s="172">
        <f t="shared" si="202"/>
        <v>3.0813000000000001</v>
      </c>
      <c r="L584" s="67" t="e">
        <f t="shared" si="203"/>
        <v>#DIV/0!</v>
      </c>
      <c r="M584" s="67" t="e">
        <f t="shared" si="204"/>
        <v>#DIV/0!</v>
      </c>
      <c r="N584" s="172" t="e">
        <f t="shared" si="205"/>
        <v>#DIV/0!</v>
      </c>
      <c r="O584" s="335"/>
      <c r="P584" s="172" t="e">
        <f t="shared" si="206"/>
        <v>#DIV/0!</v>
      </c>
    </row>
    <row r="585" spans="1:16" hidden="1" x14ac:dyDescent="0.25">
      <c r="A585" s="358">
        <f>A584+1</f>
        <v>3</v>
      </c>
      <c r="B585" s="55"/>
      <c r="C585" s="127"/>
      <c r="D585" s="78"/>
      <c r="E585" s="78"/>
      <c r="G585" s="172">
        <f t="shared" si="200"/>
        <v>3.0813000000000001</v>
      </c>
      <c r="H585" s="172"/>
      <c r="I585" s="172"/>
      <c r="J585" s="172">
        <f t="shared" si="201"/>
        <v>2.4689999999999999</v>
      </c>
      <c r="K585" s="172">
        <f t="shared" si="202"/>
        <v>3.0813000000000001</v>
      </c>
      <c r="L585" s="67" t="e">
        <f t="shared" si="203"/>
        <v>#DIV/0!</v>
      </c>
      <c r="M585" s="67" t="e">
        <f t="shared" si="204"/>
        <v>#DIV/0!</v>
      </c>
      <c r="N585" s="172" t="e">
        <f t="shared" si="205"/>
        <v>#DIV/0!</v>
      </c>
      <c r="O585" s="335"/>
      <c r="P585" s="172" t="e">
        <f t="shared" si="206"/>
        <v>#DIV/0!</v>
      </c>
    </row>
    <row r="586" spans="1:16" hidden="1" x14ac:dyDescent="0.25">
      <c r="G586" s="172">
        <f t="shared" si="200"/>
        <v>3.0813000000000001</v>
      </c>
      <c r="H586" s="172"/>
      <c r="I586" s="172"/>
      <c r="J586" s="172">
        <f t="shared" si="201"/>
        <v>2.4689999999999999</v>
      </c>
      <c r="K586" s="172">
        <f t="shared" si="202"/>
        <v>3.0813000000000001</v>
      </c>
      <c r="L586" s="67" t="e">
        <f t="shared" si="203"/>
        <v>#DIV/0!</v>
      </c>
      <c r="M586" s="67" t="e">
        <f t="shared" si="204"/>
        <v>#DIV/0!</v>
      </c>
      <c r="N586" s="172" t="e">
        <f t="shared" si="205"/>
        <v>#DIV/0!</v>
      </c>
      <c r="O586" s="335"/>
      <c r="P586" s="172" t="e">
        <f t="shared" si="206"/>
        <v>#DIV/0!</v>
      </c>
    </row>
    <row r="587" spans="1:16" hidden="1" x14ac:dyDescent="0.25">
      <c r="A587" s="29"/>
      <c r="B587" s="355" t="s">
        <v>26</v>
      </c>
      <c r="C587" s="105"/>
      <c r="D587" s="79"/>
      <c r="E587" s="79"/>
      <c r="G587" s="172">
        <f t="shared" si="200"/>
        <v>3.0813000000000001</v>
      </c>
      <c r="H587" s="172"/>
      <c r="I587" s="172"/>
      <c r="J587" s="172">
        <f t="shared" si="201"/>
        <v>2.4689999999999999</v>
      </c>
      <c r="K587" s="172">
        <f t="shared" si="202"/>
        <v>3.0813000000000001</v>
      </c>
      <c r="L587" s="67" t="e">
        <f t="shared" si="203"/>
        <v>#DIV/0!</v>
      </c>
      <c r="M587" s="67" t="e">
        <f t="shared" si="204"/>
        <v>#DIV/0!</v>
      </c>
      <c r="N587" s="172" t="e">
        <f t="shared" si="205"/>
        <v>#DIV/0!</v>
      </c>
      <c r="O587" s="335"/>
      <c r="P587" s="172" t="e">
        <f t="shared" si="206"/>
        <v>#DIV/0!</v>
      </c>
    </row>
    <row r="588" spans="1:16" hidden="1" x14ac:dyDescent="0.25">
      <c r="A588" s="358">
        <v>1</v>
      </c>
      <c r="B588" s="55" t="s">
        <v>386</v>
      </c>
      <c r="C588" s="127"/>
      <c r="D588" s="78"/>
      <c r="E588" s="78"/>
      <c r="G588" s="172">
        <f t="shared" si="200"/>
        <v>3.0813000000000001</v>
      </c>
      <c r="H588" s="172"/>
      <c r="I588" s="172"/>
      <c r="J588" s="172">
        <f t="shared" si="201"/>
        <v>2.4689999999999999</v>
      </c>
      <c r="K588" s="172">
        <f t="shared" si="202"/>
        <v>3.0813000000000001</v>
      </c>
      <c r="L588" s="67" t="e">
        <f t="shared" si="203"/>
        <v>#DIV/0!</v>
      </c>
      <c r="M588" s="67" t="e">
        <f t="shared" si="204"/>
        <v>#DIV/0!</v>
      </c>
      <c r="N588" s="172" t="e">
        <f t="shared" si="205"/>
        <v>#DIV/0!</v>
      </c>
      <c r="O588" s="335"/>
      <c r="P588" s="172" t="e">
        <f t="shared" si="206"/>
        <v>#DIV/0!</v>
      </c>
    </row>
    <row r="589" spans="1:16" hidden="1" x14ac:dyDescent="0.25">
      <c r="A589" s="358">
        <f>A588+1</f>
        <v>2</v>
      </c>
      <c r="B589" s="55" t="s">
        <v>59</v>
      </c>
      <c r="C589" s="127"/>
      <c r="D589" s="78"/>
      <c r="E589" s="78"/>
      <c r="G589" s="172">
        <f t="shared" si="200"/>
        <v>3.0813000000000001</v>
      </c>
      <c r="H589" s="172"/>
      <c r="I589" s="172"/>
      <c r="J589" s="172">
        <f t="shared" si="201"/>
        <v>2.4689999999999999</v>
      </c>
      <c r="K589" s="172">
        <f t="shared" si="202"/>
        <v>3.0813000000000001</v>
      </c>
      <c r="L589" s="67" t="e">
        <f t="shared" si="203"/>
        <v>#DIV/0!</v>
      </c>
      <c r="M589" s="67" t="e">
        <f t="shared" si="204"/>
        <v>#DIV/0!</v>
      </c>
      <c r="N589" s="172" t="e">
        <f t="shared" si="205"/>
        <v>#DIV/0!</v>
      </c>
      <c r="O589" s="335"/>
      <c r="P589" s="172" t="e">
        <f t="shared" si="206"/>
        <v>#DIV/0!</v>
      </c>
    </row>
    <row r="590" spans="1:16" hidden="1" x14ac:dyDescent="0.25">
      <c r="A590" s="358">
        <f>A589+1</f>
        <v>3</v>
      </c>
      <c r="B590" s="55" t="s">
        <v>65</v>
      </c>
      <c r="C590" s="127"/>
      <c r="D590" s="78"/>
      <c r="E590" s="78"/>
      <c r="G590" s="172">
        <f t="shared" si="200"/>
        <v>3.0813000000000001</v>
      </c>
      <c r="H590" s="172"/>
      <c r="I590" s="172"/>
      <c r="J590" s="172">
        <f t="shared" si="201"/>
        <v>2.4689999999999999</v>
      </c>
      <c r="K590" s="172">
        <f t="shared" si="202"/>
        <v>3.0813000000000001</v>
      </c>
      <c r="L590" s="67" t="e">
        <f t="shared" si="203"/>
        <v>#DIV/0!</v>
      </c>
      <c r="M590" s="67" t="e">
        <f t="shared" si="204"/>
        <v>#DIV/0!</v>
      </c>
      <c r="N590" s="172" t="e">
        <f t="shared" si="205"/>
        <v>#DIV/0!</v>
      </c>
      <c r="P590" s="172" t="e">
        <f t="shared" si="206"/>
        <v>#DIV/0!</v>
      </c>
    </row>
    <row r="591" spans="1:16" hidden="1" x14ac:dyDescent="0.25">
      <c r="A591" s="358">
        <f>A590+1</f>
        <v>4</v>
      </c>
      <c r="B591" s="55" t="s">
        <v>66</v>
      </c>
      <c r="C591" s="127"/>
      <c r="D591" s="78"/>
      <c r="E591" s="78"/>
      <c r="G591" s="172">
        <f t="shared" si="200"/>
        <v>3.0813000000000001</v>
      </c>
      <c r="H591" s="172"/>
      <c r="I591" s="172"/>
      <c r="J591" s="172">
        <f t="shared" si="201"/>
        <v>2.4689999999999999</v>
      </c>
      <c r="K591" s="172">
        <f t="shared" si="202"/>
        <v>3.0813000000000001</v>
      </c>
      <c r="L591" s="67" t="e">
        <f t="shared" si="203"/>
        <v>#DIV/0!</v>
      </c>
      <c r="M591" s="67" t="e">
        <f t="shared" si="204"/>
        <v>#DIV/0!</v>
      </c>
      <c r="N591" s="172" t="e">
        <f t="shared" si="205"/>
        <v>#DIV/0!</v>
      </c>
      <c r="P591" s="172" t="e">
        <f t="shared" si="206"/>
        <v>#DIV/0!</v>
      </c>
    </row>
    <row r="592" spans="1:16" hidden="1" x14ac:dyDescent="0.25">
      <c r="A592" s="358">
        <f>A591+1</f>
        <v>5</v>
      </c>
      <c r="B592" s="55" t="s">
        <v>59</v>
      </c>
      <c r="C592" s="127"/>
      <c r="D592" s="78"/>
      <c r="E592" s="78"/>
      <c r="G592" s="172">
        <f t="shared" ref="G592:G611" si="207">G591</f>
        <v>3.0813000000000001</v>
      </c>
      <c r="H592" s="172"/>
      <c r="I592" s="172"/>
      <c r="J592" s="172">
        <f t="shared" ref="J592:J611" si="208">J591</f>
        <v>2.4689999999999999</v>
      </c>
      <c r="K592" s="172">
        <f t="shared" ref="K592:K611" si="209">K591</f>
        <v>3.0813000000000001</v>
      </c>
      <c r="L592" s="67" t="e">
        <f t="shared" ref="L592:L611" si="210">L591</f>
        <v>#DIV/0!</v>
      </c>
      <c r="M592" s="67" t="e">
        <f t="shared" ref="M592:M611" si="211">M591</f>
        <v>#DIV/0!</v>
      </c>
      <c r="N592" s="172" t="e">
        <f t="shared" ref="N592:N611" si="212">N591</f>
        <v>#DIV/0!</v>
      </c>
      <c r="P592" s="172" t="e">
        <f t="shared" ref="P592:P611" si="213">P591</f>
        <v>#DIV/0!</v>
      </c>
    </row>
    <row r="593" spans="1:16" hidden="1" x14ac:dyDescent="0.25">
      <c r="G593" s="172">
        <f t="shared" si="207"/>
        <v>3.0813000000000001</v>
      </c>
      <c r="H593" s="172"/>
      <c r="I593" s="172"/>
      <c r="J593" s="172">
        <f t="shared" si="208"/>
        <v>2.4689999999999999</v>
      </c>
      <c r="K593" s="172">
        <f t="shared" si="209"/>
        <v>3.0813000000000001</v>
      </c>
      <c r="L593" s="67" t="e">
        <f t="shared" si="210"/>
        <v>#DIV/0!</v>
      </c>
      <c r="M593" s="67" t="e">
        <f t="shared" si="211"/>
        <v>#DIV/0!</v>
      </c>
      <c r="N593" s="172" t="e">
        <f t="shared" si="212"/>
        <v>#DIV/0!</v>
      </c>
      <c r="P593" s="172" t="e">
        <f t="shared" si="213"/>
        <v>#DIV/0!</v>
      </c>
    </row>
    <row r="594" spans="1:16" hidden="1" x14ac:dyDescent="0.25">
      <c r="A594" s="29"/>
      <c r="B594" s="355" t="s">
        <v>229</v>
      </c>
      <c r="C594" s="105"/>
      <c r="D594" s="79"/>
      <c r="E594" s="79"/>
      <c r="G594" s="172">
        <f t="shared" si="207"/>
        <v>3.0813000000000001</v>
      </c>
      <c r="H594" s="172"/>
      <c r="I594" s="172"/>
      <c r="J594" s="172">
        <f t="shared" si="208"/>
        <v>2.4689999999999999</v>
      </c>
      <c r="K594" s="172">
        <f t="shared" si="209"/>
        <v>3.0813000000000001</v>
      </c>
      <c r="L594" s="67" t="e">
        <f t="shared" si="210"/>
        <v>#DIV/0!</v>
      </c>
      <c r="M594" s="67" t="e">
        <f t="shared" si="211"/>
        <v>#DIV/0!</v>
      </c>
      <c r="N594" s="172" t="e">
        <f t="shared" si="212"/>
        <v>#DIV/0!</v>
      </c>
      <c r="P594" s="172" t="e">
        <f t="shared" si="213"/>
        <v>#DIV/0!</v>
      </c>
    </row>
    <row r="595" spans="1:16" hidden="1" x14ac:dyDescent="0.25">
      <c r="A595" s="358">
        <v>1</v>
      </c>
      <c r="B595" s="55" t="s">
        <v>46</v>
      </c>
      <c r="C595" s="127"/>
      <c r="D595" s="78"/>
      <c r="E595" s="78"/>
      <c r="G595" s="172">
        <f t="shared" si="207"/>
        <v>3.0813000000000001</v>
      </c>
      <c r="H595" s="172"/>
      <c r="I595" s="172"/>
      <c r="J595" s="172">
        <f t="shared" si="208"/>
        <v>2.4689999999999999</v>
      </c>
      <c r="K595" s="172">
        <f t="shared" si="209"/>
        <v>3.0813000000000001</v>
      </c>
      <c r="L595" s="67" t="e">
        <f t="shared" si="210"/>
        <v>#DIV/0!</v>
      </c>
      <c r="M595" s="67" t="e">
        <f t="shared" si="211"/>
        <v>#DIV/0!</v>
      </c>
      <c r="N595" s="172" t="e">
        <f t="shared" si="212"/>
        <v>#DIV/0!</v>
      </c>
      <c r="P595" s="172" t="e">
        <f t="shared" si="213"/>
        <v>#DIV/0!</v>
      </c>
    </row>
    <row r="596" spans="1:16" hidden="1" x14ac:dyDescent="0.25">
      <c r="A596" s="358">
        <f t="shared" ref="A596:A601" si="214">A595+1</f>
        <v>2</v>
      </c>
      <c r="B596" s="55" t="s">
        <v>45</v>
      </c>
      <c r="C596" s="127"/>
      <c r="D596" s="78"/>
      <c r="E596" s="78"/>
      <c r="G596" s="172">
        <f t="shared" si="207"/>
        <v>3.0813000000000001</v>
      </c>
      <c r="H596" s="172"/>
      <c r="I596" s="172"/>
      <c r="J596" s="172">
        <f t="shared" si="208"/>
        <v>2.4689999999999999</v>
      </c>
      <c r="K596" s="172">
        <f t="shared" si="209"/>
        <v>3.0813000000000001</v>
      </c>
      <c r="L596" s="67" t="e">
        <f t="shared" si="210"/>
        <v>#DIV/0!</v>
      </c>
      <c r="M596" s="67" t="e">
        <f t="shared" si="211"/>
        <v>#DIV/0!</v>
      </c>
      <c r="N596" s="172" t="e">
        <f t="shared" si="212"/>
        <v>#DIV/0!</v>
      </c>
      <c r="P596" s="172" t="e">
        <f t="shared" si="213"/>
        <v>#DIV/0!</v>
      </c>
    </row>
    <row r="597" spans="1:16" hidden="1" x14ac:dyDescent="0.25">
      <c r="A597" s="358">
        <f t="shared" si="214"/>
        <v>3</v>
      </c>
      <c r="B597" s="55" t="s">
        <v>64</v>
      </c>
      <c r="C597" s="127"/>
      <c r="D597" s="78"/>
      <c r="E597" s="78"/>
      <c r="G597" s="172">
        <f t="shared" si="207"/>
        <v>3.0813000000000001</v>
      </c>
      <c r="H597" s="172"/>
      <c r="I597" s="172"/>
      <c r="J597" s="172">
        <f t="shared" si="208"/>
        <v>2.4689999999999999</v>
      </c>
      <c r="K597" s="172">
        <f t="shared" si="209"/>
        <v>3.0813000000000001</v>
      </c>
      <c r="L597" s="67" t="e">
        <f t="shared" si="210"/>
        <v>#DIV/0!</v>
      </c>
      <c r="M597" s="67" t="e">
        <f t="shared" si="211"/>
        <v>#DIV/0!</v>
      </c>
      <c r="N597" s="172" t="e">
        <f t="shared" si="212"/>
        <v>#DIV/0!</v>
      </c>
      <c r="P597" s="172" t="e">
        <f t="shared" si="213"/>
        <v>#DIV/0!</v>
      </c>
    </row>
    <row r="598" spans="1:16" hidden="1" x14ac:dyDescent="0.25">
      <c r="A598" s="358">
        <f t="shared" si="214"/>
        <v>4</v>
      </c>
      <c r="B598" s="55" t="s">
        <v>399</v>
      </c>
      <c r="C598" s="127">
        <v>2.5</v>
      </c>
      <c r="D598" s="78"/>
      <c r="E598" s="78"/>
      <c r="G598" s="172">
        <f t="shared" si="207"/>
        <v>3.0813000000000001</v>
      </c>
      <c r="H598" s="172"/>
      <c r="I598" s="172"/>
      <c r="J598" s="172">
        <f t="shared" si="208"/>
        <v>2.4689999999999999</v>
      </c>
      <c r="K598" s="172">
        <f t="shared" si="209"/>
        <v>3.0813000000000001</v>
      </c>
      <c r="L598" s="67" t="e">
        <f t="shared" si="210"/>
        <v>#DIV/0!</v>
      </c>
      <c r="M598" s="67" t="e">
        <f t="shared" si="211"/>
        <v>#DIV/0!</v>
      </c>
      <c r="N598" s="172" t="e">
        <f t="shared" si="212"/>
        <v>#DIV/0!</v>
      </c>
      <c r="P598" s="172" t="e">
        <f t="shared" si="213"/>
        <v>#DIV/0!</v>
      </c>
    </row>
    <row r="599" spans="1:16" hidden="1" x14ac:dyDescent="0.25">
      <c r="A599" s="358">
        <f t="shared" si="214"/>
        <v>5</v>
      </c>
      <c r="B599" s="55" t="s">
        <v>400</v>
      </c>
      <c r="C599" s="127">
        <v>2.5</v>
      </c>
      <c r="D599" s="78"/>
      <c r="E599" s="78"/>
      <c r="G599" s="172">
        <f t="shared" si="207"/>
        <v>3.0813000000000001</v>
      </c>
      <c r="H599" s="172"/>
      <c r="I599" s="172"/>
      <c r="J599" s="172">
        <f t="shared" si="208"/>
        <v>2.4689999999999999</v>
      </c>
      <c r="K599" s="172">
        <f t="shared" si="209"/>
        <v>3.0813000000000001</v>
      </c>
      <c r="L599" s="67" t="e">
        <f t="shared" si="210"/>
        <v>#DIV/0!</v>
      </c>
      <c r="M599" s="67" t="e">
        <f t="shared" si="211"/>
        <v>#DIV/0!</v>
      </c>
      <c r="N599" s="172" t="e">
        <f t="shared" si="212"/>
        <v>#DIV/0!</v>
      </c>
      <c r="P599" s="172" t="e">
        <f t="shared" si="213"/>
        <v>#DIV/0!</v>
      </c>
    </row>
    <row r="600" spans="1:16" hidden="1" x14ac:dyDescent="0.25">
      <c r="A600" s="358">
        <f t="shared" si="214"/>
        <v>6</v>
      </c>
      <c r="B600" s="155" t="s">
        <v>242</v>
      </c>
      <c r="C600" s="128">
        <v>2.5</v>
      </c>
      <c r="D600" s="78"/>
      <c r="E600" s="78"/>
      <c r="G600" s="172">
        <f t="shared" si="207"/>
        <v>3.0813000000000001</v>
      </c>
      <c r="H600" s="172"/>
      <c r="I600" s="172"/>
      <c r="J600" s="172">
        <f t="shared" si="208"/>
        <v>2.4689999999999999</v>
      </c>
      <c r="K600" s="172">
        <f t="shared" si="209"/>
        <v>3.0813000000000001</v>
      </c>
      <c r="L600" s="67" t="e">
        <f t="shared" si="210"/>
        <v>#DIV/0!</v>
      </c>
      <c r="M600" s="67" t="e">
        <f t="shared" si="211"/>
        <v>#DIV/0!</v>
      </c>
      <c r="N600" s="172" t="e">
        <f t="shared" si="212"/>
        <v>#DIV/0!</v>
      </c>
      <c r="P600" s="172" t="e">
        <f t="shared" si="213"/>
        <v>#DIV/0!</v>
      </c>
    </row>
    <row r="601" spans="1:16" hidden="1" x14ac:dyDescent="0.25">
      <c r="A601" s="358">
        <f t="shared" si="214"/>
        <v>7</v>
      </c>
      <c r="B601" s="155" t="s">
        <v>383</v>
      </c>
      <c r="C601" s="128">
        <v>2.5</v>
      </c>
      <c r="D601" s="78"/>
      <c r="E601" s="78"/>
      <c r="G601" s="172">
        <f t="shared" si="207"/>
        <v>3.0813000000000001</v>
      </c>
      <c r="H601" s="172"/>
      <c r="I601" s="172"/>
      <c r="J601" s="172">
        <f t="shared" si="208"/>
        <v>2.4689999999999999</v>
      </c>
      <c r="K601" s="172">
        <f t="shared" si="209"/>
        <v>3.0813000000000001</v>
      </c>
      <c r="L601" s="67" t="e">
        <f t="shared" si="210"/>
        <v>#DIV/0!</v>
      </c>
      <c r="M601" s="67" t="e">
        <f t="shared" si="211"/>
        <v>#DIV/0!</v>
      </c>
      <c r="N601" s="172" t="e">
        <f t="shared" si="212"/>
        <v>#DIV/0!</v>
      </c>
      <c r="P601" s="172" t="e">
        <f t="shared" si="213"/>
        <v>#DIV/0!</v>
      </c>
    </row>
    <row r="602" spans="1:16" hidden="1" x14ac:dyDescent="0.25">
      <c r="A602" s="358">
        <f>A600+1</f>
        <v>7</v>
      </c>
      <c r="B602" s="155" t="s">
        <v>431</v>
      </c>
      <c r="C602" s="128">
        <v>2.5</v>
      </c>
      <c r="D602" s="78"/>
      <c r="E602" s="78"/>
      <c r="G602" s="172">
        <f t="shared" si="207"/>
        <v>3.0813000000000001</v>
      </c>
      <c r="H602" s="172"/>
      <c r="I602" s="172"/>
      <c r="J602" s="172">
        <f t="shared" si="208"/>
        <v>2.4689999999999999</v>
      </c>
      <c r="K602" s="172">
        <f t="shared" si="209"/>
        <v>3.0813000000000001</v>
      </c>
      <c r="L602" s="67" t="e">
        <f t="shared" si="210"/>
        <v>#DIV/0!</v>
      </c>
      <c r="M602" s="67" t="e">
        <f t="shared" si="211"/>
        <v>#DIV/0!</v>
      </c>
      <c r="N602" s="172" t="e">
        <f t="shared" si="212"/>
        <v>#DIV/0!</v>
      </c>
      <c r="P602" s="172" t="e">
        <f t="shared" si="213"/>
        <v>#DIV/0!</v>
      </c>
    </row>
    <row r="603" spans="1:16" hidden="1" x14ac:dyDescent="0.25">
      <c r="A603" s="358">
        <f>A602+1</f>
        <v>8</v>
      </c>
      <c r="B603" s="155" t="s">
        <v>243</v>
      </c>
      <c r="C603" s="128">
        <v>2.5</v>
      </c>
      <c r="D603" s="78"/>
      <c r="E603" s="78"/>
      <c r="G603" s="172">
        <f t="shared" si="207"/>
        <v>3.0813000000000001</v>
      </c>
      <c r="H603" s="172"/>
      <c r="I603" s="172"/>
      <c r="J603" s="172">
        <f t="shared" si="208"/>
        <v>2.4689999999999999</v>
      </c>
      <c r="K603" s="172">
        <f t="shared" si="209"/>
        <v>3.0813000000000001</v>
      </c>
      <c r="L603" s="67" t="e">
        <f t="shared" si="210"/>
        <v>#DIV/0!</v>
      </c>
      <c r="M603" s="67" t="e">
        <f t="shared" si="211"/>
        <v>#DIV/0!</v>
      </c>
      <c r="N603" s="172" t="e">
        <f t="shared" si="212"/>
        <v>#DIV/0!</v>
      </c>
      <c r="P603" s="172" t="e">
        <f t="shared" si="213"/>
        <v>#DIV/0!</v>
      </c>
    </row>
    <row r="604" spans="1:16" hidden="1" x14ac:dyDescent="0.25">
      <c r="A604" s="358">
        <f>A603+1</f>
        <v>9</v>
      </c>
      <c r="B604" s="155" t="s">
        <v>231</v>
      </c>
      <c r="C604" s="128">
        <v>2.5</v>
      </c>
      <c r="D604" s="78"/>
      <c r="E604" s="78"/>
      <c r="G604" s="172">
        <f t="shared" si="207"/>
        <v>3.0813000000000001</v>
      </c>
      <c r="H604" s="172"/>
      <c r="I604" s="172"/>
      <c r="J604" s="172">
        <f t="shared" si="208"/>
        <v>2.4689999999999999</v>
      </c>
      <c r="K604" s="172">
        <f t="shared" si="209"/>
        <v>3.0813000000000001</v>
      </c>
      <c r="L604" s="67" t="e">
        <f t="shared" si="210"/>
        <v>#DIV/0!</v>
      </c>
      <c r="M604" s="67" t="e">
        <f t="shared" si="211"/>
        <v>#DIV/0!</v>
      </c>
      <c r="N604" s="172" t="e">
        <f t="shared" si="212"/>
        <v>#DIV/0!</v>
      </c>
      <c r="P604" s="172" t="e">
        <f t="shared" si="213"/>
        <v>#DIV/0!</v>
      </c>
    </row>
    <row r="605" spans="1:16" hidden="1" x14ac:dyDescent="0.25">
      <c r="A605" s="358">
        <f>A604+1</f>
        <v>10</v>
      </c>
      <c r="B605" s="155" t="s">
        <v>333</v>
      </c>
      <c r="C605" s="128">
        <v>2.5</v>
      </c>
      <c r="D605" s="78"/>
      <c r="E605" s="78"/>
      <c r="G605" s="172">
        <f t="shared" si="207"/>
        <v>3.0813000000000001</v>
      </c>
      <c r="H605" s="172"/>
      <c r="I605" s="172"/>
      <c r="J605" s="172">
        <f t="shared" si="208"/>
        <v>2.4689999999999999</v>
      </c>
      <c r="K605" s="172">
        <f t="shared" si="209"/>
        <v>3.0813000000000001</v>
      </c>
      <c r="L605" s="67" t="e">
        <f t="shared" si="210"/>
        <v>#DIV/0!</v>
      </c>
      <c r="M605" s="67" t="e">
        <f t="shared" si="211"/>
        <v>#DIV/0!</v>
      </c>
      <c r="N605" s="172" t="e">
        <f t="shared" si="212"/>
        <v>#DIV/0!</v>
      </c>
      <c r="P605" s="172" t="e">
        <f t="shared" si="213"/>
        <v>#DIV/0!</v>
      </c>
    </row>
    <row r="606" spans="1:16" hidden="1" x14ac:dyDescent="0.25">
      <c r="A606" s="358">
        <f>A605+1</f>
        <v>11</v>
      </c>
      <c r="B606" s="155" t="s">
        <v>232</v>
      </c>
      <c r="C606" s="128">
        <v>2.5</v>
      </c>
      <c r="D606" s="78"/>
      <c r="E606" s="78"/>
      <c r="G606" s="172">
        <f t="shared" si="207"/>
        <v>3.0813000000000001</v>
      </c>
      <c r="H606" s="172"/>
      <c r="I606" s="172"/>
      <c r="J606" s="172">
        <f t="shared" si="208"/>
        <v>2.4689999999999999</v>
      </c>
      <c r="K606" s="172">
        <f t="shared" si="209"/>
        <v>3.0813000000000001</v>
      </c>
      <c r="L606" s="67" t="e">
        <f t="shared" si="210"/>
        <v>#DIV/0!</v>
      </c>
      <c r="M606" s="67" t="e">
        <f t="shared" si="211"/>
        <v>#DIV/0!</v>
      </c>
      <c r="N606" s="172" t="e">
        <f t="shared" si="212"/>
        <v>#DIV/0!</v>
      </c>
      <c r="P606" s="172" t="e">
        <f t="shared" si="213"/>
        <v>#DIV/0!</v>
      </c>
    </row>
    <row r="607" spans="1:16" hidden="1" x14ac:dyDescent="0.25">
      <c r="A607" s="358">
        <f>A606+1</f>
        <v>12</v>
      </c>
      <c r="B607" s="155" t="s">
        <v>233</v>
      </c>
      <c r="C607" s="128">
        <v>2.5</v>
      </c>
      <c r="D607" s="78"/>
      <c r="E607" s="78"/>
      <c r="G607" s="172">
        <f t="shared" si="207"/>
        <v>3.0813000000000001</v>
      </c>
      <c r="H607" s="172"/>
      <c r="I607" s="172"/>
      <c r="J607" s="172">
        <f t="shared" si="208"/>
        <v>2.4689999999999999</v>
      </c>
      <c r="K607" s="172">
        <f t="shared" si="209"/>
        <v>3.0813000000000001</v>
      </c>
      <c r="L607" s="67" t="e">
        <f t="shared" si="210"/>
        <v>#DIV/0!</v>
      </c>
      <c r="M607" s="67" t="e">
        <f t="shared" si="211"/>
        <v>#DIV/0!</v>
      </c>
      <c r="N607" s="172" t="e">
        <f t="shared" si="212"/>
        <v>#DIV/0!</v>
      </c>
      <c r="P607" s="172" t="e">
        <f t="shared" si="213"/>
        <v>#DIV/0!</v>
      </c>
    </row>
    <row r="608" spans="1:16" hidden="1" x14ac:dyDescent="0.25">
      <c r="A608" s="358"/>
      <c r="B608" s="155" t="s">
        <v>232</v>
      </c>
      <c r="C608" s="128">
        <v>2.5</v>
      </c>
      <c r="D608" s="78"/>
      <c r="E608" s="78"/>
      <c r="G608" s="172">
        <f t="shared" si="207"/>
        <v>3.0813000000000001</v>
      </c>
      <c r="H608" s="172"/>
      <c r="I608" s="172"/>
      <c r="J608" s="172">
        <f t="shared" si="208"/>
        <v>2.4689999999999999</v>
      </c>
      <c r="K608" s="172">
        <f t="shared" si="209"/>
        <v>3.0813000000000001</v>
      </c>
      <c r="L608" s="67" t="e">
        <f t="shared" si="210"/>
        <v>#DIV/0!</v>
      </c>
      <c r="M608" s="67" t="e">
        <f t="shared" si="211"/>
        <v>#DIV/0!</v>
      </c>
      <c r="N608" s="172" t="e">
        <f t="shared" si="212"/>
        <v>#DIV/0!</v>
      </c>
      <c r="P608" s="172" t="e">
        <f t="shared" si="213"/>
        <v>#DIV/0!</v>
      </c>
    </row>
    <row r="609" spans="1:23" hidden="1" x14ac:dyDescent="0.25">
      <c r="A609" s="358"/>
      <c r="B609" s="155" t="s">
        <v>415</v>
      </c>
      <c r="C609" s="128">
        <v>2.5</v>
      </c>
      <c r="D609" s="78"/>
      <c r="E609" s="78"/>
      <c r="G609" s="172">
        <f t="shared" si="207"/>
        <v>3.0813000000000001</v>
      </c>
      <c r="H609" s="172"/>
      <c r="I609" s="172"/>
      <c r="J609" s="172">
        <f t="shared" si="208"/>
        <v>2.4689999999999999</v>
      </c>
      <c r="K609" s="172">
        <f t="shared" si="209"/>
        <v>3.0813000000000001</v>
      </c>
      <c r="L609" s="67" t="e">
        <f t="shared" si="210"/>
        <v>#DIV/0!</v>
      </c>
      <c r="M609" s="67" t="e">
        <f t="shared" si="211"/>
        <v>#DIV/0!</v>
      </c>
      <c r="N609" s="172" t="e">
        <f t="shared" si="212"/>
        <v>#DIV/0!</v>
      </c>
      <c r="P609" s="172" t="e">
        <f t="shared" si="213"/>
        <v>#DIV/0!</v>
      </c>
    </row>
    <row r="610" spans="1:23" hidden="1" x14ac:dyDescent="0.25">
      <c r="A610" s="358"/>
      <c r="B610" s="155" t="s">
        <v>416</v>
      </c>
      <c r="C610" s="128">
        <v>2.5</v>
      </c>
      <c r="D610" s="78"/>
      <c r="E610" s="78"/>
      <c r="G610" s="172">
        <f t="shared" si="207"/>
        <v>3.0813000000000001</v>
      </c>
      <c r="H610" s="172"/>
      <c r="I610" s="172"/>
      <c r="J610" s="172">
        <f t="shared" si="208"/>
        <v>2.4689999999999999</v>
      </c>
      <c r="K610" s="172">
        <f t="shared" si="209"/>
        <v>3.0813000000000001</v>
      </c>
      <c r="L610" s="67" t="e">
        <f t="shared" si="210"/>
        <v>#DIV/0!</v>
      </c>
      <c r="M610" s="67" t="e">
        <f t="shared" si="211"/>
        <v>#DIV/0!</v>
      </c>
      <c r="N610" s="172" t="e">
        <f t="shared" si="212"/>
        <v>#DIV/0!</v>
      </c>
      <c r="P610" s="172" t="e">
        <f t="shared" si="213"/>
        <v>#DIV/0!</v>
      </c>
    </row>
    <row r="611" spans="1:23" hidden="1" x14ac:dyDescent="0.25">
      <c r="A611" s="358"/>
      <c r="B611" s="155" t="s">
        <v>417</v>
      </c>
      <c r="C611" s="128">
        <v>2.5</v>
      </c>
      <c r="D611" s="78"/>
      <c r="E611" s="78"/>
      <c r="G611" s="172">
        <f t="shared" si="207"/>
        <v>3.0813000000000001</v>
      </c>
      <c r="H611" s="172"/>
      <c r="I611" s="172"/>
      <c r="J611" s="172">
        <f t="shared" si="208"/>
        <v>2.4689999999999999</v>
      </c>
      <c r="K611" s="172">
        <f t="shared" si="209"/>
        <v>3.0813000000000001</v>
      </c>
      <c r="L611" s="67" t="e">
        <f t="shared" si="210"/>
        <v>#DIV/0!</v>
      </c>
      <c r="M611" s="67" t="e">
        <f t="shared" si="211"/>
        <v>#DIV/0!</v>
      </c>
      <c r="N611" s="172" t="e">
        <f t="shared" si="212"/>
        <v>#DIV/0!</v>
      </c>
      <c r="P611" s="172" t="e">
        <f t="shared" si="213"/>
        <v>#DIV/0!</v>
      </c>
    </row>
    <row r="612" spans="1:23" hidden="1" x14ac:dyDescent="0.25">
      <c r="A612" s="358"/>
      <c r="B612" s="155" t="s">
        <v>445</v>
      </c>
      <c r="C612" s="128"/>
      <c r="D612" s="78"/>
      <c r="E612" s="78"/>
      <c r="G612" s="172"/>
      <c r="H612" s="172"/>
      <c r="I612" s="172"/>
      <c r="J612" s="172"/>
      <c r="K612" s="172"/>
      <c r="L612" s="67"/>
      <c r="M612" s="67"/>
      <c r="N612" s="172"/>
      <c r="P612" s="172"/>
    </row>
    <row r="613" spans="1:23" hidden="1" x14ac:dyDescent="0.25">
      <c r="A613" s="358"/>
      <c r="B613" s="355" t="s">
        <v>230</v>
      </c>
      <c r="C613" s="128"/>
      <c r="D613" s="78"/>
      <c r="E613" s="78"/>
      <c r="G613" s="172">
        <f>G611</f>
        <v>3.0813000000000001</v>
      </c>
      <c r="H613" s="172"/>
      <c r="I613" s="172"/>
      <c r="J613" s="172">
        <f>J611</f>
        <v>2.4689999999999999</v>
      </c>
      <c r="K613" s="172">
        <f>K611</f>
        <v>3.0813000000000001</v>
      </c>
      <c r="L613" s="67" t="e">
        <f>L611</f>
        <v>#DIV/0!</v>
      </c>
      <c r="M613" s="67" t="e">
        <f>M611</f>
        <v>#DIV/0!</v>
      </c>
      <c r="N613" s="172" t="e">
        <f>N611</f>
        <v>#DIV/0!</v>
      </c>
      <c r="P613" s="172" t="e">
        <f>P611</f>
        <v>#DIV/0!</v>
      </c>
    </row>
    <row r="614" spans="1:23" hidden="1" x14ac:dyDescent="0.25">
      <c r="A614" s="358"/>
      <c r="B614" s="55"/>
      <c r="C614" s="128"/>
      <c r="D614" s="78"/>
      <c r="E614" s="78"/>
      <c r="G614" s="172">
        <f>G613</f>
        <v>3.0813000000000001</v>
      </c>
      <c r="H614" s="172"/>
      <c r="I614" s="172"/>
      <c r="J614" s="172">
        <f t="shared" ref="J614:N618" si="215">J613</f>
        <v>2.4689999999999999</v>
      </c>
      <c r="K614" s="172">
        <f t="shared" si="215"/>
        <v>3.0813000000000001</v>
      </c>
      <c r="L614" s="67" t="e">
        <f t="shared" si="215"/>
        <v>#DIV/0!</v>
      </c>
      <c r="M614" s="67" t="e">
        <f t="shared" si="215"/>
        <v>#DIV/0!</v>
      </c>
      <c r="N614" s="172" t="e">
        <f t="shared" si="215"/>
        <v>#DIV/0!</v>
      </c>
      <c r="P614" s="172" t="e">
        <f>P613</f>
        <v>#DIV/0!</v>
      </c>
    </row>
    <row r="615" spans="1:23" hidden="1" x14ac:dyDescent="0.25">
      <c r="A615" s="358">
        <v>1</v>
      </c>
      <c r="B615" s="55" t="s">
        <v>82</v>
      </c>
      <c r="C615" s="128">
        <v>5</v>
      </c>
      <c r="G615" s="172">
        <f>G614</f>
        <v>3.0813000000000001</v>
      </c>
      <c r="H615" s="172"/>
      <c r="I615" s="172"/>
      <c r="J615" s="172">
        <f t="shared" si="215"/>
        <v>2.4689999999999999</v>
      </c>
      <c r="K615" s="172">
        <f t="shared" si="215"/>
        <v>3.0813000000000001</v>
      </c>
      <c r="L615" s="67" t="e">
        <f t="shared" si="215"/>
        <v>#DIV/0!</v>
      </c>
      <c r="M615" s="67" t="e">
        <f t="shared" si="215"/>
        <v>#DIV/0!</v>
      </c>
      <c r="N615" s="172" t="e">
        <f t="shared" si="215"/>
        <v>#DIV/0!</v>
      </c>
      <c r="P615" s="172" t="e">
        <f>P614</f>
        <v>#DIV/0!</v>
      </c>
    </row>
    <row r="616" spans="1:23" hidden="1" x14ac:dyDescent="0.25">
      <c r="A616" s="358">
        <f>A615+1</f>
        <v>2</v>
      </c>
      <c r="B616" s="55" t="s">
        <v>412</v>
      </c>
      <c r="C616" s="128">
        <v>5</v>
      </c>
      <c r="G616" s="172">
        <f>G615</f>
        <v>3.0813000000000001</v>
      </c>
      <c r="H616" s="172"/>
      <c r="I616" s="172"/>
      <c r="J616" s="172">
        <f t="shared" si="215"/>
        <v>2.4689999999999999</v>
      </c>
      <c r="K616" s="172">
        <f t="shared" si="215"/>
        <v>3.0813000000000001</v>
      </c>
      <c r="L616" s="67" t="e">
        <f t="shared" si="215"/>
        <v>#DIV/0!</v>
      </c>
      <c r="M616" s="67" t="e">
        <f t="shared" si="215"/>
        <v>#DIV/0!</v>
      </c>
      <c r="N616" s="172" t="e">
        <f t="shared" si="215"/>
        <v>#DIV/0!</v>
      </c>
      <c r="P616" s="172" t="e">
        <f>P615</f>
        <v>#DIV/0!</v>
      </c>
    </row>
    <row r="617" spans="1:23" hidden="1" x14ac:dyDescent="0.25">
      <c r="A617" s="358">
        <f>A616+1</f>
        <v>3</v>
      </c>
      <c r="B617" s="55" t="s">
        <v>432</v>
      </c>
      <c r="C617" s="128">
        <v>5</v>
      </c>
      <c r="G617" s="172">
        <f>G616</f>
        <v>3.0813000000000001</v>
      </c>
      <c r="H617" s="172"/>
      <c r="I617" s="172"/>
      <c r="J617" s="172">
        <f t="shared" si="215"/>
        <v>2.4689999999999999</v>
      </c>
      <c r="K617" s="172">
        <f t="shared" si="215"/>
        <v>3.0813000000000001</v>
      </c>
      <c r="L617" s="67" t="e">
        <f t="shared" si="215"/>
        <v>#DIV/0!</v>
      </c>
      <c r="M617" s="67" t="e">
        <f t="shared" si="215"/>
        <v>#DIV/0!</v>
      </c>
      <c r="N617" s="172" t="e">
        <f t="shared" si="215"/>
        <v>#DIV/0!</v>
      </c>
      <c r="P617" s="172" t="e">
        <f>P616</f>
        <v>#DIV/0!</v>
      </c>
    </row>
    <row r="618" spans="1:23" hidden="1" x14ac:dyDescent="0.25">
      <c r="G618" s="172">
        <f>G617</f>
        <v>3.0813000000000001</v>
      </c>
      <c r="H618" s="172"/>
      <c r="I618" s="172"/>
      <c r="J618" s="172">
        <f t="shared" si="215"/>
        <v>2.4689999999999999</v>
      </c>
      <c r="K618" s="172">
        <f t="shared" si="215"/>
        <v>3.0813000000000001</v>
      </c>
      <c r="L618" s="67" t="e">
        <f t="shared" si="215"/>
        <v>#DIV/0!</v>
      </c>
      <c r="M618" s="67" t="e">
        <f t="shared" si="215"/>
        <v>#DIV/0!</v>
      </c>
      <c r="N618" s="172" t="e">
        <f t="shared" si="215"/>
        <v>#DIV/0!</v>
      </c>
      <c r="P618" s="172" t="e">
        <f>P617</f>
        <v>#DIV/0!</v>
      </c>
    </row>
    <row r="619" spans="1:23" x14ac:dyDescent="0.25">
      <c r="G619" s="172"/>
      <c r="H619" s="172"/>
      <c r="I619" s="172"/>
      <c r="J619" s="172"/>
      <c r="K619" s="172"/>
    </row>
    <row r="621" spans="1:23" x14ac:dyDescent="0.25">
      <c r="B621" s="327">
        <v>5</v>
      </c>
    </row>
    <row r="622" spans="1:23" ht="15.75" thickBot="1" x14ac:dyDescent="0.3">
      <c r="V622" s="381"/>
      <c r="W622"/>
    </row>
    <row r="623" spans="1:23" ht="15.75" thickBot="1" x14ac:dyDescent="0.3">
      <c r="T623" s="381"/>
      <c r="U623"/>
      <c r="V623" s="382" t="s">
        <v>567</v>
      </c>
      <c r="W623" s="381"/>
    </row>
    <row r="624" spans="1:23" ht="15.75" thickBot="1" x14ac:dyDescent="0.3">
      <c r="T624" s="382">
        <v>28.44</v>
      </c>
      <c r="U624" s="381"/>
      <c r="V624" s="382" t="s">
        <v>568</v>
      </c>
      <c r="W624" s="381"/>
    </row>
    <row r="625" spans="5:23" ht="15.75" thickBot="1" x14ac:dyDescent="0.3">
      <c r="T625" s="382">
        <v>38.64</v>
      </c>
      <c r="U625" s="381"/>
      <c r="V625" s="382" t="s">
        <v>569</v>
      </c>
      <c r="W625" s="381"/>
    </row>
    <row r="626" spans="5:23" ht="15.75" thickBot="1" x14ac:dyDescent="0.3">
      <c r="T626" s="382">
        <v>16.632000000000001</v>
      </c>
      <c r="U626" s="381"/>
      <c r="V626" s="382">
        <v>805.08</v>
      </c>
      <c r="W626" s="381"/>
    </row>
    <row r="627" spans="5:23" ht="15.75" thickBot="1" x14ac:dyDescent="0.3">
      <c r="T627" s="382">
        <v>15.21</v>
      </c>
      <c r="U627" s="381"/>
      <c r="V627" s="382">
        <v>736.26</v>
      </c>
      <c r="W627" s="381"/>
    </row>
    <row r="628" spans="5:23" ht="15.75" thickBot="1" x14ac:dyDescent="0.3">
      <c r="T628" s="382">
        <v>60</v>
      </c>
      <c r="U628" s="381"/>
      <c r="V628" s="382" t="s">
        <v>570</v>
      </c>
      <c r="W628" s="381"/>
    </row>
    <row r="629" spans="5:23" ht="15.75" thickBot="1" x14ac:dyDescent="0.3">
      <c r="T629" s="382">
        <v>5.86</v>
      </c>
      <c r="U629" s="381"/>
      <c r="V629" s="382">
        <v>283.68</v>
      </c>
      <c r="W629" s="381"/>
    </row>
    <row r="630" spans="5:23" x14ac:dyDescent="0.25">
      <c r="E630" s="381"/>
    </row>
    <row r="631" spans="5:23" x14ac:dyDescent="0.25">
      <c r="E631" s="381"/>
      <c r="F631"/>
    </row>
    <row r="632" spans="5:23" ht="15.75" thickBot="1" x14ac:dyDescent="0.3">
      <c r="E632" s="381"/>
      <c r="F632"/>
      <c r="G632" s="381"/>
      <c r="H632"/>
    </row>
    <row r="633" spans="5:23" ht="15.75" thickBot="1" x14ac:dyDescent="0.3">
      <c r="E633" s="381"/>
      <c r="F633"/>
      <c r="G633" s="382" t="s">
        <v>581</v>
      </c>
      <c r="H633" s="381"/>
    </row>
    <row r="634" spans="5:23" ht="15.75" thickBot="1" x14ac:dyDescent="0.3">
      <c r="E634" s="381"/>
      <c r="F634"/>
      <c r="G634" s="382">
        <v>593.98</v>
      </c>
      <c r="H634" s="381"/>
    </row>
    <row r="635" spans="5:23" ht="15.75" thickBot="1" x14ac:dyDescent="0.3">
      <c r="E635" s="382">
        <v>25.92</v>
      </c>
      <c r="F635" s="381"/>
      <c r="G635" s="382">
        <v>517.32000000000005</v>
      </c>
      <c r="H635" s="381"/>
    </row>
    <row r="636" spans="5:23" ht="15.75" thickBot="1" x14ac:dyDescent="0.3">
      <c r="E636" s="382">
        <v>13.167</v>
      </c>
      <c r="F636" s="381"/>
      <c r="G636" s="382">
        <v>521.04</v>
      </c>
      <c r="H636" s="381"/>
    </row>
    <row r="637" spans="5:23" ht="15.75" thickBot="1" x14ac:dyDescent="0.3">
      <c r="E637" s="382">
        <v>11.468</v>
      </c>
      <c r="F637" s="381"/>
      <c r="G637" s="382">
        <v>490.25</v>
      </c>
      <c r="H637" s="381"/>
    </row>
    <row r="638" spans="5:23" ht="15.75" thickBot="1" x14ac:dyDescent="0.3">
      <c r="E638" s="382">
        <v>11.55</v>
      </c>
      <c r="F638" s="381"/>
      <c r="G638" s="327">
        <v>62.4</v>
      </c>
    </row>
    <row r="639" spans="5:23" ht="15.75" thickBot="1" x14ac:dyDescent="0.3">
      <c r="E639" s="382">
        <v>10.868</v>
      </c>
      <c r="F639" s="381"/>
    </row>
    <row r="640" spans="5:23" ht="15.75" thickBot="1" x14ac:dyDescent="0.3">
      <c r="E640" s="382">
        <v>742.3</v>
      </c>
      <c r="F640" s="381"/>
    </row>
    <row r="641" spans="5:6" ht="15.75" thickBot="1" x14ac:dyDescent="0.3">
      <c r="E641" s="382">
        <v>742.3</v>
      </c>
      <c r="F641" s="381"/>
    </row>
    <row r="642" spans="5:6" ht="15.75" thickBot="1" x14ac:dyDescent="0.3">
      <c r="E642" s="382" t="s">
        <v>578</v>
      </c>
      <c r="F642" s="381"/>
    </row>
    <row r="643" spans="5:6" ht="15.75" thickBot="1" x14ac:dyDescent="0.3">
      <c r="E643" s="382" t="s">
        <v>578</v>
      </c>
      <c r="F643" s="381"/>
    </row>
    <row r="644" spans="5:6" ht="15.75" thickBot="1" x14ac:dyDescent="0.3">
      <c r="E644" s="382" t="s">
        <v>579</v>
      </c>
      <c r="F644" s="381"/>
    </row>
    <row r="645" spans="5:6" ht="15.75" thickBot="1" x14ac:dyDescent="0.3">
      <c r="E645" s="382">
        <v>701.71</v>
      </c>
      <c r="F645" s="381"/>
    </row>
    <row r="646" spans="5:6" ht="15.75" thickBot="1" x14ac:dyDescent="0.3">
      <c r="E646" s="382" t="s">
        <v>580</v>
      </c>
      <c r="F646" s="381"/>
    </row>
    <row r="647" spans="5:6" ht="15.75" thickBot="1" x14ac:dyDescent="0.3">
      <c r="E647" s="382"/>
      <c r="F647" s="381"/>
    </row>
    <row r="648" spans="5:6" ht="15.75" thickBot="1" x14ac:dyDescent="0.3">
      <c r="E648" s="382"/>
      <c r="F648" s="381"/>
    </row>
    <row r="649" spans="5:6" x14ac:dyDescent="0.25">
      <c r="E649" s="333"/>
    </row>
    <row r="650" spans="5:6" x14ac:dyDescent="0.25">
      <c r="E650" s="333"/>
    </row>
    <row r="651" spans="5:6" x14ac:dyDescent="0.25">
      <c r="E651" s="333"/>
    </row>
    <row r="652" spans="5:6" x14ac:dyDescent="0.25">
      <c r="E652" s="333"/>
    </row>
    <row r="653" spans="5:6" x14ac:dyDescent="0.25">
      <c r="E653" s="333"/>
    </row>
    <row r="654" spans="5:6" x14ac:dyDescent="0.25">
      <c r="E654" s="333"/>
    </row>
  </sheetData>
  <mergeCells count="39">
    <mergeCell ref="L119:L122"/>
    <mergeCell ref="M124:N124"/>
    <mergeCell ref="D384:E384"/>
    <mergeCell ref="D385:E385"/>
    <mergeCell ref="AH6:AH7"/>
    <mergeCell ref="Z6:Z7"/>
    <mergeCell ref="AA6:AA7"/>
    <mergeCell ref="I6:I7"/>
    <mergeCell ref="J6:J7"/>
    <mergeCell ref="K6:K7"/>
    <mergeCell ref="L6:M6"/>
    <mergeCell ref="N6:S6"/>
    <mergeCell ref="T6:T7"/>
    <mergeCell ref="L115:L117"/>
    <mergeCell ref="AG116:AI116"/>
    <mergeCell ref="AB6:AB7"/>
    <mergeCell ref="AJ2:AK2"/>
    <mergeCell ref="AK6:AK7"/>
    <mergeCell ref="AC6:AC7"/>
    <mergeCell ref="AD6:AD7"/>
    <mergeCell ref="AE6:AE7"/>
    <mergeCell ref="AF6:AF7"/>
    <mergeCell ref="AG6:AG7"/>
    <mergeCell ref="D3:E3"/>
    <mergeCell ref="A6:A7"/>
    <mergeCell ref="B6:B7"/>
    <mergeCell ref="C6:C7"/>
    <mergeCell ref="D6:D7"/>
    <mergeCell ref="E6:E7"/>
    <mergeCell ref="F6:F7"/>
    <mergeCell ref="G6:G7"/>
    <mergeCell ref="H6:H7"/>
    <mergeCell ref="AI6:AI7"/>
    <mergeCell ref="AJ6:AJ7"/>
    <mergeCell ref="N7:O7"/>
    <mergeCell ref="V6:V7"/>
    <mergeCell ref="W6:W7"/>
    <mergeCell ref="X6:X7"/>
    <mergeCell ref="Y6:Y7"/>
  </mergeCells>
  <pageMargins left="0.2" right="0.21" top="0.74803149606299213" bottom="0.74803149606299213" header="0.31496062992125984" footer="0.31496062992125984"/>
  <pageSetup paperSize="9" scale="52" orientation="landscape" r:id="rId1"/>
  <rowBreaks count="1" manualBreakCount="1">
    <brk id="124" max="26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2:AW48"/>
  <sheetViews>
    <sheetView tabSelected="1" view="pageBreakPreview" zoomScale="115" zoomScaleNormal="100" zoomScaleSheetLayoutView="115" workbookViewId="0">
      <selection activeCell="AO4" sqref="AO4"/>
    </sheetView>
  </sheetViews>
  <sheetFormatPr defaultColWidth="8.85546875" defaultRowHeight="15" x14ac:dyDescent="0.25"/>
  <cols>
    <col min="2" max="2" width="13.42578125" customWidth="1"/>
    <col min="3" max="3" width="14" style="390" hidden="1" customWidth="1"/>
    <col min="4" max="4" width="10.85546875" customWidth="1"/>
    <col min="6" max="6" width="16.28515625" bestFit="1" customWidth="1"/>
    <col min="7" max="7" width="10.28515625" customWidth="1"/>
    <col min="8" max="8" width="13" customWidth="1"/>
    <col min="9" max="9" width="14.85546875" bestFit="1" customWidth="1"/>
    <col min="10" max="10" width="13.42578125" customWidth="1"/>
    <col min="11" max="11" width="11.42578125" hidden="1" customWidth="1"/>
    <col min="12" max="12" width="10.140625" hidden="1" customWidth="1"/>
    <col min="13" max="13" width="9.42578125" hidden="1" customWidth="1"/>
    <col min="14" max="20" width="12" hidden="1" customWidth="1"/>
    <col min="21" max="21" width="9.42578125" hidden="1" customWidth="1"/>
    <col min="22" max="22" width="10.7109375" hidden="1" customWidth="1"/>
    <col min="23" max="23" width="9.42578125" hidden="1" customWidth="1"/>
    <col min="24" max="24" width="13" hidden="1" customWidth="1"/>
    <col min="25" max="30" width="12" hidden="1" customWidth="1"/>
    <col min="31" max="31" width="8.5703125" style="271" hidden="1" customWidth="1"/>
    <col min="32" max="32" width="13" hidden="1" customWidth="1"/>
    <col min="33" max="33" width="11.42578125" hidden="1" customWidth="1"/>
    <col min="34" max="35" width="8.85546875" hidden="1" customWidth="1"/>
    <col min="36" max="36" width="12" hidden="1" customWidth="1"/>
    <col min="37" max="37" width="10.42578125" hidden="1" customWidth="1"/>
    <col min="38" max="38" width="12.28515625" bestFit="1" customWidth="1"/>
    <col min="41" max="41" width="13.140625" customWidth="1"/>
    <col min="45" max="45" width="9.140625" bestFit="1" customWidth="1"/>
    <col min="46" max="46" width="11.140625" bestFit="1" customWidth="1"/>
    <col min="48" max="48" width="10.140625" bestFit="1" customWidth="1"/>
  </cols>
  <sheetData>
    <row r="2" spans="1:49" ht="15" customHeight="1" x14ac:dyDescent="0.25"/>
    <row r="3" spans="1:49" ht="15" customHeight="1" x14ac:dyDescent="0.25">
      <c r="A3" s="468" t="s">
        <v>515</v>
      </c>
      <c r="B3" s="469"/>
      <c r="C3" s="469"/>
      <c r="D3" s="469"/>
      <c r="E3" s="469"/>
      <c r="F3" s="280" t="s">
        <v>624</v>
      </c>
      <c r="G3" s="281"/>
      <c r="H3" s="281"/>
      <c r="I3" s="282"/>
      <c r="J3" s="283"/>
      <c r="K3" s="284">
        <v>43546</v>
      </c>
      <c r="L3" s="283" t="s">
        <v>516</v>
      </c>
      <c r="M3" s="283" t="e">
        <f>#REF!</f>
        <v>#REF!</v>
      </c>
      <c r="N3" s="283"/>
      <c r="O3" s="283"/>
      <c r="P3" s="283"/>
      <c r="Q3" s="283"/>
      <c r="R3" s="283"/>
      <c r="S3" s="283"/>
      <c r="T3" s="283"/>
      <c r="U3" s="283"/>
      <c r="V3" s="283"/>
      <c r="W3" s="283"/>
      <c r="X3" s="283"/>
      <c r="Y3" s="283"/>
      <c r="Z3" s="283"/>
      <c r="AA3" s="283"/>
      <c r="AB3" s="283"/>
      <c r="AC3" s="283"/>
      <c r="AD3" s="283"/>
      <c r="AE3" s="285"/>
      <c r="AF3" s="283"/>
    </row>
    <row r="4" spans="1:49" ht="15" customHeight="1" x14ac:dyDescent="0.25">
      <c r="A4" t="str">
        <f>'калькуляция  инд 1,95$'!B3</f>
        <v>по инвойсу № 91094740  от 14.01.2020</v>
      </c>
    </row>
    <row r="5" spans="1:49" ht="15" customHeight="1" x14ac:dyDescent="0.25">
      <c r="K5" s="470" t="s">
        <v>517</v>
      </c>
      <c r="L5" s="471"/>
      <c r="M5" s="471"/>
      <c r="N5" s="471"/>
      <c r="O5" s="471"/>
      <c r="P5" s="472"/>
      <c r="Q5" s="286"/>
      <c r="R5" s="286"/>
      <c r="S5" s="286"/>
      <c r="T5" s="286"/>
      <c r="U5" s="470" t="s">
        <v>517</v>
      </c>
      <c r="V5" s="471"/>
      <c r="W5" s="471"/>
      <c r="X5" s="471"/>
      <c r="Y5" s="471"/>
      <c r="Z5" s="287"/>
      <c r="AA5" s="286"/>
      <c r="AB5" s="286"/>
      <c r="AC5" s="287"/>
      <c r="AD5" s="287"/>
      <c r="AE5" s="288"/>
      <c r="AF5" s="287"/>
      <c r="AN5" s="327"/>
      <c r="AO5" s="327"/>
      <c r="AP5" s="327"/>
      <c r="AQ5" s="327"/>
      <c r="AR5" s="327"/>
      <c r="AS5" s="327"/>
      <c r="AT5" s="327"/>
      <c r="AU5" s="327"/>
      <c r="AV5" s="327"/>
      <c r="AW5" s="327"/>
    </row>
    <row r="6" spans="1:49" ht="29.25" customHeight="1" x14ac:dyDescent="0.25">
      <c r="A6" s="473" t="s">
        <v>518</v>
      </c>
      <c r="B6" s="457" t="s">
        <v>519</v>
      </c>
      <c r="C6" s="457" t="s">
        <v>557</v>
      </c>
      <c r="D6" s="443" t="s">
        <v>520</v>
      </c>
      <c r="E6" s="458" t="s">
        <v>521</v>
      </c>
      <c r="F6" s="457" t="s">
        <v>522</v>
      </c>
      <c r="G6" s="474" t="s">
        <v>523</v>
      </c>
      <c r="H6" s="437" t="s">
        <v>524</v>
      </c>
      <c r="I6" s="437" t="s">
        <v>525</v>
      </c>
      <c r="J6" s="437" t="s">
        <v>545</v>
      </c>
      <c r="K6" s="457" t="s">
        <v>522</v>
      </c>
      <c r="L6" s="457" t="s">
        <v>524</v>
      </c>
      <c r="M6" s="457" t="s">
        <v>525</v>
      </c>
      <c r="N6" s="457" t="s">
        <v>526</v>
      </c>
      <c r="O6" s="437" t="s">
        <v>527</v>
      </c>
      <c r="P6" s="437" t="s">
        <v>528</v>
      </c>
      <c r="Q6" s="437" t="s">
        <v>529</v>
      </c>
      <c r="R6" s="437" t="s">
        <v>530</v>
      </c>
      <c r="S6" s="278" t="s">
        <v>531</v>
      </c>
      <c r="T6" s="289" t="s">
        <v>532</v>
      </c>
      <c r="U6" s="457" t="s">
        <v>522</v>
      </c>
      <c r="V6" s="457" t="s">
        <v>524</v>
      </c>
      <c r="W6" s="457" t="s">
        <v>525</v>
      </c>
      <c r="X6" s="457" t="s">
        <v>526</v>
      </c>
      <c r="Y6" s="437" t="s">
        <v>527</v>
      </c>
      <c r="Z6" s="437" t="s">
        <v>528</v>
      </c>
      <c r="AA6" s="437" t="s">
        <v>529</v>
      </c>
      <c r="AB6" s="437" t="s">
        <v>530</v>
      </c>
      <c r="AC6" s="278" t="s">
        <v>531</v>
      </c>
      <c r="AD6" s="289" t="s">
        <v>532</v>
      </c>
      <c r="AE6" s="290"/>
      <c r="AF6" s="291"/>
      <c r="AG6" s="476" t="s">
        <v>533</v>
      </c>
      <c r="AN6" s="327"/>
      <c r="AO6" s="327"/>
      <c r="AP6" s="327"/>
      <c r="AQ6" s="327"/>
      <c r="AR6" s="327"/>
      <c r="AS6" s="327"/>
      <c r="AT6" s="327"/>
      <c r="AU6" s="327"/>
      <c r="AV6" s="327"/>
      <c r="AW6" s="327"/>
    </row>
    <row r="7" spans="1:49" ht="23.25" customHeight="1" x14ac:dyDescent="0.25">
      <c r="A7" s="473"/>
      <c r="B7" s="457"/>
      <c r="C7" s="457"/>
      <c r="D7" s="443"/>
      <c r="E7" s="470"/>
      <c r="F7" s="457"/>
      <c r="G7" s="475"/>
      <c r="H7" s="438"/>
      <c r="I7" s="438"/>
      <c r="J7" s="438"/>
      <c r="K7" s="457"/>
      <c r="L7" s="457"/>
      <c r="M7" s="457"/>
      <c r="N7" s="457"/>
      <c r="O7" s="438"/>
      <c r="P7" s="438"/>
      <c r="Q7" s="438"/>
      <c r="R7" s="438"/>
      <c r="S7" s="279"/>
      <c r="T7" s="279"/>
      <c r="U7" s="457"/>
      <c r="V7" s="457"/>
      <c r="W7" s="457"/>
      <c r="X7" s="457"/>
      <c r="Y7" s="438"/>
      <c r="Z7" s="438"/>
      <c r="AA7" s="438"/>
      <c r="AB7" s="438"/>
      <c r="AC7" s="292">
        <v>763.42240455127069</v>
      </c>
      <c r="AD7" s="293">
        <v>94.525085997631464</v>
      </c>
      <c r="AE7" s="290"/>
      <c r="AF7" s="291"/>
      <c r="AG7" s="476"/>
      <c r="AN7" s="371"/>
      <c r="AO7" s="372"/>
      <c r="AP7" s="372"/>
      <c r="AQ7" s="372"/>
      <c r="AR7" s="372"/>
      <c r="AS7" s="371"/>
      <c r="AT7" s="372"/>
      <c r="AU7" s="372"/>
      <c r="AV7" s="372"/>
      <c r="AW7" s="327"/>
    </row>
    <row r="8" spans="1:49" ht="21" customHeight="1" x14ac:dyDescent="0.25">
      <c r="A8" s="29">
        <v>1</v>
      </c>
      <c r="B8" s="386" t="s">
        <v>601</v>
      </c>
      <c r="C8" s="137"/>
      <c r="D8" s="329">
        <v>45</v>
      </c>
      <c r="E8" s="330">
        <v>1</v>
      </c>
      <c r="F8" s="331">
        <v>1359</v>
      </c>
      <c r="G8" s="331">
        <v>16500</v>
      </c>
      <c r="H8" s="331">
        <f t="shared" ref="H8:H10" si="0">E8*F8/1000*G8</f>
        <v>22423.5</v>
      </c>
      <c r="I8" s="332">
        <v>1005</v>
      </c>
      <c r="J8" s="295">
        <f t="shared" ref="J8:J30" si="1">ROUND(($J$35/$I$35*H8),2)</f>
        <v>951.48</v>
      </c>
      <c r="K8" s="296"/>
      <c r="L8" s="297"/>
      <c r="M8" s="297"/>
      <c r="N8" s="292"/>
      <c r="O8" s="292"/>
      <c r="P8" s="292"/>
      <c r="Q8" s="292"/>
      <c r="R8" s="292"/>
      <c r="S8" s="292"/>
      <c r="T8" s="292"/>
      <c r="U8" s="298"/>
      <c r="V8" s="294"/>
      <c r="W8" s="294"/>
      <c r="X8" s="292"/>
      <c r="Y8" s="292" t="e">
        <f>(#REF!/($M$31+$W$31)*W8)</f>
        <v>#REF!</v>
      </c>
      <c r="Z8" s="292" t="e">
        <f>(#REF!/(#REF!)*W8)</f>
        <v>#REF!</v>
      </c>
      <c r="AA8" s="292" t="e">
        <f>(#REF!/(#REF!)*W8)</f>
        <v>#REF!</v>
      </c>
      <c r="AB8" s="292"/>
      <c r="AC8" s="292">
        <v>923.65888825418131</v>
      </c>
      <c r="AD8" s="293">
        <v>105.26027216571866</v>
      </c>
      <c r="AE8" s="299">
        <f t="shared" ref="AE8:AE20" si="2">F8-K8-U8</f>
        <v>1359</v>
      </c>
      <c r="AF8" s="299"/>
      <c r="AG8" s="300" t="e">
        <f>ROUND(#REF!/$H$31*H8,2)</f>
        <v>#REF!</v>
      </c>
      <c r="AI8">
        <v>6800</v>
      </c>
      <c r="AJ8">
        <v>450</v>
      </c>
      <c r="AK8">
        <f t="shared" ref="AK8:AK44" si="3">AI8*AJ8/1000</f>
        <v>3060</v>
      </c>
      <c r="AL8" s="377">
        <f t="shared" ref="AL8:AL23" si="4">J8/H8*1000</f>
        <v>42.432269717037933</v>
      </c>
    </row>
    <row r="9" spans="1:49" s="327" customFormat="1" ht="21" customHeight="1" x14ac:dyDescent="0.25">
      <c r="A9" s="29">
        <f t="shared" ref="A9:A10" si="5">A8+1</f>
        <v>2</v>
      </c>
      <c r="B9" s="386" t="s">
        <v>602</v>
      </c>
      <c r="C9" s="137"/>
      <c r="D9" s="329">
        <v>45</v>
      </c>
      <c r="E9" s="330">
        <v>1</v>
      </c>
      <c r="F9" s="331">
        <v>1359</v>
      </c>
      <c r="G9" s="331">
        <v>16500</v>
      </c>
      <c r="H9" s="331">
        <f t="shared" si="0"/>
        <v>22423.5</v>
      </c>
      <c r="I9" s="332">
        <v>1005</v>
      </c>
      <c r="J9" s="295">
        <f t="shared" si="1"/>
        <v>951.48</v>
      </c>
      <c r="K9" s="296"/>
      <c r="L9" s="297"/>
      <c r="M9" s="297"/>
      <c r="N9" s="292"/>
      <c r="O9" s="292"/>
      <c r="P9" s="292"/>
      <c r="Q9" s="292"/>
      <c r="R9" s="292"/>
      <c r="S9" s="292"/>
      <c r="T9" s="292"/>
      <c r="U9" s="298"/>
      <c r="V9" s="332"/>
      <c r="W9" s="332"/>
      <c r="X9" s="292"/>
      <c r="Y9" s="292" t="e">
        <f>(#REF!/($M$31+$W$31)*W9)</f>
        <v>#REF!</v>
      </c>
      <c r="Z9" s="292" t="e">
        <f>(#REF!/(#REF!)*W9)</f>
        <v>#REF!</v>
      </c>
      <c r="AA9" s="292" t="e">
        <f>(#REF!/(#REF!)*W9)</f>
        <v>#REF!</v>
      </c>
      <c r="AB9" s="292"/>
      <c r="AC9" s="292">
        <v>923.65888825418131</v>
      </c>
      <c r="AD9" s="293">
        <v>105.26027216571866</v>
      </c>
      <c r="AE9" s="299">
        <f t="shared" ref="AE9" si="6">F9-K9-U9</f>
        <v>1359</v>
      </c>
      <c r="AF9" s="299"/>
      <c r="AG9" s="300" t="e">
        <f>ROUND(#REF!/$H$31*H9,2)</f>
        <v>#REF!</v>
      </c>
      <c r="AI9" s="327">
        <v>6800</v>
      </c>
      <c r="AJ9" s="327">
        <v>450</v>
      </c>
      <c r="AK9" s="327">
        <f t="shared" ref="AK9" si="7">AI9*AJ9/1000</f>
        <v>3060</v>
      </c>
      <c r="AL9" s="377">
        <f t="shared" ref="AL9" si="8">J9/H9*1000</f>
        <v>42.432269717037933</v>
      </c>
    </row>
    <row r="10" spans="1:49" ht="21" customHeight="1" x14ac:dyDescent="0.25">
      <c r="A10" s="29">
        <f t="shared" si="5"/>
        <v>3</v>
      </c>
      <c r="B10" s="386" t="s">
        <v>603</v>
      </c>
      <c r="C10" s="137"/>
      <c r="D10" s="329">
        <v>45</v>
      </c>
      <c r="E10" s="330">
        <v>1</v>
      </c>
      <c r="F10" s="331">
        <v>1359</v>
      </c>
      <c r="G10" s="331">
        <v>16500</v>
      </c>
      <c r="H10" s="331">
        <f t="shared" si="0"/>
        <v>22423.5</v>
      </c>
      <c r="I10" s="334">
        <v>1005</v>
      </c>
      <c r="J10" s="295">
        <f t="shared" si="1"/>
        <v>951.48</v>
      </c>
      <c r="K10" s="296"/>
      <c r="L10" s="297"/>
      <c r="M10" s="297"/>
      <c r="N10" s="292"/>
      <c r="O10" s="292"/>
      <c r="P10" s="292"/>
      <c r="Q10" s="292"/>
      <c r="R10" s="292"/>
      <c r="S10" s="292"/>
      <c r="T10" s="292"/>
      <c r="U10" s="298"/>
      <c r="V10" s="294"/>
      <c r="W10" s="294"/>
      <c r="X10" s="292"/>
      <c r="Y10" s="292"/>
      <c r="Z10" s="292"/>
      <c r="AA10" s="292"/>
      <c r="AB10" s="292"/>
      <c r="AC10" s="292"/>
      <c r="AD10" s="293"/>
      <c r="AE10" s="299">
        <f t="shared" si="2"/>
        <v>1359</v>
      </c>
      <c r="AF10" s="299"/>
      <c r="AG10" s="300" t="e">
        <f>ROUND(#REF!/$H$31*H10,2)</f>
        <v>#REF!</v>
      </c>
      <c r="AL10" s="377">
        <f t="shared" si="4"/>
        <v>42.432269717037933</v>
      </c>
    </row>
    <row r="11" spans="1:49" ht="21" customHeight="1" x14ac:dyDescent="0.25">
      <c r="A11" s="29">
        <f t="shared" ref="A11:A30" si="9">A10+1</f>
        <v>4</v>
      </c>
      <c r="B11" s="384" t="s">
        <v>604</v>
      </c>
      <c r="C11" s="137"/>
      <c r="D11" s="329">
        <v>45</v>
      </c>
      <c r="E11" s="330">
        <v>1</v>
      </c>
      <c r="F11" s="331">
        <v>1359</v>
      </c>
      <c r="G11" s="331">
        <v>16500</v>
      </c>
      <c r="H11" s="331">
        <f t="shared" ref="H11:H30" si="10">E11*F11/1000*G11</f>
        <v>22423.5</v>
      </c>
      <c r="I11" s="334">
        <v>1005</v>
      </c>
      <c r="J11" s="295">
        <f t="shared" si="1"/>
        <v>951.48</v>
      </c>
      <c r="K11" s="296"/>
      <c r="L11" s="297"/>
      <c r="M11" s="297"/>
      <c r="N11" s="292"/>
      <c r="O11" s="292"/>
      <c r="P11" s="292"/>
      <c r="Q11" s="292"/>
      <c r="R11" s="292"/>
      <c r="S11" s="292"/>
      <c r="T11" s="292"/>
      <c r="U11" s="298"/>
      <c r="V11" s="294"/>
      <c r="W11" s="294"/>
      <c r="X11" s="292"/>
      <c r="Y11" s="292" t="e">
        <f>(#REF!/($M$31+$W$31)*W11)</f>
        <v>#REF!</v>
      </c>
      <c r="Z11" s="292" t="e">
        <f>(#REF!/(#REF!)*W11)</f>
        <v>#REF!</v>
      </c>
      <c r="AA11" s="292" t="e">
        <f>(#REF!/(#REF!)*W11)</f>
        <v>#REF!</v>
      </c>
      <c r="AB11" s="292"/>
      <c r="AC11" s="292">
        <v>680.74127770456278</v>
      </c>
      <c r="AD11" s="293">
        <v>106.36582464133794</v>
      </c>
      <c r="AE11" s="299">
        <f t="shared" si="2"/>
        <v>1359</v>
      </c>
      <c r="AF11" s="299"/>
      <c r="AG11" s="300" t="e">
        <f>ROUND(#REF!/$H$31*H11,2)</f>
        <v>#REF!</v>
      </c>
      <c r="AI11">
        <v>16500</v>
      </c>
      <c r="AJ11">
        <v>1359</v>
      </c>
      <c r="AK11">
        <f t="shared" si="3"/>
        <v>22423.5</v>
      </c>
      <c r="AL11" s="377">
        <f t="shared" si="4"/>
        <v>42.432269717037933</v>
      </c>
    </row>
    <row r="12" spans="1:49" s="327" customFormat="1" ht="21" customHeight="1" x14ac:dyDescent="0.25">
      <c r="A12" s="29">
        <f t="shared" si="9"/>
        <v>5</v>
      </c>
      <c r="B12" s="386" t="s">
        <v>605</v>
      </c>
      <c r="C12" s="137"/>
      <c r="D12" s="329">
        <v>45</v>
      </c>
      <c r="E12" s="330">
        <v>1</v>
      </c>
      <c r="F12" s="331">
        <v>1359</v>
      </c>
      <c r="G12" s="331">
        <v>16500</v>
      </c>
      <c r="H12" s="331">
        <f t="shared" si="10"/>
        <v>22423.5</v>
      </c>
      <c r="I12" s="334">
        <v>998</v>
      </c>
      <c r="J12" s="295">
        <f t="shared" si="1"/>
        <v>951.48</v>
      </c>
      <c r="K12" s="296"/>
      <c r="L12" s="297"/>
      <c r="M12" s="297"/>
      <c r="N12" s="292"/>
      <c r="O12" s="292"/>
      <c r="P12" s="292"/>
      <c r="Q12" s="292"/>
      <c r="R12" s="292"/>
      <c r="S12" s="292"/>
      <c r="T12" s="292"/>
      <c r="U12" s="298"/>
      <c r="V12" s="332"/>
      <c r="W12" s="332"/>
      <c r="X12" s="292"/>
      <c r="Y12" s="292"/>
      <c r="Z12" s="292"/>
      <c r="AA12" s="292"/>
      <c r="AB12" s="292"/>
      <c r="AC12" s="299"/>
      <c r="AD12" s="299"/>
      <c r="AE12" s="299">
        <f t="shared" si="2"/>
        <v>1359</v>
      </c>
      <c r="AF12" s="299"/>
      <c r="AG12" s="300"/>
      <c r="AL12" s="377">
        <f t="shared" ref="AL12:AL14" si="11">J12/H12*1000</f>
        <v>42.432269717037933</v>
      </c>
    </row>
    <row r="13" spans="1:49" s="327" customFormat="1" ht="21" customHeight="1" x14ac:dyDescent="0.25">
      <c r="A13" s="29">
        <f t="shared" si="9"/>
        <v>6</v>
      </c>
      <c r="B13" s="386" t="s">
        <v>606</v>
      </c>
      <c r="C13" s="137"/>
      <c r="D13" s="329">
        <v>45</v>
      </c>
      <c r="E13" s="330">
        <v>1</v>
      </c>
      <c r="F13" s="331">
        <v>1359</v>
      </c>
      <c r="G13" s="331">
        <v>16500</v>
      </c>
      <c r="H13" s="331">
        <f t="shared" si="10"/>
        <v>22423.5</v>
      </c>
      <c r="I13" s="334">
        <v>998</v>
      </c>
      <c r="J13" s="295">
        <f t="shared" si="1"/>
        <v>951.48</v>
      </c>
      <c r="K13" s="296"/>
      <c r="L13" s="297"/>
      <c r="M13" s="297"/>
      <c r="N13" s="292"/>
      <c r="O13" s="292"/>
      <c r="P13" s="292"/>
      <c r="Q13" s="292"/>
      <c r="R13" s="292"/>
      <c r="S13" s="292"/>
      <c r="T13" s="292"/>
      <c r="U13" s="298"/>
      <c r="V13" s="332"/>
      <c r="W13" s="332"/>
      <c r="X13" s="292"/>
      <c r="Y13" s="292"/>
      <c r="Z13" s="292"/>
      <c r="AA13" s="292"/>
      <c r="AB13" s="292"/>
      <c r="AC13" s="299"/>
      <c r="AD13" s="299"/>
      <c r="AE13" s="299">
        <f t="shared" si="2"/>
        <v>1359</v>
      </c>
      <c r="AF13" s="299"/>
      <c r="AG13" s="300"/>
      <c r="AL13" s="377">
        <f t="shared" si="11"/>
        <v>42.432269717037933</v>
      </c>
    </row>
    <row r="14" spans="1:49" s="327" customFormat="1" ht="21" customHeight="1" x14ac:dyDescent="0.25">
      <c r="A14" s="29">
        <f t="shared" si="9"/>
        <v>7</v>
      </c>
      <c r="B14" s="386" t="s">
        <v>607</v>
      </c>
      <c r="C14" s="137"/>
      <c r="D14" s="329">
        <v>45</v>
      </c>
      <c r="E14" s="330">
        <v>1</v>
      </c>
      <c r="F14" s="331">
        <v>1359</v>
      </c>
      <c r="G14" s="331">
        <v>16500</v>
      </c>
      <c r="H14" s="331">
        <f t="shared" si="10"/>
        <v>22423.5</v>
      </c>
      <c r="I14" s="334">
        <v>998</v>
      </c>
      <c r="J14" s="295">
        <f t="shared" si="1"/>
        <v>951.48</v>
      </c>
      <c r="K14" s="296"/>
      <c r="L14" s="297"/>
      <c r="M14" s="297"/>
      <c r="N14" s="292"/>
      <c r="O14" s="292"/>
      <c r="P14" s="292"/>
      <c r="Q14" s="292"/>
      <c r="R14" s="292"/>
      <c r="S14" s="292"/>
      <c r="T14" s="292"/>
      <c r="U14" s="298"/>
      <c r="V14" s="332"/>
      <c r="W14" s="332"/>
      <c r="X14" s="292"/>
      <c r="Y14" s="292"/>
      <c r="Z14" s="292"/>
      <c r="AA14" s="292"/>
      <c r="AB14" s="292"/>
      <c r="AC14" s="299"/>
      <c r="AD14" s="299"/>
      <c r="AE14" s="299">
        <f t="shared" si="2"/>
        <v>1359</v>
      </c>
      <c r="AF14" s="299"/>
      <c r="AG14" s="300"/>
      <c r="AL14" s="377">
        <f t="shared" si="11"/>
        <v>42.432269717037933</v>
      </c>
    </row>
    <row r="15" spans="1:49" s="327" customFormat="1" ht="21" customHeight="1" x14ac:dyDescent="0.25">
      <c r="A15" s="29">
        <f t="shared" si="9"/>
        <v>8</v>
      </c>
      <c r="B15" s="385" t="s">
        <v>627</v>
      </c>
      <c r="C15" s="137"/>
      <c r="D15" s="329">
        <v>45</v>
      </c>
      <c r="E15" s="330">
        <v>1</v>
      </c>
      <c r="F15" s="331">
        <v>1359</v>
      </c>
      <c r="G15" s="331">
        <v>16500</v>
      </c>
      <c r="H15" s="331">
        <f t="shared" si="10"/>
        <v>22423.5</v>
      </c>
      <c r="I15" s="332">
        <v>998</v>
      </c>
      <c r="J15" s="295">
        <f t="shared" si="1"/>
        <v>951.48</v>
      </c>
      <c r="K15" s="296"/>
      <c r="L15" s="297"/>
      <c r="M15" s="297"/>
      <c r="N15" s="292"/>
      <c r="O15" s="292"/>
      <c r="P15" s="292"/>
      <c r="Q15" s="292"/>
      <c r="R15" s="292"/>
      <c r="S15" s="292"/>
      <c r="T15" s="292"/>
      <c r="U15" s="298"/>
      <c r="V15" s="332"/>
      <c r="W15" s="332"/>
      <c r="X15" s="292"/>
      <c r="Y15" s="292"/>
      <c r="Z15" s="292"/>
      <c r="AA15" s="292"/>
      <c r="AB15" s="292"/>
      <c r="AC15" s="299"/>
      <c r="AD15" s="299"/>
      <c r="AE15" s="299">
        <f t="shared" ref="AE15:AE16" si="12">F15-K15-U15</f>
        <v>1359</v>
      </c>
      <c r="AF15" s="299"/>
      <c r="AG15" s="300"/>
      <c r="AL15" s="377">
        <f t="shared" ref="AL15:AL16" si="13">J15/H15*1000</f>
        <v>42.432269717037933</v>
      </c>
    </row>
    <row r="16" spans="1:49" s="327" customFormat="1" ht="21" customHeight="1" x14ac:dyDescent="0.25">
      <c r="A16" s="29">
        <f t="shared" si="9"/>
        <v>9</v>
      </c>
      <c r="B16" s="386" t="s">
        <v>608</v>
      </c>
      <c r="C16" s="137"/>
      <c r="D16" s="329">
        <v>45</v>
      </c>
      <c r="E16" s="330">
        <v>1</v>
      </c>
      <c r="F16" s="331">
        <v>1359</v>
      </c>
      <c r="G16" s="331">
        <v>16500</v>
      </c>
      <c r="H16" s="331">
        <f t="shared" si="10"/>
        <v>22423.5</v>
      </c>
      <c r="I16" s="332">
        <v>1000</v>
      </c>
      <c r="J16" s="295">
        <f t="shared" si="1"/>
        <v>951.48</v>
      </c>
      <c r="K16" s="296"/>
      <c r="L16" s="297"/>
      <c r="M16" s="297"/>
      <c r="N16" s="292"/>
      <c r="O16" s="292"/>
      <c r="P16" s="292"/>
      <c r="Q16" s="292"/>
      <c r="R16" s="292"/>
      <c r="S16" s="292"/>
      <c r="T16" s="292"/>
      <c r="U16" s="298"/>
      <c r="V16" s="332"/>
      <c r="W16" s="332"/>
      <c r="X16" s="292"/>
      <c r="Y16" s="292"/>
      <c r="Z16" s="292"/>
      <c r="AA16" s="292"/>
      <c r="AB16" s="292"/>
      <c r="AC16" s="299"/>
      <c r="AD16" s="299"/>
      <c r="AE16" s="299">
        <f t="shared" si="12"/>
        <v>1359</v>
      </c>
      <c r="AF16" s="299"/>
      <c r="AG16" s="300"/>
      <c r="AL16" s="377">
        <f t="shared" si="13"/>
        <v>42.432269717037933</v>
      </c>
    </row>
    <row r="17" spans="1:41" ht="21" customHeight="1" x14ac:dyDescent="0.25">
      <c r="A17" s="29">
        <f t="shared" si="9"/>
        <v>10</v>
      </c>
      <c r="B17" s="386" t="s">
        <v>609</v>
      </c>
      <c r="C17" s="137"/>
      <c r="D17" s="329">
        <v>45</v>
      </c>
      <c r="E17" s="330">
        <v>1</v>
      </c>
      <c r="F17" s="331">
        <v>1359</v>
      </c>
      <c r="G17" s="331">
        <v>16500</v>
      </c>
      <c r="H17" s="331">
        <f t="shared" si="10"/>
        <v>22423.5</v>
      </c>
      <c r="I17" s="334">
        <v>1007</v>
      </c>
      <c r="J17" s="295">
        <f t="shared" si="1"/>
        <v>951.48</v>
      </c>
      <c r="K17" s="296"/>
      <c r="L17" s="297"/>
      <c r="M17" s="297"/>
      <c r="N17" s="292"/>
      <c r="O17" s="292"/>
      <c r="P17" s="292"/>
      <c r="Q17" s="292"/>
      <c r="R17" s="292"/>
      <c r="S17" s="292"/>
      <c r="T17" s="292"/>
      <c r="U17" s="298"/>
      <c r="V17" s="294"/>
      <c r="W17" s="294"/>
      <c r="X17" s="292"/>
      <c r="Y17" s="292"/>
      <c r="Z17" s="292"/>
      <c r="AA17" s="292"/>
      <c r="AB17" s="292"/>
      <c r="AC17" s="299"/>
      <c r="AD17" s="299"/>
      <c r="AE17" s="299">
        <f t="shared" si="2"/>
        <v>1359</v>
      </c>
      <c r="AF17" s="299"/>
      <c r="AG17" s="300"/>
      <c r="AL17" s="377">
        <f>J17/H17*1000</f>
        <v>42.432269717037933</v>
      </c>
    </row>
    <row r="18" spans="1:41" s="327" customFormat="1" ht="21" customHeight="1" x14ac:dyDescent="0.25">
      <c r="A18" s="29">
        <f t="shared" si="9"/>
        <v>11</v>
      </c>
      <c r="B18" s="386" t="s">
        <v>610</v>
      </c>
      <c r="C18" s="137"/>
      <c r="D18" s="329">
        <v>45</v>
      </c>
      <c r="E18" s="330">
        <v>1</v>
      </c>
      <c r="F18" s="331">
        <v>1359</v>
      </c>
      <c r="G18" s="331">
        <v>16500</v>
      </c>
      <c r="H18" s="331">
        <f t="shared" si="10"/>
        <v>22423.5</v>
      </c>
      <c r="I18" s="334">
        <v>1007</v>
      </c>
      <c r="J18" s="295">
        <f t="shared" si="1"/>
        <v>951.48</v>
      </c>
      <c r="K18" s="296"/>
      <c r="L18" s="297"/>
      <c r="M18" s="297"/>
      <c r="N18" s="292"/>
      <c r="O18" s="292"/>
      <c r="P18" s="292"/>
      <c r="Q18" s="292"/>
      <c r="R18" s="292"/>
      <c r="S18" s="292"/>
      <c r="T18" s="292"/>
      <c r="U18" s="298"/>
      <c r="V18" s="332"/>
      <c r="W18" s="332"/>
      <c r="X18" s="292"/>
      <c r="Y18" s="292"/>
      <c r="Z18" s="292"/>
      <c r="AA18" s="292"/>
      <c r="AB18" s="292"/>
      <c r="AC18" s="299"/>
      <c r="AD18" s="299"/>
      <c r="AE18" s="299">
        <f t="shared" si="2"/>
        <v>1359</v>
      </c>
      <c r="AF18" s="299"/>
      <c r="AG18" s="300"/>
      <c r="AL18" s="377">
        <f t="shared" ref="AL18:AL21" si="14">J18/H18*1000</f>
        <v>42.432269717037933</v>
      </c>
    </row>
    <row r="19" spans="1:41" s="327" customFormat="1" ht="21" customHeight="1" x14ac:dyDescent="0.25">
      <c r="A19" s="29">
        <f t="shared" si="9"/>
        <v>12</v>
      </c>
      <c r="B19" s="386" t="s">
        <v>611</v>
      </c>
      <c r="C19" s="137"/>
      <c r="D19" s="329">
        <v>45</v>
      </c>
      <c r="E19" s="330">
        <v>1</v>
      </c>
      <c r="F19" s="331">
        <v>1359</v>
      </c>
      <c r="G19" s="331">
        <v>16500</v>
      </c>
      <c r="H19" s="331">
        <f t="shared" si="10"/>
        <v>22423.5</v>
      </c>
      <c r="I19" s="334">
        <v>1011</v>
      </c>
      <c r="J19" s="295">
        <f t="shared" si="1"/>
        <v>951.48</v>
      </c>
      <c r="K19" s="296"/>
      <c r="L19" s="297"/>
      <c r="M19" s="297"/>
      <c r="N19" s="292"/>
      <c r="O19" s="292"/>
      <c r="P19" s="292"/>
      <c r="Q19" s="292"/>
      <c r="R19" s="292"/>
      <c r="S19" s="292"/>
      <c r="T19" s="292"/>
      <c r="U19" s="298"/>
      <c r="V19" s="332"/>
      <c r="W19" s="332"/>
      <c r="X19" s="292"/>
      <c r="Y19" s="292"/>
      <c r="Z19" s="292"/>
      <c r="AA19" s="292"/>
      <c r="AB19" s="292"/>
      <c r="AC19" s="299"/>
      <c r="AD19" s="299"/>
      <c r="AE19" s="299">
        <f t="shared" si="2"/>
        <v>1359</v>
      </c>
      <c r="AF19" s="299"/>
      <c r="AG19" s="300"/>
      <c r="AL19" s="377">
        <f t="shared" si="14"/>
        <v>42.432269717037933</v>
      </c>
    </row>
    <row r="20" spans="1:41" s="327" customFormat="1" ht="21" customHeight="1" x14ac:dyDescent="0.25">
      <c r="A20" s="29">
        <f t="shared" si="9"/>
        <v>13</v>
      </c>
      <c r="B20" s="386" t="s">
        <v>612</v>
      </c>
      <c r="C20" s="137"/>
      <c r="D20" s="329">
        <v>44</v>
      </c>
      <c r="E20" s="330">
        <v>1</v>
      </c>
      <c r="F20" s="331">
        <v>1350</v>
      </c>
      <c r="G20" s="331">
        <v>13500</v>
      </c>
      <c r="H20" s="331">
        <f t="shared" si="10"/>
        <v>18225</v>
      </c>
      <c r="I20" s="334">
        <v>802</v>
      </c>
      <c r="J20" s="295">
        <f t="shared" si="1"/>
        <v>773.33</v>
      </c>
      <c r="K20" s="296"/>
      <c r="L20" s="297"/>
      <c r="M20" s="297"/>
      <c r="N20" s="292"/>
      <c r="O20" s="292"/>
      <c r="P20" s="292"/>
      <c r="Q20" s="292"/>
      <c r="R20" s="292"/>
      <c r="S20" s="292"/>
      <c r="T20" s="292"/>
      <c r="U20" s="298"/>
      <c r="V20" s="332"/>
      <c r="W20" s="332"/>
      <c r="X20" s="292"/>
      <c r="Y20" s="292"/>
      <c r="Z20" s="292"/>
      <c r="AA20" s="292"/>
      <c r="AB20" s="292"/>
      <c r="AC20" s="299"/>
      <c r="AD20" s="299"/>
      <c r="AE20" s="299">
        <f t="shared" si="2"/>
        <v>1350</v>
      </c>
      <c r="AF20" s="299"/>
      <c r="AG20" s="300"/>
      <c r="AL20" s="377">
        <f t="shared" si="14"/>
        <v>42.432373113854595</v>
      </c>
    </row>
    <row r="21" spans="1:41" s="327" customFormat="1" ht="21" customHeight="1" x14ac:dyDescent="0.25">
      <c r="A21" s="29">
        <f t="shared" si="9"/>
        <v>14</v>
      </c>
      <c r="B21" s="386" t="s">
        <v>613</v>
      </c>
      <c r="C21" s="137"/>
      <c r="D21" s="329">
        <v>44</v>
      </c>
      <c r="E21" s="330">
        <v>1</v>
      </c>
      <c r="F21" s="331">
        <v>1350</v>
      </c>
      <c r="G21" s="331">
        <v>13500</v>
      </c>
      <c r="H21" s="331">
        <f t="shared" si="10"/>
        <v>18225</v>
      </c>
      <c r="I21" s="334">
        <v>802</v>
      </c>
      <c r="J21" s="295">
        <f t="shared" si="1"/>
        <v>773.33</v>
      </c>
      <c r="K21" s="296">
        <v>465</v>
      </c>
      <c r="L21" s="297">
        <f>K21*G21/1000</f>
        <v>6277.5</v>
      </c>
      <c r="M21" s="297">
        <f>ROUND(I21/H21*L21,0)</f>
        <v>276</v>
      </c>
      <c r="N21" s="292">
        <f>ROUND(M21/I21*J21,2)</f>
        <v>266.13</v>
      </c>
      <c r="O21" s="292" t="e">
        <f>(#REF!/($M$31+$W$31)*M21)</f>
        <v>#REF!</v>
      </c>
      <c r="P21" s="292" t="e">
        <f>(#REF!/(#REF!)*M21)</f>
        <v>#REF!</v>
      </c>
      <c r="Q21" s="292" t="e">
        <f>(#REF!/(#REF!)*M21)</f>
        <v>#REF!</v>
      </c>
      <c r="R21" s="292"/>
      <c r="S21" s="292"/>
      <c r="T21" s="292"/>
      <c r="U21" s="298" t="s">
        <v>534</v>
      </c>
      <c r="V21" s="332">
        <f>U21*G21/1000</f>
        <v>11947.5</v>
      </c>
      <c r="W21" s="332">
        <f>ROUND(I21/H21*V21,0)</f>
        <v>526</v>
      </c>
      <c r="X21" s="292">
        <f>ROUND(J21/I21*W21,2)</f>
        <v>507.2</v>
      </c>
      <c r="Y21" s="292"/>
      <c r="Z21" s="292"/>
      <c r="AA21" s="292"/>
      <c r="AB21" s="292"/>
      <c r="AC21" s="299"/>
      <c r="AD21" s="299"/>
      <c r="AE21" s="299">
        <f t="shared" ref="AE21:AE26" si="15">F21-K21-U21</f>
        <v>0</v>
      </c>
      <c r="AF21" s="299"/>
      <c r="AG21" s="300"/>
      <c r="AL21" s="377">
        <f t="shared" si="14"/>
        <v>42.432373113854595</v>
      </c>
    </row>
    <row r="22" spans="1:41" ht="21" customHeight="1" x14ac:dyDescent="0.25">
      <c r="A22" s="29">
        <f t="shared" si="9"/>
        <v>15</v>
      </c>
      <c r="B22" s="386" t="s">
        <v>614</v>
      </c>
      <c r="C22" s="137"/>
      <c r="D22" s="329">
        <v>45</v>
      </c>
      <c r="E22" s="330">
        <v>1</v>
      </c>
      <c r="F22" s="331">
        <v>1350</v>
      </c>
      <c r="G22" s="331">
        <v>13500</v>
      </c>
      <c r="H22" s="331">
        <f t="shared" si="10"/>
        <v>18225</v>
      </c>
      <c r="I22" s="334">
        <v>820</v>
      </c>
      <c r="J22" s="295">
        <f t="shared" si="1"/>
        <v>773.33</v>
      </c>
      <c r="K22" s="296"/>
      <c r="L22" s="297"/>
      <c r="M22" s="297"/>
      <c r="N22" s="292"/>
      <c r="O22" s="292"/>
      <c r="P22" s="292"/>
      <c r="Q22" s="292"/>
      <c r="R22" s="292"/>
      <c r="S22" s="292"/>
      <c r="T22" s="292"/>
      <c r="U22" s="298"/>
      <c r="V22" s="294"/>
      <c r="W22" s="294"/>
      <c r="X22" s="292"/>
      <c r="Y22" s="292"/>
      <c r="Z22" s="292"/>
      <c r="AA22" s="292"/>
      <c r="AB22" s="292"/>
      <c r="AC22" s="299"/>
      <c r="AD22" s="299"/>
      <c r="AE22" s="299">
        <f t="shared" si="15"/>
        <v>1350</v>
      </c>
      <c r="AF22" s="299"/>
      <c r="AG22" s="300"/>
      <c r="AL22" s="377">
        <f t="shared" si="4"/>
        <v>42.432373113854595</v>
      </c>
      <c r="AM22" s="327"/>
      <c r="AN22" s="327"/>
      <c r="AO22" s="327"/>
    </row>
    <row r="23" spans="1:41" s="327" customFormat="1" ht="21" customHeight="1" x14ac:dyDescent="0.25">
      <c r="A23" s="29">
        <f t="shared" si="9"/>
        <v>16</v>
      </c>
      <c r="B23" s="386" t="s">
        <v>615</v>
      </c>
      <c r="C23" s="137"/>
      <c r="D23" s="329">
        <v>45</v>
      </c>
      <c r="E23" s="330">
        <v>1</v>
      </c>
      <c r="F23" s="331">
        <v>1350</v>
      </c>
      <c r="G23" s="331">
        <v>13500</v>
      </c>
      <c r="H23" s="331">
        <f t="shared" si="10"/>
        <v>18225</v>
      </c>
      <c r="I23" s="334">
        <v>820</v>
      </c>
      <c r="J23" s="295">
        <f t="shared" si="1"/>
        <v>773.33</v>
      </c>
      <c r="K23" s="296"/>
      <c r="L23" s="297"/>
      <c r="M23" s="297"/>
      <c r="N23" s="292"/>
      <c r="O23" s="292"/>
      <c r="P23" s="292"/>
      <c r="Q23" s="292"/>
      <c r="R23" s="292"/>
      <c r="S23" s="292"/>
      <c r="T23" s="292"/>
      <c r="U23" s="298"/>
      <c r="V23" s="332"/>
      <c r="W23" s="332"/>
      <c r="X23" s="292"/>
      <c r="Y23" s="292"/>
      <c r="Z23" s="292"/>
      <c r="AA23" s="292"/>
      <c r="AB23" s="292"/>
      <c r="AC23" s="299"/>
      <c r="AD23" s="299"/>
      <c r="AE23" s="299">
        <f t="shared" si="15"/>
        <v>1350</v>
      </c>
      <c r="AF23" s="299"/>
      <c r="AG23" s="300"/>
      <c r="AL23" s="377">
        <f t="shared" si="4"/>
        <v>42.432373113854595</v>
      </c>
    </row>
    <row r="24" spans="1:41" s="327" customFormat="1" ht="21" customHeight="1" x14ac:dyDescent="0.25">
      <c r="A24" s="29">
        <f t="shared" si="9"/>
        <v>17</v>
      </c>
      <c r="B24" s="386" t="s">
        <v>616</v>
      </c>
      <c r="C24" s="137"/>
      <c r="D24" s="329">
        <v>45</v>
      </c>
      <c r="E24" s="330">
        <v>1</v>
      </c>
      <c r="F24" s="331">
        <v>1350</v>
      </c>
      <c r="G24" s="331">
        <v>13500</v>
      </c>
      <c r="H24" s="331">
        <f t="shared" si="10"/>
        <v>18225</v>
      </c>
      <c r="I24" s="334">
        <v>820</v>
      </c>
      <c r="J24" s="295">
        <f t="shared" si="1"/>
        <v>773.33</v>
      </c>
      <c r="K24" s="296"/>
      <c r="L24" s="297"/>
      <c r="M24" s="297"/>
      <c r="N24" s="292"/>
      <c r="O24" s="292"/>
      <c r="P24" s="292"/>
      <c r="Q24" s="292"/>
      <c r="R24" s="292"/>
      <c r="S24" s="292"/>
      <c r="T24" s="292"/>
      <c r="U24" s="298"/>
      <c r="V24" s="332"/>
      <c r="W24" s="332"/>
      <c r="X24" s="292"/>
      <c r="Y24" s="292"/>
      <c r="Z24" s="292"/>
      <c r="AA24" s="292"/>
      <c r="AB24" s="292"/>
      <c r="AC24" s="299"/>
      <c r="AD24" s="299"/>
      <c r="AE24" s="299">
        <f t="shared" si="15"/>
        <v>1350</v>
      </c>
      <c r="AF24" s="299"/>
      <c r="AG24" s="300"/>
      <c r="AL24" s="377">
        <f t="shared" ref="AL24:AL30" si="16">J24/H24*1000</f>
        <v>42.432373113854595</v>
      </c>
    </row>
    <row r="25" spans="1:41" s="327" customFormat="1" ht="21" customHeight="1" x14ac:dyDescent="0.25">
      <c r="A25" s="29">
        <f t="shared" si="9"/>
        <v>18</v>
      </c>
      <c r="B25" s="386" t="s">
        <v>617</v>
      </c>
      <c r="C25" s="137"/>
      <c r="D25" s="329">
        <v>45</v>
      </c>
      <c r="E25" s="330">
        <v>1</v>
      </c>
      <c r="F25" s="331">
        <v>1197</v>
      </c>
      <c r="G25" s="331">
        <v>13500</v>
      </c>
      <c r="H25" s="331">
        <f t="shared" si="10"/>
        <v>16159.5</v>
      </c>
      <c r="I25" s="334">
        <v>726</v>
      </c>
      <c r="J25" s="295">
        <f t="shared" si="1"/>
        <v>685.68</v>
      </c>
      <c r="K25" s="296"/>
      <c r="L25" s="297"/>
      <c r="M25" s="297"/>
      <c r="N25" s="292"/>
      <c r="O25" s="292"/>
      <c r="P25" s="292"/>
      <c r="Q25" s="292"/>
      <c r="R25" s="292"/>
      <c r="S25" s="292"/>
      <c r="T25" s="292"/>
      <c r="U25" s="298"/>
      <c r="V25" s="332"/>
      <c r="W25" s="332"/>
      <c r="X25" s="292"/>
      <c r="Y25" s="292"/>
      <c r="Z25" s="292"/>
      <c r="AA25" s="292"/>
      <c r="AB25" s="292"/>
      <c r="AC25" s="299"/>
      <c r="AD25" s="299"/>
      <c r="AE25" s="299">
        <f t="shared" si="15"/>
        <v>1197</v>
      </c>
      <c r="AF25" s="299"/>
      <c r="AG25" s="300"/>
      <c r="AL25" s="377">
        <f t="shared" si="16"/>
        <v>42.43200594077787</v>
      </c>
    </row>
    <row r="26" spans="1:41" s="327" customFormat="1" ht="21" customHeight="1" x14ac:dyDescent="0.25">
      <c r="A26" s="29">
        <f t="shared" si="9"/>
        <v>19</v>
      </c>
      <c r="B26" s="386" t="s">
        <v>618</v>
      </c>
      <c r="C26" s="137"/>
      <c r="D26" s="329">
        <v>45</v>
      </c>
      <c r="E26" s="330">
        <v>1</v>
      </c>
      <c r="F26" s="331">
        <v>1359</v>
      </c>
      <c r="G26" s="331">
        <v>15898</v>
      </c>
      <c r="H26" s="331">
        <f t="shared" si="10"/>
        <v>21605.382000000001</v>
      </c>
      <c r="I26" s="334">
        <v>961</v>
      </c>
      <c r="J26" s="295">
        <f t="shared" si="1"/>
        <v>916.77</v>
      </c>
      <c r="K26" s="296"/>
      <c r="L26" s="297"/>
      <c r="M26" s="297"/>
      <c r="N26" s="292"/>
      <c r="O26" s="292"/>
      <c r="P26" s="292"/>
      <c r="Q26" s="292"/>
      <c r="R26" s="292"/>
      <c r="S26" s="292"/>
      <c r="T26" s="292"/>
      <c r="U26" s="298"/>
      <c r="V26" s="332"/>
      <c r="W26" s="332"/>
      <c r="X26" s="292"/>
      <c r="Y26" s="292"/>
      <c r="Z26" s="292"/>
      <c r="AA26" s="292"/>
      <c r="AB26" s="292"/>
      <c r="AC26" s="299"/>
      <c r="AD26" s="299"/>
      <c r="AE26" s="299">
        <f t="shared" si="15"/>
        <v>1359</v>
      </c>
      <c r="AF26" s="299"/>
      <c r="AG26" s="300"/>
      <c r="AL26" s="377">
        <f t="shared" si="16"/>
        <v>42.43248279525907</v>
      </c>
    </row>
    <row r="27" spans="1:41" s="327" customFormat="1" ht="21" customHeight="1" x14ac:dyDescent="0.25">
      <c r="A27" s="29">
        <f t="shared" si="9"/>
        <v>20</v>
      </c>
      <c r="B27" s="386" t="s">
        <v>619</v>
      </c>
      <c r="C27" s="137"/>
      <c r="D27" s="329">
        <v>45</v>
      </c>
      <c r="E27" s="330">
        <v>1</v>
      </c>
      <c r="F27" s="331">
        <v>1359</v>
      </c>
      <c r="G27" s="331">
        <v>15898</v>
      </c>
      <c r="H27" s="331">
        <f t="shared" si="10"/>
        <v>21605.382000000001</v>
      </c>
      <c r="I27" s="334">
        <v>961</v>
      </c>
      <c r="J27" s="295">
        <f t="shared" si="1"/>
        <v>916.77</v>
      </c>
      <c r="K27" s="296"/>
      <c r="L27" s="297"/>
      <c r="M27" s="297"/>
      <c r="N27" s="292"/>
      <c r="O27" s="292"/>
      <c r="P27" s="292"/>
      <c r="Q27" s="292"/>
      <c r="R27" s="292"/>
      <c r="S27" s="292"/>
      <c r="T27" s="292"/>
      <c r="U27" s="298"/>
      <c r="V27" s="332"/>
      <c r="W27" s="332"/>
      <c r="X27" s="292"/>
      <c r="Y27" s="292"/>
      <c r="Z27" s="292"/>
      <c r="AA27" s="292"/>
      <c r="AB27" s="292"/>
      <c r="AC27" s="299"/>
      <c r="AD27" s="299"/>
      <c r="AE27" s="299"/>
      <c r="AF27" s="299"/>
      <c r="AG27" s="300"/>
      <c r="AL27" s="377">
        <f t="shared" si="16"/>
        <v>42.43248279525907</v>
      </c>
    </row>
    <row r="28" spans="1:41" s="327" customFormat="1" ht="21" customHeight="1" x14ac:dyDescent="0.25">
      <c r="A28" s="29">
        <f t="shared" si="9"/>
        <v>21</v>
      </c>
      <c r="B28" s="386" t="s">
        <v>620</v>
      </c>
      <c r="C28" s="137"/>
      <c r="D28" s="329">
        <v>45</v>
      </c>
      <c r="E28" s="330">
        <v>1</v>
      </c>
      <c r="F28" s="331">
        <v>1359</v>
      </c>
      <c r="G28" s="331">
        <v>15898</v>
      </c>
      <c r="H28" s="331">
        <f t="shared" si="10"/>
        <v>21605.382000000001</v>
      </c>
      <c r="I28" s="334">
        <v>961</v>
      </c>
      <c r="J28" s="295">
        <f t="shared" si="1"/>
        <v>916.77</v>
      </c>
      <c r="K28" s="296"/>
      <c r="L28" s="297"/>
      <c r="M28" s="297"/>
      <c r="N28" s="292"/>
      <c r="O28" s="292"/>
      <c r="P28" s="292"/>
      <c r="Q28" s="292"/>
      <c r="R28" s="292"/>
      <c r="S28" s="292"/>
      <c r="T28" s="292"/>
      <c r="U28" s="298"/>
      <c r="V28" s="332"/>
      <c r="W28" s="332"/>
      <c r="X28" s="292"/>
      <c r="Y28" s="292"/>
      <c r="Z28" s="292"/>
      <c r="AA28" s="292"/>
      <c r="AB28" s="292"/>
      <c r="AC28" s="299"/>
      <c r="AD28" s="299"/>
      <c r="AE28" s="299"/>
      <c r="AF28" s="299"/>
      <c r="AG28" s="300"/>
      <c r="AL28" s="377">
        <f t="shared" si="16"/>
        <v>42.43248279525907</v>
      </c>
    </row>
    <row r="29" spans="1:41" s="327" customFormat="1" ht="21" customHeight="1" x14ac:dyDescent="0.25">
      <c r="A29" s="29">
        <f t="shared" si="9"/>
        <v>22</v>
      </c>
      <c r="B29" s="386" t="s">
        <v>621</v>
      </c>
      <c r="C29" s="137"/>
      <c r="D29" s="329">
        <v>45</v>
      </c>
      <c r="E29" s="330">
        <v>1</v>
      </c>
      <c r="F29" s="331">
        <v>920</v>
      </c>
      <c r="G29" s="331">
        <v>13500</v>
      </c>
      <c r="H29" s="331">
        <f t="shared" si="10"/>
        <v>12420</v>
      </c>
      <c r="I29" s="334">
        <v>553</v>
      </c>
      <c r="J29" s="295">
        <f t="shared" si="1"/>
        <v>527.01</v>
      </c>
      <c r="K29" s="296"/>
      <c r="L29" s="297"/>
      <c r="M29" s="297"/>
      <c r="N29" s="292"/>
      <c r="O29" s="292"/>
      <c r="P29" s="292"/>
      <c r="Q29" s="292"/>
      <c r="R29" s="292"/>
      <c r="S29" s="292"/>
      <c r="T29" s="292"/>
      <c r="U29" s="298"/>
      <c r="V29" s="332"/>
      <c r="W29" s="332"/>
      <c r="X29" s="292"/>
      <c r="Y29" s="292"/>
      <c r="Z29" s="292"/>
      <c r="AA29" s="292"/>
      <c r="AB29" s="292"/>
      <c r="AC29" s="299"/>
      <c r="AD29" s="299"/>
      <c r="AE29" s="299"/>
      <c r="AF29" s="299"/>
      <c r="AG29" s="300"/>
      <c r="AL29" s="377">
        <f t="shared" si="16"/>
        <v>42.432367149758456</v>
      </c>
    </row>
    <row r="30" spans="1:41" s="327" customFormat="1" ht="21" customHeight="1" x14ac:dyDescent="0.25">
      <c r="A30" s="29">
        <f t="shared" si="9"/>
        <v>23</v>
      </c>
      <c r="B30" s="386" t="s">
        <v>622</v>
      </c>
      <c r="C30" s="137"/>
      <c r="D30" s="329">
        <v>45</v>
      </c>
      <c r="E30" s="330">
        <v>1</v>
      </c>
      <c r="F30" s="331">
        <v>996</v>
      </c>
      <c r="G30" s="331">
        <v>13500</v>
      </c>
      <c r="H30" s="331">
        <f t="shared" si="10"/>
        <v>13446</v>
      </c>
      <c r="I30" s="334">
        <v>598</v>
      </c>
      <c r="J30" s="295">
        <f t="shared" si="1"/>
        <v>570.54</v>
      </c>
      <c r="K30" s="296"/>
      <c r="L30" s="297"/>
      <c r="M30" s="297"/>
      <c r="N30" s="292"/>
      <c r="O30" s="292"/>
      <c r="P30" s="292"/>
      <c r="Q30" s="292"/>
      <c r="R30" s="292"/>
      <c r="S30" s="292"/>
      <c r="T30" s="292"/>
      <c r="U30" s="298"/>
      <c r="V30" s="332"/>
      <c r="W30" s="332"/>
      <c r="X30" s="292"/>
      <c r="Y30" s="292"/>
      <c r="Z30" s="292"/>
      <c r="AA30" s="292"/>
      <c r="AB30" s="292"/>
      <c r="AC30" s="299"/>
      <c r="AD30" s="299"/>
      <c r="AE30" s="299"/>
      <c r="AF30" s="299"/>
      <c r="AG30" s="300"/>
      <c r="AL30" s="377">
        <f t="shared" si="16"/>
        <v>42.431950022311469</v>
      </c>
    </row>
    <row r="31" spans="1:41" x14ac:dyDescent="0.25">
      <c r="A31" s="301" t="s">
        <v>8</v>
      </c>
      <c r="B31" s="305"/>
      <c r="C31" s="391"/>
      <c r="D31" s="306"/>
      <c r="E31" s="336">
        <f>SUBTOTAL(9,E8:E30)</f>
        <v>23</v>
      </c>
      <c r="F31" s="308" t="s">
        <v>27</v>
      </c>
      <c r="G31" s="308" t="s">
        <v>27</v>
      </c>
      <c r="H31" s="308">
        <f>SUBTOTAL(9,H8:H30)</f>
        <v>467048.64599999995</v>
      </c>
      <c r="I31" s="308">
        <f>SUBTOTAL(9,I8:I30)</f>
        <v>20861</v>
      </c>
      <c r="J31" s="309">
        <f>SUBTOTAL(9,J8:J30)</f>
        <v>19817.949999999997</v>
      </c>
      <c r="K31" s="308" t="s">
        <v>27</v>
      </c>
      <c r="L31" s="308" t="e">
        <f>#REF!+#REF!</f>
        <v>#REF!</v>
      </c>
      <c r="M31" s="308" t="e">
        <f>#REF!+#REF!</f>
        <v>#REF!</v>
      </c>
      <c r="N31" s="310" t="e">
        <f>#REF!+#REF!</f>
        <v>#REF!</v>
      </c>
      <c r="O31" s="310" t="e">
        <f>#REF!+#REF!</f>
        <v>#REF!</v>
      </c>
      <c r="P31" s="310" t="e">
        <f>#REF!+#REF!</f>
        <v>#REF!</v>
      </c>
      <c r="Q31" s="310" t="e">
        <f>#REF!+#REF!</f>
        <v>#REF!</v>
      </c>
      <c r="R31" s="310" t="e">
        <f>#REF!+#REF!</f>
        <v>#REF!</v>
      </c>
      <c r="S31" s="310"/>
      <c r="T31" s="310"/>
      <c r="U31" s="308" t="s">
        <v>27</v>
      </c>
      <c r="V31" s="308" t="e">
        <f>#REF!+#REF!</f>
        <v>#REF!</v>
      </c>
      <c r="W31" s="308" t="e">
        <f>#REF!+#REF!</f>
        <v>#REF!</v>
      </c>
      <c r="X31" s="310" t="e">
        <f>#REF!+#REF!</f>
        <v>#REF!</v>
      </c>
      <c r="Y31" s="310" t="e">
        <f>#REF!+#REF!</f>
        <v>#REF!</v>
      </c>
      <c r="Z31" s="310" t="e">
        <f>#REF!+#REF!</f>
        <v>#REF!</v>
      </c>
      <c r="AA31" s="310" t="e">
        <f>#REF!+#REF!</f>
        <v>#REF!</v>
      </c>
      <c r="AB31" s="310" t="e">
        <f>#REF!+#REF!</f>
        <v>#REF!</v>
      </c>
      <c r="AC31" s="311"/>
      <c r="AD31" s="311"/>
      <c r="AE31" s="311"/>
      <c r="AF31" s="311"/>
      <c r="AG31" s="300" t="e">
        <f>SUM(AG8:AG30)</f>
        <v>#REF!</v>
      </c>
      <c r="AI31" s="103">
        <v>13500</v>
      </c>
      <c r="AJ31" s="103">
        <v>480</v>
      </c>
      <c r="AK31">
        <f t="shared" si="3"/>
        <v>6480</v>
      </c>
      <c r="AM31" s="327"/>
      <c r="AN31" s="327"/>
    </row>
    <row r="32" spans="1:41" s="103" customFormat="1" x14ac:dyDescent="0.25">
      <c r="A32" s="312"/>
      <c r="B32" s="312"/>
      <c r="C32" s="313"/>
      <c r="D32" s="312"/>
      <c r="E32" s="313"/>
      <c r="F32" s="314"/>
      <c r="G32" s="314"/>
      <c r="H32" s="314"/>
      <c r="I32" s="378">
        <f>I31/H31*1000</f>
        <v>44.665582865216152</v>
      </c>
      <c r="J32" s="315"/>
      <c r="K32" s="314"/>
      <c r="L32" s="314"/>
      <c r="M32" s="314"/>
      <c r="N32" s="299"/>
      <c r="O32" s="299"/>
      <c r="P32" s="299"/>
      <c r="Q32" s="299"/>
      <c r="R32" s="299"/>
      <c r="S32" s="299"/>
      <c r="T32" s="299"/>
      <c r="U32" s="314"/>
      <c r="V32" s="314"/>
      <c r="W32" s="314"/>
      <c r="X32" s="299"/>
      <c r="Y32" s="299"/>
      <c r="Z32" s="299"/>
      <c r="AA32" s="299"/>
      <c r="AB32" s="299"/>
      <c r="AC32" s="299"/>
      <c r="AD32" s="299"/>
      <c r="AE32" s="299"/>
      <c r="AF32" s="299"/>
      <c r="AG32" s="316"/>
      <c r="AM32" s="327"/>
      <c r="AN32" s="327"/>
    </row>
    <row r="33" spans="1:40" s="103" customFormat="1" ht="15.75" thickBot="1" x14ac:dyDescent="0.3">
      <c r="A33" s="312"/>
      <c r="B33" s="312"/>
      <c r="C33" s="313"/>
      <c r="D33" s="312"/>
      <c r="E33" s="313"/>
      <c r="F33" s="314"/>
      <c r="G33" s="314"/>
      <c r="H33" s="314"/>
      <c r="I33" s="314"/>
      <c r="J33" s="315"/>
      <c r="K33" s="314"/>
      <c r="L33" s="314"/>
      <c r="M33" s="314"/>
      <c r="N33" s="299"/>
      <c r="O33" s="299"/>
      <c r="P33" s="299"/>
      <c r="Q33" s="299"/>
      <c r="R33" s="299"/>
      <c r="S33" s="299"/>
      <c r="T33" s="299"/>
      <c r="U33" s="314"/>
      <c r="V33" s="314"/>
      <c r="W33" s="314"/>
      <c r="X33" s="299"/>
      <c r="Y33" s="299"/>
      <c r="Z33" s="299"/>
      <c r="AA33" s="299"/>
      <c r="AB33" s="299"/>
      <c r="AC33" s="299"/>
      <c r="AD33" s="299"/>
      <c r="AE33" s="299"/>
      <c r="AF33" s="299"/>
      <c r="AG33" s="316"/>
      <c r="AM33" s="327"/>
      <c r="AN33" s="327"/>
    </row>
    <row r="34" spans="1:40" x14ac:dyDescent="0.25">
      <c r="G34" s="271" t="e">
        <f>J34/I34</f>
        <v>#DIV/0!</v>
      </c>
      <c r="H34" s="317" t="s">
        <v>535</v>
      </c>
      <c r="I34" s="318"/>
      <c r="J34" s="319"/>
      <c r="K34" s="320">
        <v>30777.37</v>
      </c>
      <c r="L34" s="321" t="e">
        <f t="shared" ref="L34:R34" si="17">SUBTOTAL(9,L8:L31)</f>
        <v>#REF!</v>
      </c>
      <c r="M34" s="321" t="e">
        <f t="shared" si="17"/>
        <v>#REF!</v>
      </c>
      <c r="N34" s="322" t="e">
        <f t="shared" si="17"/>
        <v>#REF!</v>
      </c>
      <c r="O34" s="322" t="e">
        <f t="shared" si="17"/>
        <v>#REF!</v>
      </c>
      <c r="P34" s="322" t="e">
        <f t="shared" si="17"/>
        <v>#REF!</v>
      </c>
      <c r="Q34" s="322" t="e">
        <f t="shared" si="17"/>
        <v>#REF!</v>
      </c>
      <c r="R34" s="322" t="e">
        <f t="shared" si="17"/>
        <v>#REF!</v>
      </c>
      <c r="S34" s="322"/>
      <c r="T34" s="322"/>
      <c r="U34" s="323"/>
      <c r="V34" s="321" t="e">
        <f>SUBTOTAL(9,V8:V31)</f>
        <v>#REF!</v>
      </c>
      <c r="W34" s="321" t="e">
        <f>SUBTOTAL(9,W8:W31)</f>
        <v>#REF!</v>
      </c>
      <c r="X34" s="322" t="e">
        <f>SUBTOTAL(9,X8:X31)</f>
        <v>#REF!</v>
      </c>
      <c r="Y34" s="322" t="e">
        <f>SUBTOTAL(9,Y8:Y31)</f>
        <v>#REF!</v>
      </c>
      <c r="Z34" s="322" t="e">
        <f>SUBTOTAL(9,Z8:Z31)</f>
        <v>#REF!</v>
      </c>
      <c r="AA34" s="322" t="e">
        <f>SUBTOTAL(9,AA8:AA30)</f>
        <v>#REF!</v>
      </c>
      <c r="AB34" s="322">
        <f>SUBTOTAL(9,AB8:AB30)</f>
        <v>0</v>
      </c>
      <c r="AC34" s="322"/>
      <c r="AD34" s="322"/>
      <c r="AI34" s="103">
        <v>13500</v>
      </c>
      <c r="AJ34" s="103">
        <v>480</v>
      </c>
      <c r="AK34">
        <f t="shared" si="3"/>
        <v>6480</v>
      </c>
    </row>
    <row r="35" spans="1:40" x14ac:dyDescent="0.25">
      <c r="I35" s="389">
        <v>467049</v>
      </c>
      <c r="J35" s="333">
        <v>19817.95</v>
      </c>
      <c r="AI35" s="103">
        <v>13500</v>
      </c>
      <c r="AJ35" s="103">
        <v>490</v>
      </c>
      <c r="AK35">
        <f t="shared" si="3"/>
        <v>6615</v>
      </c>
      <c r="AL35">
        <f>J35/I35*1000</f>
        <v>42.432271560371611</v>
      </c>
    </row>
    <row r="36" spans="1:40" x14ac:dyDescent="0.25">
      <c r="AI36" s="103">
        <v>13500</v>
      </c>
      <c r="AJ36" s="103">
        <v>490</v>
      </c>
      <c r="AK36">
        <f t="shared" si="3"/>
        <v>6615</v>
      </c>
    </row>
    <row r="37" spans="1:40" x14ac:dyDescent="0.25">
      <c r="AI37" s="103">
        <v>13500</v>
      </c>
      <c r="AJ37" s="103">
        <v>490</v>
      </c>
      <c r="AK37">
        <f t="shared" si="3"/>
        <v>6615</v>
      </c>
    </row>
    <row r="38" spans="1:40" x14ac:dyDescent="0.25">
      <c r="AI38" s="103">
        <v>13500</v>
      </c>
      <c r="AJ38" s="103">
        <v>490</v>
      </c>
      <c r="AK38">
        <f t="shared" si="3"/>
        <v>6615</v>
      </c>
    </row>
    <row r="39" spans="1:40" x14ac:dyDescent="0.25">
      <c r="AI39" s="103">
        <v>16500</v>
      </c>
      <c r="AJ39" s="103">
        <v>800</v>
      </c>
      <c r="AK39">
        <f t="shared" si="3"/>
        <v>13200</v>
      </c>
    </row>
    <row r="40" spans="1:40" x14ac:dyDescent="0.25">
      <c r="AI40" s="103">
        <v>13500</v>
      </c>
      <c r="AJ40" s="103">
        <v>490</v>
      </c>
      <c r="AK40">
        <f t="shared" si="3"/>
        <v>6615</v>
      </c>
    </row>
    <row r="41" spans="1:40" x14ac:dyDescent="0.25">
      <c r="AI41" s="103">
        <v>13500</v>
      </c>
      <c r="AJ41" s="103">
        <v>490</v>
      </c>
      <c r="AK41">
        <f t="shared" si="3"/>
        <v>6615</v>
      </c>
    </row>
    <row r="42" spans="1:40" x14ac:dyDescent="0.25">
      <c r="AI42" s="103">
        <v>13500</v>
      </c>
      <c r="AJ42" s="103">
        <v>490</v>
      </c>
      <c r="AK42">
        <f t="shared" si="3"/>
        <v>6615</v>
      </c>
    </row>
    <row r="43" spans="1:40" x14ac:dyDescent="0.25">
      <c r="AI43" s="103">
        <v>13500</v>
      </c>
      <c r="AJ43" s="103">
        <v>490</v>
      </c>
      <c r="AK43">
        <f t="shared" si="3"/>
        <v>6615</v>
      </c>
    </row>
    <row r="44" spans="1:40" x14ac:dyDescent="0.25">
      <c r="AI44" s="103">
        <v>16500</v>
      </c>
      <c r="AJ44" s="103">
        <v>800</v>
      </c>
      <c r="AK44">
        <f t="shared" si="3"/>
        <v>13200</v>
      </c>
    </row>
    <row r="45" spans="1:40" x14ac:dyDescent="0.25">
      <c r="AI45">
        <f>SUM(AI8:AI44)</f>
        <v>198100</v>
      </c>
      <c r="AJ45">
        <f>SUM(AJ8:AJ44)</f>
        <v>8739</v>
      </c>
      <c r="AK45">
        <f>SUM(AK8:AK44)</f>
        <v>120823.5</v>
      </c>
    </row>
    <row r="46" spans="1:40" x14ac:dyDescent="0.25">
      <c r="AK46" s="53">
        <f>H31</f>
        <v>467048.64599999995</v>
      </c>
    </row>
    <row r="47" spans="1:40" x14ac:dyDescent="0.25">
      <c r="AK47">
        <f>AK45-AK46</f>
        <v>-346225.14599999995</v>
      </c>
    </row>
    <row r="48" spans="1:40" x14ac:dyDescent="0.25">
      <c r="AK48">
        <f>AK47*2</f>
        <v>-692450.2919999999</v>
      </c>
    </row>
  </sheetData>
  <autoFilter ref="A6:X32" xr:uid="{00000000-0009-0000-0000-000003000000}">
    <sortState ref="A11:X45">
      <sortCondition ref="D6:D36"/>
    </sortState>
  </autoFilter>
  <mergeCells count="30">
    <mergeCell ref="C6:C7"/>
    <mergeCell ref="AB6:AB7"/>
    <mergeCell ref="AG6:AG7"/>
    <mergeCell ref="V6:V7"/>
    <mergeCell ref="W6:W7"/>
    <mergeCell ref="X6:X7"/>
    <mergeCell ref="Y6:Y7"/>
    <mergeCell ref="Z6:Z7"/>
    <mergeCell ref="AA6:AA7"/>
    <mergeCell ref="N6:N7"/>
    <mergeCell ref="O6:O7"/>
    <mergeCell ref="P6:P7"/>
    <mergeCell ref="Q6:Q7"/>
    <mergeCell ref="R6:R7"/>
    <mergeCell ref="A3:E3"/>
    <mergeCell ref="K5:P5"/>
    <mergeCell ref="U5:Y5"/>
    <mergeCell ref="A6:A7"/>
    <mergeCell ref="B6:B7"/>
    <mergeCell ref="D6:D7"/>
    <mergeCell ref="E6:E7"/>
    <mergeCell ref="F6:F7"/>
    <mergeCell ref="G6:G7"/>
    <mergeCell ref="U6:U7"/>
    <mergeCell ref="H6:H7"/>
    <mergeCell ref="I6:I7"/>
    <mergeCell ref="J6:J7"/>
    <mergeCell ref="K6:K7"/>
    <mergeCell ref="L6:L7"/>
    <mergeCell ref="M6:M7"/>
  </mergeCells>
  <pageMargins left="0.7" right="0.7" top="0.75" bottom="0.75" header="0.3" footer="0.3"/>
  <pageSetup paperSize="9" scale="7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B4:M54"/>
  <sheetViews>
    <sheetView view="pageBreakPreview" topLeftCell="A4" zoomScale="115" zoomScaleNormal="100" zoomScaleSheetLayoutView="115" workbookViewId="0">
      <selection activeCell="K11" sqref="K11:K31"/>
    </sheetView>
  </sheetViews>
  <sheetFormatPr defaultColWidth="8.85546875" defaultRowHeight="15" x14ac:dyDescent="0.25"/>
  <cols>
    <col min="3" max="3" width="12.28515625" bestFit="1" customWidth="1"/>
    <col min="4" max="4" width="10.85546875" customWidth="1"/>
    <col min="6" max="6" width="8.85546875" customWidth="1"/>
    <col min="7" max="7" width="9.85546875" customWidth="1"/>
    <col min="8" max="8" width="13" bestFit="1" customWidth="1"/>
    <col min="9" max="12" width="9.42578125" customWidth="1"/>
    <col min="13" max="13" width="10.140625" bestFit="1" customWidth="1"/>
  </cols>
  <sheetData>
    <row r="4" spans="2:13" ht="75" customHeight="1" x14ac:dyDescent="0.25"/>
    <row r="5" spans="2:13" ht="18" customHeight="1" x14ac:dyDescent="0.25">
      <c r="B5" s="478" t="s">
        <v>628</v>
      </c>
      <c r="C5" s="478"/>
      <c r="D5" s="478"/>
      <c r="E5" s="478"/>
      <c r="F5" s="327"/>
      <c r="G5" s="327"/>
      <c r="H5" s="327"/>
      <c r="I5" s="327"/>
      <c r="J5" s="327"/>
      <c r="K5" s="327"/>
    </row>
    <row r="6" spans="2:13" ht="15.75" x14ac:dyDescent="0.25">
      <c r="B6" s="479" t="s">
        <v>624</v>
      </c>
      <c r="C6" s="479"/>
      <c r="D6" s="479"/>
      <c r="E6" s="479"/>
      <c r="F6" s="479"/>
      <c r="G6" s="479"/>
      <c r="H6" s="479"/>
      <c r="I6" s="479"/>
      <c r="J6" s="479"/>
      <c r="K6" s="479"/>
    </row>
    <row r="7" spans="2:13" ht="15.75" x14ac:dyDescent="0.25">
      <c r="B7" s="479" t="s">
        <v>536</v>
      </c>
      <c r="C7" s="479"/>
      <c r="D7" s="479"/>
      <c r="E7" s="479"/>
      <c r="F7" s="479"/>
      <c r="G7" s="479"/>
      <c r="H7" s="479"/>
      <c r="I7" s="479"/>
      <c r="J7" s="479"/>
      <c r="K7" s="479"/>
    </row>
    <row r="8" spans="2:13" x14ac:dyDescent="0.25">
      <c r="B8" s="480"/>
      <c r="C8" s="480"/>
      <c r="D8" s="480"/>
      <c r="E8" s="480"/>
      <c r="F8" s="480"/>
      <c r="G8" s="480"/>
      <c r="H8" s="480"/>
      <c r="I8" s="480"/>
      <c r="J8" s="480"/>
      <c r="K8" s="480"/>
    </row>
    <row r="9" spans="2:13" ht="15" customHeight="1" x14ac:dyDescent="0.25">
      <c r="B9" s="473" t="s">
        <v>518</v>
      </c>
      <c r="C9" s="481" t="s">
        <v>519</v>
      </c>
      <c r="D9" s="443" t="s">
        <v>520</v>
      </c>
      <c r="E9" s="458" t="s">
        <v>521</v>
      </c>
      <c r="F9" s="457" t="s">
        <v>522</v>
      </c>
      <c r="G9" s="474" t="s">
        <v>523</v>
      </c>
      <c r="H9" s="437" t="s">
        <v>524</v>
      </c>
      <c r="I9" s="437" t="s">
        <v>525</v>
      </c>
      <c r="J9" s="458" t="s">
        <v>539</v>
      </c>
      <c r="K9" s="437" t="s">
        <v>539</v>
      </c>
    </row>
    <row r="10" spans="2:13" ht="30" customHeight="1" x14ac:dyDescent="0.25">
      <c r="B10" s="473"/>
      <c r="C10" s="481"/>
      <c r="D10" s="443"/>
      <c r="E10" s="470"/>
      <c r="F10" s="457"/>
      <c r="G10" s="475"/>
      <c r="H10" s="438"/>
      <c r="I10" s="438"/>
      <c r="J10" s="470"/>
      <c r="K10" s="438"/>
    </row>
    <row r="11" spans="2:13" ht="26.25" customHeight="1" x14ac:dyDescent="0.25">
      <c r="B11" s="430">
        <f t="shared" ref="B11:B12" si="0">B10+1</f>
        <v>1</v>
      </c>
      <c r="C11" s="386" t="s">
        <v>601</v>
      </c>
      <c r="D11" s="329">
        <v>45</v>
      </c>
      <c r="E11" s="330">
        <v>1</v>
      </c>
      <c r="F11" s="331">
        <v>1359</v>
      </c>
      <c r="G11" s="331">
        <v>16500</v>
      </c>
      <c r="H11" s="331">
        <f t="shared" ref="H11:H31" si="1">E11*F11/1000*G11</f>
        <v>22423.5</v>
      </c>
      <c r="I11" s="332">
        <v>1005</v>
      </c>
      <c r="J11" s="359">
        <v>640</v>
      </c>
      <c r="K11" s="360">
        <v>719</v>
      </c>
      <c r="L11" s="335">
        <f t="shared" ref="L11:L18" si="2">F11-J11-K11</f>
        <v>0</v>
      </c>
    </row>
    <row r="12" spans="2:13" ht="26.25" customHeight="1" x14ac:dyDescent="0.25">
      <c r="B12" s="430">
        <f t="shared" si="0"/>
        <v>2</v>
      </c>
      <c r="C12" s="386" t="s">
        <v>602</v>
      </c>
      <c r="D12" s="329">
        <v>45</v>
      </c>
      <c r="E12" s="330">
        <v>1</v>
      </c>
      <c r="F12" s="331">
        <v>1359</v>
      </c>
      <c r="G12" s="331">
        <v>16500</v>
      </c>
      <c r="H12" s="331">
        <f t="shared" si="1"/>
        <v>22423.5</v>
      </c>
      <c r="I12" s="332">
        <v>1005</v>
      </c>
      <c r="J12" s="359">
        <v>640</v>
      </c>
      <c r="K12" s="360">
        <v>719</v>
      </c>
      <c r="L12" s="335">
        <f t="shared" si="2"/>
        <v>0</v>
      </c>
      <c r="M12" s="271"/>
    </row>
    <row r="13" spans="2:13" ht="26.25" customHeight="1" x14ac:dyDescent="0.25">
      <c r="B13" s="383">
        <f t="shared" ref="B13:B31" si="3">B12+1</f>
        <v>3</v>
      </c>
      <c r="C13" s="386" t="s">
        <v>603</v>
      </c>
      <c r="D13" s="329">
        <v>45</v>
      </c>
      <c r="E13" s="330">
        <v>1</v>
      </c>
      <c r="F13" s="331">
        <v>1359</v>
      </c>
      <c r="G13" s="331">
        <v>16500</v>
      </c>
      <c r="H13" s="331">
        <f t="shared" si="1"/>
        <v>22423.5</v>
      </c>
      <c r="I13" s="334">
        <v>1005</v>
      </c>
      <c r="J13" s="359">
        <v>640</v>
      </c>
      <c r="K13" s="360">
        <v>719</v>
      </c>
      <c r="L13" s="335">
        <f t="shared" si="2"/>
        <v>0</v>
      </c>
      <c r="M13" s="53"/>
    </row>
    <row r="14" spans="2:13" ht="26.25" customHeight="1" x14ac:dyDescent="0.25">
      <c r="B14" s="383">
        <f t="shared" si="3"/>
        <v>4</v>
      </c>
      <c r="C14" s="384" t="s">
        <v>604</v>
      </c>
      <c r="D14" s="329">
        <v>45</v>
      </c>
      <c r="E14" s="330">
        <v>1</v>
      </c>
      <c r="F14" s="331">
        <v>1359</v>
      </c>
      <c r="G14" s="331">
        <v>16500</v>
      </c>
      <c r="H14" s="331">
        <f t="shared" si="1"/>
        <v>22423.5</v>
      </c>
      <c r="I14" s="334">
        <v>1005</v>
      </c>
      <c r="J14" s="359">
        <v>640</v>
      </c>
      <c r="K14" s="360">
        <v>719</v>
      </c>
      <c r="L14" s="335">
        <f t="shared" si="2"/>
        <v>0</v>
      </c>
      <c r="M14" s="53"/>
    </row>
    <row r="15" spans="2:13" ht="26.25" customHeight="1" x14ac:dyDescent="0.25">
      <c r="B15" s="383">
        <f t="shared" si="3"/>
        <v>5</v>
      </c>
      <c r="C15" s="386" t="s">
        <v>605</v>
      </c>
      <c r="D15" s="329">
        <v>45</v>
      </c>
      <c r="E15" s="330">
        <v>1</v>
      </c>
      <c r="F15" s="331">
        <v>1359</v>
      </c>
      <c r="G15" s="331">
        <v>16500</v>
      </c>
      <c r="H15" s="331">
        <f t="shared" si="1"/>
        <v>22423.5</v>
      </c>
      <c r="I15" s="334">
        <v>998</v>
      </c>
      <c r="J15" s="359">
        <v>640</v>
      </c>
      <c r="K15" s="360">
        <v>719</v>
      </c>
      <c r="L15" s="335">
        <f t="shared" si="2"/>
        <v>0</v>
      </c>
      <c r="M15" s="53"/>
    </row>
    <row r="16" spans="2:13" ht="26.25" customHeight="1" x14ac:dyDescent="0.25">
      <c r="B16" s="383">
        <f t="shared" si="3"/>
        <v>6</v>
      </c>
      <c r="C16" s="386" t="s">
        <v>606</v>
      </c>
      <c r="D16" s="329">
        <v>45</v>
      </c>
      <c r="E16" s="330">
        <v>1</v>
      </c>
      <c r="F16" s="331">
        <v>1359</v>
      </c>
      <c r="G16" s="331">
        <v>16500</v>
      </c>
      <c r="H16" s="331">
        <f t="shared" si="1"/>
        <v>22423.5</v>
      </c>
      <c r="I16" s="334">
        <v>998</v>
      </c>
      <c r="J16" s="359">
        <v>640</v>
      </c>
      <c r="K16" s="360">
        <v>719</v>
      </c>
      <c r="L16" s="335">
        <f t="shared" si="2"/>
        <v>0</v>
      </c>
      <c r="M16" s="335"/>
    </row>
    <row r="17" spans="2:13" ht="26.25" customHeight="1" x14ac:dyDescent="0.25">
      <c r="B17" s="383">
        <f t="shared" si="3"/>
        <v>7</v>
      </c>
      <c r="C17" s="386" t="s">
        <v>607</v>
      </c>
      <c r="D17" s="329">
        <v>45</v>
      </c>
      <c r="E17" s="330">
        <v>1</v>
      </c>
      <c r="F17" s="331">
        <v>1359</v>
      </c>
      <c r="G17" s="331">
        <v>16500</v>
      </c>
      <c r="H17" s="331">
        <f t="shared" si="1"/>
        <v>22423.5</v>
      </c>
      <c r="I17" s="334">
        <v>998</v>
      </c>
      <c r="J17" s="359">
        <v>640</v>
      </c>
      <c r="K17" s="360">
        <v>719</v>
      </c>
      <c r="L17" s="335">
        <f t="shared" si="2"/>
        <v>0</v>
      </c>
      <c r="M17" s="53"/>
    </row>
    <row r="18" spans="2:13" ht="26.25" customHeight="1" x14ac:dyDescent="0.25">
      <c r="B18" s="383">
        <f t="shared" si="3"/>
        <v>8</v>
      </c>
      <c r="C18" s="385" t="s">
        <v>627</v>
      </c>
      <c r="D18" s="329">
        <v>45</v>
      </c>
      <c r="E18" s="330">
        <v>1</v>
      </c>
      <c r="F18" s="331">
        <v>1359</v>
      </c>
      <c r="G18" s="331">
        <v>16500</v>
      </c>
      <c r="H18" s="331">
        <f t="shared" si="1"/>
        <v>22423.5</v>
      </c>
      <c r="I18" s="332">
        <v>998</v>
      </c>
      <c r="J18" s="359">
        <v>640</v>
      </c>
      <c r="K18" s="360">
        <v>719</v>
      </c>
      <c r="L18" s="335">
        <f t="shared" si="2"/>
        <v>0</v>
      </c>
      <c r="M18" s="53"/>
    </row>
    <row r="19" spans="2:13" ht="26.25" customHeight="1" x14ac:dyDescent="0.25">
      <c r="B19" s="383">
        <f t="shared" si="3"/>
        <v>9</v>
      </c>
      <c r="C19" s="386" t="s">
        <v>608</v>
      </c>
      <c r="D19" s="329">
        <v>45</v>
      </c>
      <c r="E19" s="330">
        <v>1</v>
      </c>
      <c r="F19" s="331">
        <v>1359</v>
      </c>
      <c r="G19" s="331">
        <v>16500</v>
      </c>
      <c r="H19" s="331">
        <f t="shared" si="1"/>
        <v>22423.5</v>
      </c>
      <c r="I19" s="332">
        <v>1000</v>
      </c>
      <c r="J19" s="359">
        <v>640</v>
      </c>
      <c r="K19" s="360">
        <v>719</v>
      </c>
      <c r="L19" s="335">
        <f>F19-J19-K19</f>
        <v>0</v>
      </c>
      <c r="M19" s="53"/>
    </row>
    <row r="20" spans="2:13" s="327" customFormat="1" ht="26.25" customHeight="1" x14ac:dyDescent="0.25">
      <c r="B20" s="383">
        <f t="shared" si="3"/>
        <v>10</v>
      </c>
      <c r="C20" s="386" t="s">
        <v>609</v>
      </c>
      <c r="D20" s="329">
        <v>45</v>
      </c>
      <c r="E20" s="330">
        <v>1</v>
      </c>
      <c r="F20" s="331">
        <v>1359</v>
      </c>
      <c r="G20" s="331">
        <v>16500</v>
      </c>
      <c r="H20" s="331">
        <f t="shared" si="1"/>
        <v>22423.5</v>
      </c>
      <c r="I20" s="334">
        <v>1007</v>
      </c>
      <c r="J20" s="359">
        <v>640</v>
      </c>
      <c r="K20" s="360">
        <v>719</v>
      </c>
      <c r="L20" s="335">
        <f t="shared" ref="L20:L31" si="4">F20-J20-K20</f>
        <v>0</v>
      </c>
      <c r="M20" s="335"/>
    </row>
    <row r="21" spans="2:13" s="327" customFormat="1" ht="18.75" customHeight="1" x14ac:dyDescent="0.25">
      <c r="B21" s="383">
        <f t="shared" si="3"/>
        <v>11</v>
      </c>
      <c r="C21" s="386" t="s">
        <v>610</v>
      </c>
      <c r="D21" s="329">
        <v>45</v>
      </c>
      <c r="E21" s="330">
        <v>1</v>
      </c>
      <c r="F21" s="331">
        <v>1359</v>
      </c>
      <c r="G21" s="331">
        <v>16500</v>
      </c>
      <c r="H21" s="331">
        <f t="shared" si="1"/>
        <v>22423.5</v>
      </c>
      <c r="I21" s="334">
        <v>1007</v>
      </c>
      <c r="J21" s="359">
        <v>640</v>
      </c>
      <c r="K21" s="360">
        <v>719</v>
      </c>
      <c r="L21" s="335">
        <f t="shared" si="4"/>
        <v>0</v>
      </c>
      <c r="M21" s="335"/>
    </row>
    <row r="22" spans="2:13" s="327" customFormat="1" ht="18.75" customHeight="1" x14ac:dyDescent="0.25">
      <c r="B22" s="383">
        <f t="shared" si="3"/>
        <v>12</v>
      </c>
      <c r="C22" s="386" t="s">
        <v>611</v>
      </c>
      <c r="D22" s="329">
        <v>45</v>
      </c>
      <c r="E22" s="330">
        <v>1</v>
      </c>
      <c r="F22" s="331">
        <v>1359</v>
      </c>
      <c r="G22" s="331">
        <v>16500</v>
      </c>
      <c r="H22" s="331">
        <f t="shared" si="1"/>
        <v>22423.5</v>
      </c>
      <c r="I22" s="334">
        <v>1011</v>
      </c>
      <c r="J22" s="359">
        <v>640</v>
      </c>
      <c r="K22" s="360">
        <v>719</v>
      </c>
      <c r="L22" s="335">
        <f t="shared" si="4"/>
        <v>0</v>
      </c>
      <c r="M22" s="335"/>
    </row>
    <row r="23" spans="2:13" s="327" customFormat="1" ht="18.75" customHeight="1" x14ac:dyDescent="0.25">
      <c r="B23" s="383">
        <f t="shared" si="3"/>
        <v>13</v>
      </c>
      <c r="C23" s="386" t="s">
        <v>612</v>
      </c>
      <c r="D23" s="329">
        <v>44</v>
      </c>
      <c r="E23" s="330">
        <v>1</v>
      </c>
      <c r="F23" s="331">
        <v>1350</v>
      </c>
      <c r="G23" s="331">
        <v>13500</v>
      </c>
      <c r="H23" s="331">
        <f t="shared" si="1"/>
        <v>18225</v>
      </c>
      <c r="I23" s="334">
        <v>802</v>
      </c>
      <c r="J23" s="359">
        <v>724</v>
      </c>
      <c r="K23" s="360">
        <v>626</v>
      </c>
      <c r="L23" s="335">
        <f t="shared" si="4"/>
        <v>0</v>
      </c>
      <c r="M23" s="335"/>
    </row>
    <row r="24" spans="2:13" s="327" customFormat="1" ht="18.75" customHeight="1" x14ac:dyDescent="0.25">
      <c r="B24" s="383">
        <f t="shared" si="3"/>
        <v>14</v>
      </c>
      <c r="C24" s="386" t="s">
        <v>613</v>
      </c>
      <c r="D24" s="329">
        <v>44</v>
      </c>
      <c r="E24" s="330">
        <v>1</v>
      </c>
      <c r="F24" s="331">
        <v>1350</v>
      </c>
      <c r="G24" s="331">
        <v>13500</v>
      </c>
      <c r="H24" s="331">
        <f t="shared" si="1"/>
        <v>18225</v>
      </c>
      <c r="I24" s="334">
        <v>802</v>
      </c>
      <c r="J24" s="359">
        <v>724</v>
      </c>
      <c r="K24" s="360">
        <v>626</v>
      </c>
      <c r="L24" s="335">
        <f t="shared" si="4"/>
        <v>0</v>
      </c>
      <c r="M24" s="335"/>
    </row>
    <row r="25" spans="2:13" s="327" customFormat="1" ht="18.75" customHeight="1" x14ac:dyDescent="0.25">
      <c r="B25" s="383">
        <f t="shared" si="3"/>
        <v>15</v>
      </c>
      <c r="C25" s="386" t="s">
        <v>614</v>
      </c>
      <c r="D25" s="329">
        <v>45</v>
      </c>
      <c r="E25" s="330">
        <v>1</v>
      </c>
      <c r="F25" s="331">
        <v>1350</v>
      </c>
      <c r="G25" s="331">
        <v>13500</v>
      </c>
      <c r="H25" s="331">
        <f t="shared" si="1"/>
        <v>18225</v>
      </c>
      <c r="I25" s="334">
        <v>820</v>
      </c>
      <c r="J25" s="359">
        <v>724</v>
      </c>
      <c r="K25" s="360">
        <v>626</v>
      </c>
      <c r="L25" s="335">
        <f t="shared" si="4"/>
        <v>0</v>
      </c>
      <c r="M25" s="335"/>
    </row>
    <row r="26" spans="2:13" s="327" customFormat="1" ht="18.75" customHeight="1" x14ac:dyDescent="0.25">
      <c r="B26" s="383">
        <f t="shared" si="3"/>
        <v>16</v>
      </c>
      <c r="C26" s="386" t="s">
        <v>615</v>
      </c>
      <c r="D26" s="329">
        <v>45</v>
      </c>
      <c r="E26" s="330">
        <v>1</v>
      </c>
      <c r="F26" s="331">
        <v>1350</v>
      </c>
      <c r="G26" s="331">
        <v>13500</v>
      </c>
      <c r="H26" s="331">
        <f t="shared" si="1"/>
        <v>18225</v>
      </c>
      <c r="I26" s="334">
        <v>820</v>
      </c>
      <c r="J26" s="359">
        <v>724</v>
      </c>
      <c r="K26" s="360">
        <v>626</v>
      </c>
      <c r="L26" s="335">
        <f t="shared" si="4"/>
        <v>0</v>
      </c>
      <c r="M26" s="335"/>
    </row>
    <row r="27" spans="2:13" s="327" customFormat="1" ht="18.75" customHeight="1" x14ac:dyDescent="0.25">
      <c r="B27" s="383">
        <f t="shared" si="3"/>
        <v>17</v>
      </c>
      <c r="C27" s="386" t="s">
        <v>616</v>
      </c>
      <c r="D27" s="329">
        <v>45</v>
      </c>
      <c r="E27" s="330">
        <v>1</v>
      </c>
      <c r="F27" s="331">
        <v>1350</v>
      </c>
      <c r="G27" s="331">
        <v>13500</v>
      </c>
      <c r="H27" s="331">
        <f t="shared" si="1"/>
        <v>18225</v>
      </c>
      <c r="I27" s="334">
        <v>820</v>
      </c>
      <c r="J27" s="359">
        <v>724</v>
      </c>
      <c r="K27" s="360">
        <v>626</v>
      </c>
      <c r="L27" s="335">
        <f t="shared" si="4"/>
        <v>0</v>
      </c>
      <c r="M27" s="335"/>
    </row>
    <row r="28" spans="2:13" s="327" customFormat="1" ht="18.75" customHeight="1" x14ac:dyDescent="0.25">
      <c r="B28" s="383">
        <f t="shared" si="3"/>
        <v>18</v>
      </c>
      <c r="C28" s="386" t="s">
        <v>617</v>
      </c>
      <c r="D28" s="329">
        <v>45</v>
      </c>
      <c r="E28" s="330">
        <v>1</v>
      </c>
      <c r="F28" s="331">
        <v>1197</v>
      </c>
      <c r="G28" s="331">
        <v>13500</v>
      </c>
      <c r="H28" s="331">
        <f t="shared" si="1"/>
        <v>16159.5</v>
      </c>
      <c r="I28" s="334">
        <v>726</v>
      </c>
      <c r="J28" s="359">
        <v>480</v>
      </c>
      <c r="K28" s="360">
        <v>717</v>
      </c>
      <c r="L28" s="335">
        <f t="shared" si="4"/>
        <v>0</v>
      </c>
      <c r="M28" s="335"/>
    </row>
    <row r="29" spans="2:13" s="327" customFormat="1" ht="26.25" customHeight="1" x14ac:dyDescent="0.25">
      <c r="B29" s="383">
        <f t="shared" si="3"/>
        <v>19</v>
      </c>
      <c r="C29" s="386" t="s">
        <v>618</v>
      </c>
      <c r="D29" s="329">
        <v>45</v>
      </c>
      <c r="E29" s="330">
        <v>1</v>
      </c>
      <c r="F29" s="331">
        <v>1359</v>
      </c>
      <c r="G29" s="331">
        <v>15898</v>
      </c>
      <c r="H29" s="331">
        <f t="shared" si="1"/>
        <v>21605.382000000001</v>
      </c>
      <c r="I29" s="334">
        <v>961</v>
      </c>
      <c r="J29" s="359">
        <v>640</v>
      </c>
      <c r="K29" s="360">
        <v>719</v>
      </c>
      <c r="L29" s="335">
        <f t="shared" si="4"/>
        <v>0</v>
      </c>
      <c r="M29" s="335"/>
    </row>
    <row r="30" spans="2:13" s="327" customFormat="1" ht="26.25" customHeight="1" x14ac:dyDescent="0.25">
      <c r="B30" s="383">
        <f t="shared" si="3"/>
        <v>20</v>
      </c>
      <c r="C30" s="386" t="s">
        <v>619</v>
      </c>
      <c r="D30" s="329">
        <v>45</v>
      </c>
      <c r="E30" s="330">
        <v>1</v>
      </c>
      <c r="F30" s="331">
        <v>1359</v>
      </c>
      <c r="G30" s="331">
        <v>15898</v>
      </c>
      <c r="H30" s="331">
        <f t="shared" si="1"/>
        <v>21605.382000000001</v>
      </c>
      <c r="I30" s="334">
        <v>961</v>
      </c>
      <c r="J30" s="359">
        <v>640</v>
      </c>
      <c r="K30" s="360">
        <v>719</v>
      </c>
      <c r="L30" s="335">
        <f t="shared" si="4"/>
        <v>0</v>
      </c>
      <c r="M30" s="335"/>
    </row>
    <row r="31" spans="2:13" ht="26.25" customHeight="1" x14ac:dyDescent="0.25">
      <c r="B31" s="383">
        <f t="shared" si="3"/>
        <v>21</v>
      </c>
      <c r="C31" s="386" t="s">
        <v>620</v>
      </c>
      <c r="D31" s="329">
        <v>45</v>
      </c>
      <c r="E31" s="330">
        <v>1</v>
      </c>
      <c r="F31" s="331">
        <v>1359</v>
      </c>
      <c r="G31" s="331">
        <v>15898</v>
      </c>
      <c r="H31" s="331">
        <f t="shared" si="1"/>
        <v>21605.382000000001</v>
      </c>
      <c r="I31" s="334">
        <v>961</v>
      </c>
      <c r="J31" s="359">
        <v>640</v>
      </c>
      <c r="K31" s="360">
        <v>719</v>
      </c>
      <c r="L31" s="335">
        <f t="shared" si="4"/>
        <v>0</v>
      </c>
      <c r="M31" s="53"/>
    </row>
    <row r="32" spans="2:13" x14ac:dyDescent="0.25">
      <c r="B32" s="301" t="s">
        <v>8</v>
      </c>
      <c r="C32" s="305"/>
      <c r="D32" s="306"/>
      <c r="E32" s="307">
        <f>SUM(E11:E31)</f>
        <v>21</v>
      </c>
      <c r="F32" s="336" t="s">
        <v>27</v>
      </c>
      <c r="G32" s="336" t="s">
        <v>27</v>
      </c>
      <c r="H32" s="336">
        <f>SUM(H11:H31)</f>
        <v>441182.64599999995</v>
      </c>
      <c r="I32" s="303">
        <f>SUM(I11:I31)</f>
        <v>19710</v>
      </c>
      <c r="J32" s="327"/>
      <c r="K32" s="327"/>
      <c r="L32" s="324"/>
    </row>
    <row r="33" spans="2:11" x14ac:dyDescent="0.25">
      <c r="B33" s="327"/>
      <c r="C33" s="327"/>
      <c r="D33" s="327"/>
      <c r="E33" s="327"/>
      <c r="F33" s="327"/>
      <c r="G33" s="327"/>
      <c r="H33" s="327"/>
      <c r="I33" s="327"/>
      <c r="J33" s="327"/>
      <c r="K33" s="327"/>
    </row>
    <row r="34" spans="2:11" ht="15" customHeight="1" x14ac:dyDescent="0.25">
      <c r="B34" s="482" t="s">
        <v>537</v>
      </c>
      <c r="C34" s="482"/>
      <c r="D34" s="482"/>
      <c r="E34" s="482"/>
      <c r="F34" s="482"/>
      <c r="G34" s="482"/>
      <c r="H34" s="482"/>
      <c r="I34" s="482"/>
      <c r="J34" s="482"/>
      <c r="K34" s="482"/>
    </row>
    <row r="35" spans="2:11" ht="15" customHeight="1" x14ac:dyDescent="0.25">
      <c r="B35" s="482"/>
      <c r="C35" s="482"/>
      <c r="D35" s="482"/>
      <c r="E35" s="482"/>
      <c r="F35" s="482"/>
      <c r="G35" s="482"/>
      <c r="H35" s="482"/>
      <c r="I35" s="482"/>
      <c r="J35" s="482"/>
      <c r="K35" s="482"/>
    </row>
    <row r="36" spans="2:11" ht="15" customHeight="1" x14ac:dyDescent="0.25">
      <c r="B36" s="482"/>
      <c r="C36" s="482"/>
      <c r="D36" s="482"/>
      <c r="E36" s="482"/>
      <c r="F36" s="482"/>
      <c r="G36" s="482"/>
      <c r="H36" s="482"/>
      <c r="I36" s="482"/>
      <c r="J36" s="482"/>
      <c r="K36" s="482"/>
    </row>
    <row r="37" spans="2:11" ht="15" customHeight="1" x14ac:dyDescent="0.25">
      <c r="B37" s="482"/>
      <c r="C37" s="482"/>
      <c r="D37" s="482"/>
      <c r="E37" s="482"/>
      <c r="F37" s="482"/>
      <c r="G37" s="482"/>
      <c r="H37" s="482"/>
      <c r="I37" s="482"/>
      <c r="J37" s="482"/>
      <c r="K37" s="482"/>
    </row>
    <row r="38" spans="2:11" ht="39.75" customHeight="1" x14ac:dyDescent="0.35">
      <c r="B38" s="477" t="s">
        <v>538</v>
      </c>
      <c r="C38" s="477"/>
      <c r="D38" s="477"/>
      <c r="E38" s="477"/>
      <c r="F38" s="477"/>
      <c r="G38" s="477"/>
      <c r="H38" s="477"/>
      <c r="I38" s="477"/>
      <c r="J38" s="477"/>
      <c r="K38" s="477"/>
    </row>
    <row r="39" spans="2:11" x14ac:dyDescent="0.25">
      <c r="B39" s="327"/>
      <c r="C39" s="327"/>
      <c r="D39" s="327"/>
      <c r="E39" s="327"/>
      <c r="F39" s="327"/>
      <c r="G39" s="327"/>
      <c r="H39" s="327"/>
      <c r="I39" s="327"/>
      <c r="J39" s="327"/>
      <c r="K39" s="327"/>
    </row>
    <row r="40" spans="2:11" x14ac:dyDescent="0.25">
      <c r="B40" s="327"/>
      <c r="C40" s="327"/>
      <c r="D40" s="327"/>
      <c r="E40" s="327"/>
      <c r="F40" s="327"/>
      <c r="G40" s="327"/>
      <c r="H40" s="327"/>
      <c r="I40" s="327"/>
      <c r="J40" s="327"/>
      <c r="K40" s="327"/>
    </row>
    <row r="41" spans="2:11" x14ac:dyDescent="0.25">
      <c r="B41" s="327"/>
      <c r="C41" s="327"/>
      <c r="D41" s="327"/>
      <c r="E41" s="327"/>
      <c r="F41" s="327"/>
      <c r="G41" s="327"/>
      <c r="H41" s="327"/>
      <c r="I41" s="327"/>
      <c r="J41" s="327"/>
      <c r="K41" s="327"/>
    </row>
    <row r="42" spans="2:11" ht="15.75" x14ac:dyDescent="0.25">
      <c r="B42" s="327"/>
      <c r="C42" s="325" t="s">
        <v>559</v>
      </c>
      <c r="D42" s="325"/>
      <c r="E42" s="325"/>
      <c r="F42" s="325"/>
      <c r="G42" s="325" t="s">
        <v>560</v>
      </c>
      <c r="H42" s="327"/>
      <c r="I42" s="327"/>
      <c r="J42" s="327"/>
      <c r="K42" s="327"/>
    </row>
    <row r="43" spans="2:11" x14ac:dyDescent="0.25">
      <c r="B43" s="327"/>
      <c r="C43" s="327"/>
      <c r="D43" s="327"/>
      <c r="E43" s="327"/>
      <c r="F43" s="327"/>
      <c r="G43" s="327"/>
      <c r="H43" s="327"/>
      <c r="I43" s="327"/>
      <c r="J43" s="327"/>
      <c r="K43" s="327"/>
    </row>
    <row r="44" spans="2:11" x14ac:dyDescent="0.25">
      <c r="B44" s="327"/>
      <c r="C44" s="327"/>
      <c r="D44" s="327"/>
      <c r="E44" s="327"/>
      <c r="F44" s="327"/>
      <c r="G44" s="327"/>
      <c r="H44" s="327"/>
      <c r="I44" s="327"/>
      <c r="J44" s="327"/>
      <c r="K44" s="327"/>
    </row>
    <row r="45" spans="2:11" x14ac:dyDescent="0.25">
      <c r="B45" s="327"/>
      <c r="C45" s="327"/>
      <c r="D45" s="327"/>
      <c r="E45" s="327"/>
      <c r="F45" s="327"/>
      <c r="G45" s="327"/>
      <c r="H45" s="327"/>
      <c r="I45" s="327"/>
      <c r="J45" s="327"/>
      <c r="K45" s="327"/>
    </row>
    <row r="46" spans="2:11" x14ac:dyDescent="0.25">
      <c r="B46" s="327"/>
      <c r="C46" s="327"/>
      <c r="D46" s="327"/>
      <c r="E46" s="327"/>
      <c r="F46" s="327"/>
      <c r="G46" s="327"/>
      <c r="H46" s="327"/>
      <c r="I46" s="327"/>
      <c r="J46" s="327"/>
      <c r="K46" s="327"/>
    </row>
    <row r="47" spans="2:11" x14ac:dyDescent="0.25">
      <c r="B47" s="327"/>
      <c r="C47" s="327"/>
      <c r="D47" s="327"/>
      <c r="E47" s="327"/>
      <c r="F47" s="327"/>
      <c r="G47" s="327"/>
      <c r="H47" s="327"/>
      <c r="I47" s="327"/>
      <c r="J47" s="327"/>
      <c r="K47" s="327"/>
    </row>
    <row r="48" spans="2:11" x14ac:dyDescent="0.25">
      <c r="B48" s="327"/>
      <c r="C48" s="327"/>
      <c r="D48" s="327"/>
      <c r="E48" s="327"/>
      <c r="F48" s="327"/>
      <c r="G48" s="327"/>
      <c r="H48" s="327"/>
      <c r="I48" s="327"/>
      <c r="J48" s="327"/>
      <c r="K48" s="327"/>
    </row>
    <row r="49" spans="2:11" x14ac:dyDescent="0.25">
      <c r="B49" s="327"/>
      <c r="C49" s="327"/>
      <c r="D49" s="327"/>
      <c r="E49" s="327"/>
      <c r="F49" s="327"/>
      <c r="G49" s="327"/>
      <c r="H49" s="327"/>
      <c r="I49" s="327"/>
      <c r="J49" s="327"/>
      <c r="K49" s="327"/>
    </row>
    <row r="50" spans="2:11" x14ac:dyDescent="0.25">
      <c r="B50" s="327"/>
      <c r="C50" s="327"/>
      <c r="D50" s="327"/>
      <c r="E50" s="327"/>
      <c r="F50" s="327"/>
      <c r="G50" s="327"/>
      <c r="H50" s="327"/>
      <c r="I50" s="327"/>
      <c r="J50" s="327"/>
      <c r="K50" s="327"/>
    </row>
    <row r="51" spans="2:11" x14ac:dyDescent="0.25">
      <c r="B51" s="327"/>
      <c r="C51" s="327"/>
      <c r="D51" s="327"/>
      <c r="E51" s="327"/>
      <c r="F51" s="327"/>
      <c r="G51" s="327"/>
      <c r="H51" s="327"/>
      <c r="I51" s="327"/>
      <c r="J51" s="327"/>
      <c r="K51" s="327"/>
    </row>
    <row r="52" spans="2:11" x14ac:dyDescent="0.25">
      <c r="B52" s="327"/>
      <c r="C52" s="327"/>
      <c r="D52" s="327"/>
      <c r="E52" s="327"/>
      <c r="F52" s="327"/>
      <c r="G52" s="327"/>
      <c r="H52" s="327"/>
      <c r="I52" s="327"/>
      <c r="J52" s="327"/>
      <c r="K52" s="327"/>
    </row>
    <row r="53" spans="2:11" x14ac:dyDescent="0.25">
      <c r="B53" s="327"/>
      <c r="C53" s="327"/>
      <c r="D53" s="327"/>
      <c r="E53" s="327"/>
      <c r="F53" s="327"/>
      <c r="G53" s="327"/>
      <c r="H53" s="327"/>
      <c r="I53" s="327"/>
      <c r="J53" s="327"/>
      <c r="K53" s="327"/>
    </row>
    <row r="54" spans="2:11" x14ac:dyDescent="0.25">
      <c r="B54" s="327"/>
      <c r="C54" s="327"/>
      <c r="D54" s="327"/>
      <c r="E54" s="327"/>
      <c r="F54" s="327"/>
      <c r="G54" s="327"/>
      <c r="H54" s="327"/>
      <c r="I54" s="327"/>
      <c r="J54" s="327"/>
      <c r="K54" s="327"/>
    </row>
  </sheetData>
  <autoFilter ref="B9:K32" xr:uid="{00000000-0009-0000-0000-000004000000}">
    <filterColumn colId="2">
      <filters>
        <filter val="45"/>
      </filters>
    </filterColumn>
    <filterColumn colId="8">
      <filters>
        <filter val="640"/>
      </filters>
    </filterColumn>
    <sortState ref="B12:K34">
      <sortCondition ref="F9:F10"/>
    </sortState>
  </autoFilter>
  <mergeCells count="16">
    <mergeCell ref="B38:K38"/>
    <mergeCell ref="B5:E5"/>
    <mergeCell ref="B6:K6"/>
    <mergeCell ref="B7:K7"/>
    <mergeCell ref="B8:K8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B34:K37"/>
  </mergeCells>
  <pageMargins left="0.7" right="0.7" top="0.75" bottom="0.75" header="0.3" footer="0.3"/>
  <pageSetup paperSize="9" scale="7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>
    <pageSetUpPr fitToPage="1"/>
  </sheetPr>
  <dimension ref="A2:W28"/>
  <sheetViews>
    <sheetView view="pageBreakPreview" topLeftCell="B1" zoomScaleNormal="100" zoomScaleSheetLayoutView="100" workbookViewId="0">
      <selection activeCell="L13" sqref="L13"/>
    </sheetView>
  </sheetViews>
  <sheetFormatPr defaultColWidth="8.85546875" defaultRowHeight="15" x14ac:dyDescent="0.25"/>
  <cols>
    <col min="1" max="1" width="9.42578125" style="327" hidden="1" customWidth="1"/>
    <col min="2" max="2" width="8.85546875" style="327"/>
    <col min="3" max="3" width="12.28515625" style="327" bestFit="1" customWidth="1"/>
    <col min="4" max="4" width="10.85546875" style="327" customWidth="1"/>
    <col min="5" max="5" width="8.85546875" style="327" customWidth="1"/>
    <col min="6" max="6" width="8.85546875" style="327" hidden="1" customWidth="1"/>
    <col min="7" max="7" width="10.28515625" style="327" customWidth="1"/>
    <col min="8" max="8" width="13" style="327" hidden="1" customWidth="1"/>
    <col min="9" max="9" width="10.5703125" style="327" hidden="1" customWidth="1"/>
    <col min="10" max="10" width="11.42578125" style="327" customWidth="1"/>
    <col min="11" max="11" width="10.140625" style="327" customWidth="1"/>
    <col min="12" max="12" width="9.42578125" style="327" customWidth="1"/>
    <col min="13" max="13" width="13.140625" style="327" customWidth="1"/>
    <col min="14" max="14" width="9.42578125" style="327" customWidth="1"/>
    <col min="15" max="15" width="11.28515625" style="327" customWidth="1"/>
    <col min="16" max="16" width="9.42578125" style="327" customWidth="1"/>
    <col min="17" max="17" width="13.140625" style="327" customWidth="1"/>
    <col min="18" max="18" width="13.140625" style="327" hidden="1" customWidth="1"/>
    <col min="19" max="19" width="12" style="327" hidden="1" customWidth="1"/>
    <col min="20" max="20" width="14.85546875" style="327" bestFit="1" customWidth="1"/>
    <col min="21" max="22" width="8.85546875" style="327"/>
    <col min="23" max="23" width="12.140625" style="327" bestFit="1" customWidth="1"/>
    <col min="24" max="16384" width="8.85546875" style="327"/>
  </cols>
  <sheetData>
    <row r="2" spans="1:19" ht="22.5" customHeight="1" x14ac:dyDescent="0.35">
      <c r="B2" s="326"/>
    </row>
    <row r="3" spans="1:19" ht="15" customHeight="1" x14ac:dyDescent="0.25">
      <c r="B3" s="468" t="s">
        <v>515</v>
      </c>
      <c r="C3" s="469"/>
      <c r="D3" s="469"/>
      <c r="E3" s="469"/>
      <c r="F3" s="280"/>
      <c r="G3" s="281"/>
      <c r="H3" s="281"/>
      <c r="I3" s="282"/>
      <c r="J3" s="284"/>
      <c r="K3" s="283"/>
      <c r="L3" s="283"/>
      <c r="M3" s="283"/>
      <c r="N3" s="283"/>
      <c r="O3" s="283"/>
      <c r="P3" s="283"/>
      <c r="Q3" s="283"/>
      <c r="R3" s="283"/>
      <c r="S3" s="283"/>
    </row>
    <row r="4" spans="1:19" ht="15" customHeight="1" x14ac:dyDescent="0.25">
      <c r="B4" s="327" t="str">
        <f>'калькуляция '!B3</f>
        <v>по инвойсу № 91094740  от 14.01.2020</v>
      </c>
    </row>
    <row r="5" spans="1:19" ht="15" customHeight="1" x14ac:dyDescent="0.25">
      <c r="J5" s="470" t="s">
        <v>517</v>
      </c>
      <c r="K5" s="471"/>
      <c r="L5" s="471"/>
      <c r="M5" s="286"/>
      <c r="N5" s="470" t="s">
        <v>517</v>
      </c>
      <c r="O5" s="471"/>
      <c r="P5" s="471"/>
      <c r="Q5" s="287"/>
      <c r="R5" s="370"/>
      <c r="S5" s="287"/>
    </row>
    <row r="6" spans="1:19" ht="64.5" customHeight="1" x14ac:dyDescent="0.25">
      <c r="A6" s="483"/>
      <c r="B6" s="473" t="s">
        <v>518</v>
      </c>
      <c r="C6" s="457" t="s">
        <v>519</v>
      </c>
      <c r="D6" s="443" t="s">
        <v>520</v>
      </c>
      <c r="E6" s="458" t="s">
        <v>521</v>
      </c>
      <c r="F6" s="457" t="s">
        <v>522</v>
      </c>
      <c r="G6" s="474" t="s">
        <v>523</v>
      </c>
      <c r="H6" s="437" t="s">
        <v>524</v>
      </c>
      <c r="I6" s="437" t="s">
        <v>525</v>
      </c>
      <c r="J6" s="457" t="s">
        <v>522</v>
      </c>
      <c r="K6" s="457" t="s">
        <v>524</v>
      </c>
      <c r="L6" s="457" t="s">
        <v>525</v>
      </c>
      <c r="M6" s="363" t="s">
        <v>540</v>
      </c>
      <c r="N6" s="457" t="s">
        <v>522</v>
      </c>
      <c r="O6" s="457" t="s">
        <v>524</v>
      </c>
      <c r="P6" s="457" t="s">
        <v>525</v>
      </c>
      <c r="Q6" s="364" t="s">
        <v>540</v>
      </c>
      <c r="R6" s="363" t="s">
        <v>547</v>
      </c>
      <c r="S6" s="289" t="s">
        <v>541</v>
      </c>
    </row>
    <row r="7" spans="1:19" ht="42" customHeight="1" x14ac:dyDescent="0.25">
      <c r="A7" s="483"/>
      <c r="B7" s="473"/>
      <c r="C7" s="457"/>
      <c r="D7" s="443"/>
      <c r="E7" s="470"/>
      <c r="F7" s="457"/>
      <c r="G7" s="475"/>
      <c r="H7" s="438"/>
      <c r="I7" s="438"/>
      <c r="J7" s="457"/>
      <c r="K7" s="457"/>
      <c r="L7" s="457"/>
      <c r="M7" s="337"/>
      <c r="N7" s="457"/>
      <c r="O7" s="457"/>
      <c r="P7" s="457"/>
      <c r="Q7" s="292"/>
      <c r="R7" s="369"/>
      <c r="S7" s="293"/>
    </row>
    <row r="8" spans="1:19" ht="26.25" customHeight="1" x14ac:dyDescent="0.25">
      <c r="A8" s="338"/>
      <c r="B8" s="430">
        <v>1</v>
      </c>
      <c r="C8" s="386" t="s">
        <v>602</v>
      </c>
      <c r="D8" s="329">
        <v>45</v>
      </c>
      <c r="E8" s="330">
        <v>1</v>
      </c>
      <c r="F8" s="331">
        <v>1359</v>
      </c>
      <c r="G8" s="331">
        <v>16500</v>
      </c>
      <c r="H8" s="331">
        <f t="shared" ref="H8:H19" si="0">E8*F8/1000*G8</f>
        <v>22423.5</v>
      </c>
      <c r="I8" s="332">
        <v>1005</v>
      </c>
      <c r="J8" s="359">
        <v>640</v>
      </c>
      <c r="K8" s="297">
        <f t="shared" ref="K8:K19" si="1">J8*G8/1000</f>
        <v>10560</v>
      </c>
      <c r="L8" s="297">
        <f t="shared" ref="L8:L19" si="2">ROUND(I8/H8*K8,0)</f>
        <v>473</v>
      </c>
      <c r="M8" s="292">
        <f>ROUND(K8*$Q$22,2)</f>
        <v>1451.76</v>
      </c>
      <c r="N8" s="360">
        <v>719</v>
      </c>
      <c r="O8" s="332">
        <f t="shared" ref="O8:O19" si="3">N8*G8/1000</f>
        <v>11863.5</v>
      </c>
      <c r="P8" s="332">
        <f t="shared" ref="P8:P19" si="4">ROUND(I8/H8*O8,0)</f>
        <v>532</v>
      </c>
      <c r="Q8" s="292">
        <f>ROUND(O8*$Q$22,2)</f>
        <v>1630.96</v>
      </c>
      <c r="R8" s="292" t="e">
        <f>#REF!+#REF!+#REF!+#REF!+Q8</f>
        <v>#REF!</v>
      </c>
      <c r="S8" s="292" t="e">
        <f>(Q8+#REF!+#REF!+#REF!)/O8*1000</f>
        <v>#REF!</v>
      </c>
    </row>
    <row r="9" spans="1:19" ht="26.25" customHeight="1" x14ac:dyDescent="0.25">
      <c r="A9" s="338"/>
      <c r="B9" s="383">
        <f t="shared" ref="B9:B19" si="5">B8+1</f>
        <v>2</v>
      </c>
      <c r="C9" s="386" t="s">
        <v>603</v>
      </c>
      <c r="D9" s="329">
        <v>45</v>
      </c>
      <c r="E9" s="330">
        <v>1</v>
      </c>
      <c r="F9" s="331">
        <v>1359</v>
      </c>
      <c r="G9" s="331">
        <v>16500</v>
      </c>
      <c r="H9" s="331">
        <f t="shared" si="0"/>
        <v>22423.5</v>
      </c>
      <c r="I9" s="334">
        <v>1005</v>
      </c>
      <c r="J9" s="359">
        <v>640</v>
      </c>
      <c r="K9" s="297">
        <f t="shared" si="1"/>
        <v>10560</v>
      </c>
      <c r="L9" s="297">
        <f t="shared" si="2"/>
        <v>473</v>
      </c>
      <c r="M9" s="292">
        <f>ROUND(K9*$Q$22,2)</f>
        <v>1451.76</v>
      </c>
      <c r="N9" s="360">
        <v>719</v>
      </c>
      <c r="O9" s="332">
        <f t="shared" si="3"/>
        <v>11863.5</v>
      </c>
      <c r="P9" s="332">
        <f t="shared" si="4"/>
        <v>532</v>
      </c>
      <c r="Q9" s="292">
        <f>ROUND(O9*$Q$22,2)</f>
        <v>1630.96</v>
      </c>
      <c r="R9" s="292" t="e">
        <f>#REF!+#REF!+#REF!+#REF!+Q9</f>
        <v>#REF!</v>
      </c>
      <c r="S9" s="292" t="e">
        <f>(Q9+#REF!+#REF!+#REF!)/O9*1000</f>
        <v>#REF!</v>
      </c>
    </row>
    <row r="10" spans="1:19" ht="26.25" customHeight="1" x14ac:dyDescent="0.25">
      <c r="A10" s="338"/>
      <c r="B10" s="383">
        <f t="shared" si="5"/>
        <v>3</v>
      </c>
      <c r="C10" s="384" t="s">
        <v>604</v>
      </c>
      <c r="D10" s="329">
        <v>45</v>
      </c>
      <c r="E10" s="330">
        <v>1</v>
      </c>
      <c r="F10" s="331">
        <v>1359</v>
      </c>
      <c r="G10" s="331">
        <v>16500</v>
      </c>
      <c r="H10" s="331">
        <f t="shared" si="0"/>
        <v>22423.5</v>
      </c>
      <c r="I10" s="334">
        <v>1005</v>
      </c>
      <c r="J10" s="359">
        <v>640</v>
      </c>
      <c r="K10" s="297">
        <f t="shared" si="1"/>
        <v>10560</v>
      </c>
      <c r="L10" s="297">
        <f t="shared" si="2"/>
        <v>473</v>
      </c>
      <c r="M10" s="292">
        <f>ROUND(K10*$Q$22,2)</f>
        <v>1451.76</v>
      </c>
      <c r="N10" s="360">
        <v>719</v>
      </c>
      <c r="O10" s="332">
        <f t="shared" si="3"/>
        <v>11863.5</v>
      </c>
      <c r="P10" s="332">
        <f t="shared" si="4"/>
        <v>532</v>
      </c>
      <c r="Q10" s="292">
        <f>ROUND(O10*$Q$22,2)</f>
        <v>1630.96</v>
      </c>
      <c r="R10" s="292" t="e">
        <f>#REF!+#REF!+#REF!+#REF!+Q10</f>
        <v>#REF!</v>
      </c>
      <c r="S10" s="292" t="e">
        <f>(Q10+#REF!+#REF!+#REF!)/O10*1000</f>
        <v>#REF!</v>
      </c>
    </row>
    <row r="11" spans="1:19" ht="26.25" customHeight="1" x14ac:dyDescent="0.25">
      <c r="A11" s="338"/>
      <c r="B11" s="383">
        <f t="shared" si="5"/>
        <v>4</v>
      </c>
      <c r="C11" s="386" t="s">
        <v>605</v>
      </c>
      <c r="D11" s="329">
        <v>45</v>
      </c>
      <c r="E11" s="330">
        <v>1</v>
      </c>
      <c r="F11" s="331">
        <v>1359</v>
      </c>
      <c r="G11" s="331">
        <v>16500</v>
      </c>
      <c r="H11" s="331">
        <f t="shared" si="0"/>
        <v>22423.5</v>
      </c>
      <c r="I11" s="334">
        <v>998</v>
      </c>
      <c r="J11" s="359">
        <v>640</v>
      </c>
      <c r="K11" s="297">
        <f t="shared" si="1"/>
        <v>10560</v>
      </c>
      <c r="L11" s="297">
        <f t="shared" si="2"/>
        <v>470</v>
      </c>
      <c r="M11" s="292">
        <f>ROUND(K11*$Q$22,2)</f>
        <v>1451.76</v>
      </c>
      <c r="N11" s="360">
        <v>719</v>
      </c>
      <c r="O11" s="332">
        <f t="shared" si="3"/>
        <v>11863.5</v>
      </c>
      <c r="P11" s="332">
        <f t="shared" si="4"/>
        <v>528</v>
      </c>
      <c r="Q11" s="292">
        <f>ROUND(O11*$Q$22,2)</f>
        <v>1630.96</v>
      </c>
      <c r="R11" s="292" t="e">
        <f>#REF!+#REF!+#REF!+#REF!+Q11</f>
        <v>#REF!</v>
      </c>
      <c r="S11" s="292" t="e">
        <f>(Q11+#REF!+#REF!+#REF!)/O11*1000</f>
        <v>#REF!</v>
      </c>
    </row>
    <row r="12" spans="1:19" ht="26.25" customHeight="1" x14ac:dyDescent="0.25">
      <c r="A12" s="338"/>
      <c r="B12" s="383">
        <f t="shared" si="5"/>
        <v>5</v>
      </c>
      <c r="C12" s="386" t="s">
        <v>606</v>
      </c>
      <c r="D12" s="329">
        <v>45</v>
      </c>
      <c r="E12" s="330">
        <v>1</v>
      </c>
      <c r="F12" s="331">
        <v>1359</v>
      </c>
      <c r="G12" s="331">
        <v>16500</v>
      </c>
      <c r="H12" s="331">
        <f t="shared" si="0"/>
        <v>22423.5</v>
      </c>
      <c r="I12" s="334">
        <v>998</v>
      </c>
      <c r="J12" s="359">
        <v>640</v>
      </c>
      <c r="K12" s="297">
        <f t="shared" si="1"/>
        <v>10560</v>
      </c>
      <c r="L12" s="297">
        <f t="shared" si="2"/>
        <v>470</v>
      </c>
      <c r="M12" s="292">
        <f>ROUND(K12*$Q$22,2)</f>
        <v>1451.76</v>
      </c>
      <c r="N12" s="360">
        <v>719</v>
      </c>
      <c r="O12" s="332">
        <f t="shared" si="3"/>
        <v>11863.5</v>
      </c>
      <c r="P12" s="332">
        <f t="shared" si="4"/>
        <v>528</v>
      </c>
      <c r="Q12" s="292">
        <f>ROUND(O12*$Q$22,2)</f>
        <v>1630.96</v>
      </c>
      <c r="R12" s="292" t="e">
        <f>#REF!+#REF!+#REF!+#REF!+Q12</f>
        <v>#REF!</v>
      </c>
      <c r="S12" s="292" t="e">
        <f>(Q12+#REF!+#REF!+#REF!)/O12*1000</f>
        <v>#REF!</v>
      </c>
    </row>
    <row r="13" spans="1:19" ht="26.25" customHeight="1" x14ac:dyDescent="0.25">
      <c r="A13" s="338"/>
      <c r="B13" s="383">
        <v>6</v>
      </c>
      <c r="C13" s="385" t="s">
        <v>627</v>
      </c>
      <c r="D13" s="329">
        <v>45</v>
      </c>
      <c r="E13" s="330">
        <v>1</v>
      </c>
      <c r="F13" s="331">
        <v>1359</v>
      </c>
      <c r="G13" s="331">
        <v>16500</v>
      </c>
      <c r="H13" s="331">
        <f t="shared" si="0"/>
        <v>22423.5</v>
      </c>
      <c r="I13" s="332">
        <v>998</v>
      </c>
      <c r="J13" s="359">
        <v>640</v>
      </c>
      <c r="K13" s="297">
        <f t="shared" si="1"/>
        <v>10560</v>
      </c>
      <c r="L13" s="297">
        <f t="shared" si="2"/>
        <v>470</v>
      </c>
      <c r="M13" s="292">
        <f>ROUND(K13*$Q$22,2)</f>
        <v>1451.76</v>
      </c>
      <c r="N13" s="360">
        <v>719</v>
      </c>
      <c r="O13" s="332">
        <f t="shared" si="3"/>
        <v>11863.5</v>
      </c>
      <c r="P13" s="332">
        <f t="shared" si="4"/>
        <v>528</v>
      </c>
      <c r="Q13" s="292">
        <f>ROUND(O13*$Q$22,2)</f>
        <v>1630.96</v>
      </c>
      <c r="R13" s="292"/>
      <c r="S13" s="292"/>
    </row>
    <row r="14" spans="1:19" ht="26.25" customHeight="1" x14ac:dyDescent="0.25">
      <c r="A14" s="338"/>
      <c r="B14" s="383">
        <v>7</v>
      </c>
      <c r="C14" s="386" t="s">
        <v>608</v>
      </c>
      <c r="D14" s="329">
        <v>45</v>
      </c>
      <c r="E14" s="330">
        <v>1</v>
      </c>
      <c r="F14" s="331">
        <v>1359</v>
      </c>
      <c r="G14" s="331">
        <v>16500</v>
      </c>
      <c r="H14" s="331">
        <f t="shared" si="0"/>
        <v>22423.5</v>
      </c>
      <c r="I14" s="332">
        <v>1000</v>
      </c>
      <c r="J14" s="359">
        <v>640</v>
      </c>
      <c r="K14" s="297">
        <f t="shared" si="1"/>
        <v>10560</v>
      </c>
      <c r="L14" s="297">
        <f t="shared" si="2"/>
        <v>471</v>
      </c>
      <c r="M14" s="292">
        <f>ROUND(K14*$Q$22,2)</f>
        <v>1451.76</v>
      </c>
      <c r="N14" s="360">
        <v>719</v>
      </c>
      <c r="O14" s="332">
        <f t="shared" si="3"/>
        <v>11863.5</v>
      </c>
      <c r="P14" s="332">
        <f t="shared" si="4"/>
        <v>529</v>
      </c>
      <c r="Q14" s="292">
        <f>ROUND(O14*$Q$22,2)</f>
        <v>1630.96</v>
      </c>
      <c r="R14" s="436"/>
      <c r="S14" s="436"/>
    </row>
    <row r="15" spans="1:19" ht="26.25" hidden="1" customHeight="1" x14ac:dyDescent="0.25">
      <c r="A15" s="338"/>
      <c r="B15" s="383">
        <v>8</v>
      </c>
      <c r="C15" s="386" t="s">
        <v>613</v>
      </c>
      <c r="D15" s="329">
        <v>44</v>
      </c>
      <c r="E15" s="330">
        <v>1</v>
      </c>
      <c r="F15" s="331">
        <v>1350</v>
      </c>
      <c r="G15" s="331">
        <v>13500</v>
      </c>
      <c r="H15" s="331">
        <f t="shared" si="0"/>
        <v>18225</v>
      </c>
      <c r="I15" s="334">
        <v>802</v>
      </c>
      <c r="J15" s="359">
        <v>724</v>
      </c>
      <c r="K15" s="297">
        <f t="shared" si="1"/>
        <v>9774</v>
      </c>
      <c r="L15" s="297">
        <f t="shared" si="2"/>
        <v>430</v>
      </c>
      <c r="M15" s="292">
        <f>ROUND(K15*$Q$22,2)</f>
        <v>1343.7</v>
      </c>
      <c r="N15" s="360">
        <v>626</v>
      </c>
      <c r="O15" s="332">
        <f t="shared" si="3"/>
        <v>8451</v>
      </c>
      <c r="P15" s="332">
        <f t="shared" si="4"/>
        <v>372</v>
      </c>
      <c r="Q15" s="292">
        <f>ROUND(O15*$Q$22,2)</f>
        <v>1161.82</v>
      </c>
      <c r="R15" s="436"/>
      <c r="S15" s="436"/>
    </row>
    <row r="16" spans="1:19" ht="26.25" customHeight="1" x14ac:dyDescent="0.25">
      <c r="A16" s="338"/>
      <c r="B16" s="383">
        <f t="shared" si="5"/>
        <v>9</v>
      </c>
      <c r="C16" s="386" t="s">
        <v>614</v>
      </c>
      <c r="D16" s="329">
        <v>45</v>
      </c>
      <c r="E16" s="330">
        <v>1</v>
      </c>
      <c r="F16" s="331">
        <v>1350</v>
      </c>
      <c r="G16" s="331">
        <v>13500</v>
      </c>
      <c r="H16" s="331">
        <f t="shared" si="0"/>
        <v>18225</v>
      </c>
      <c r="I16" s="334">
        <v>820</v>
      </c>
      <c r="J16" s="359">
        <v>724</v>
      </c>
      <c r="K16" s="297">
        <f t="shared" si="1"/>
        <v>9774</v>
      </c>
      <c r="L16" s="297">
        <f t="shared" si="2"/>
        <v>440</v>
      </c>
      <c r="M16" s="292">
        <f>ROUND(K16*$Q$22,2)</f>
        <v>1343.7</v>
      </c>
      <c r="N16" s="360">
        <v>626</v>
      </c>
      <c r="O16" s="332">
        <f t="shared" si="3"/>
        <v>8451</v>
      </c>
      <c r="P16" s="332">
        <f t="shared" si="4"/>
        <v>380</v>
      </c>
      <c r="Q16" s="292">
        <f>ROUND(O16*$Q$22,2)</f>
        <v>1161.82</v>
      </c>
      <c r="R16" s="436"/>
      <c r="S16" s="436"/>
    </row>
    <row r="17" spans="1:23" ht="26.25" customHeight="1" x14ac:dyDescent="0.25">
      <c r="A17" s="338"/>
      <c r="B17" s="383">
        <v>10</v>
      </c>
      <c r="C17" s="386" t="s">
        <v>616</v>
      </c>
      <c r="D17" s="329">
        <v>45</v>
      </c>
      <c r="E17" s="330">
        <v>1</v>
      </c>
      <c r="F17" s="331">
        <v>1350</v>
      </c>
      <c r="G17" s="331">
        <v>13500</v>
      </c>
      <c r="H17" s="331">
        <f t="shared" si="0"/>
        <v>18225</v>
      </c>
      <c r="I17" s="334">
        <v>820</v>
      </c>
      <c r="J17" s="359">
        <v>724</v>
      </c>
      <c r="K17" s="297">
        <f t="shared" si="1"/>
        <v>9774</v>
      </c>
      <c r="L17" s="297">
        <f t="shared" si="2"/>
        <v>440</v>
      </c>
      <c r="M17" s="292">
        <f>ROUND(K17*$Q$22,2)</f>
        <v>1343.7</v>
      </c>
      <c r="N17" s="360">
        <v>626</v>
      </c>
      <c r="O17" s="332">
        <f t="shared" si="3"/>
        <v>8451</v>
      </c>
      <c r="P17" s="332">
        <f t="shared" si="4"/>
        <v>380</v>
      </c>
      <c r="Q17" s="292">
        <f>ROUND(O17*$Q$22,2)</f>
        <v>1161.82</v>
      </c>
      <c r="R17" s="436"/>
      <c r="S17" s="436"/>
    </row>
    <row r="18" spans="1:23" ht="26.25" customHeight="1" x14ac:dyDescent="0.25">
      <c r="A18" s="338"/>
      <c r="B18" s="383">
        <v>11</v>
      </c>
      <c r="C18" s="386" t="s">
        <v>618</v>
      </c>
      <c r="D18" s="329">
        <v>45</v>
      </c>
      <c r="E18" s="330">
        <v>1</v>
      </c>
      <c r="F18" s="331">
        <v>1359</v>
      </c>
      <c r="G18" s="331">
        <v>15898</v>
      </c>
      <c r="H18" s="331">
        <f t="shared" si="0"/>
        <v>21605.382000000001</v>
      </c>
      <c r="I18" s="334">
        <v>961</v>
      </c>
      <c r="J18" s="359">
        <v>640</v>
      </c>
      <c r="K18" s="297">
        <f t="shared" si="1"/>
        <v>10174.719999999999</v>
      </c>
      <c r="L18" s="297">
        <f t="shared" si="2"/>
        <v>453</v>
      </c>
      <c r="M18" s="292">
        <f>ROUND(K18*$Q$22,2)</f>
        <v>1398.79</v>
      </c>
      <c r="N18" s="360">
        <v>719</v>
      </c>
      <c r="O18" s="332">
        <f t="shared" si="3"/>
        <v>11430.662</v>
      </c>
      <c r="P18" s="332">
        <f t="shared" si="4"/>
        <v>508</v>
      </c>
      <c r="Q18" s="292">
        <f>ROUND(O18*$Q$22,2)</f>
        <v>1571.46</v>
      </c>
      <c r="R18" s="436"/>
      <c r="S18" s="436"/>
    </row>
    <row r="19" spans="1:23" ht="26.25" customHeight="1" x14ac:dyDescent="0.25">
      <c r="A19" s="338"/>
      <c r="B19" s="383">
        <v>12</v>
      </c>
      <c r="C19" s="386" t="s">
        <v>619</v>
      </c>
      <c r="D19" s="329">
        <v>45</v>
      </c>
      <c r="E19" s="330">
        <v>1</v>
      </c>
      <c r="F19" s="331">
        <v>1359</v>
      </c>
      <c r="G19" s="331">
        <v>15898</v>
      </c>
      <c r="H19" s="331">
        <f t="shared" si="0"/>
        <v>21605.382000000001</v>
      </c>
      <c r="I19" s="334">
        <v>961</v>
      </c>
      <c r="J19" s="359">
        <v>640</v>
      </c>
      <c r="K19" s="297">
        <f t="shared" si="1"/>
        <v>10174.719999999999</v>
      </c>
      <c r="L19" s="297">
        <f t="shared" si="2"/>
        <v>453</v>
      </c>
      <c r="M19" s="292">
        <f>ROUND(K19*$Q$22,2)</f>
        <v>1398.79</v>
      </c>
      <c r="N19" s="360">
        <v>719</v>
      </c>
      <c r="O19" s="332">
        <f t="shared" si="3"/>
        <v>11430.662</v>
      </c>
      <c r="P19" s="332">
        <f t="shared" si="4"/>
        <v>508</v>
      </c>
      <c r="Q19" s="292">
        <f>ROUND(O19*$Q$22,2)</f>
        <v>1571.46</v>
      </c>
      <c r="R19" s="436"/>
      <c r="S19" s="436"/>
    </row>
    <row r="20" spans="1:23" ht="26.25" customHeight="1" x14ac:dyDescent="0.25">
      <c r="A20" s="338"/>
      <c r="B20" s="339" t="s">
        <v>8</v>
      </c>
      <c r="C20" s="328"/>
      <c r="D20" s="302"/>
      <c r="E20" s="330"/>
      <c r="F20" s="331"/>
      <c r="G20" s="331"/>
      <c r="H20" s="336">
        <f>SUBTOTAL(9,H8:H19)</f>
        <v>236625.26400000002</v>
      </c>
      <c r="I20" s="336">
        <f>SUBTOTAL(9,I8:I19)</f>
        <v>10571</v>
      </c>
      <c r="J20" s="304"/>
      <c r="K20" s="336">
        <f>SUBTOTAL(9,K8:K19)</f>
        <v>113817.44</v>
      </c>
      <c r="L20" s="336">
        <f>SUBTOTAL(9,L8:L19)</f>
        <v>5086</v>
      </c>
      <c r="M20" s="310">
        <f>SUBTOTAL(9,M8:M19)</f>
        <v>15647.300000000003</v>
      </c>
      <c r="N20" s="332"/>
      <c r="O20" s="336">
        <f>SUBTOTAL(9,O8:O19)</f>
        <v>122807.82399999999</v>
      </c>
      <c r="P20" s="336">
        <f>SUBTOTAL(9,P8:P19)</f>
        <v>5485</v>
      </c>
      <c r="Q20" s="310">
        <f>SUBTOTAL(9,Q8:Q19)</f>
        <v>16883.28</v>
      </c>
      <c r="R20" s="309" t="e">
        <f>SUBTOTAL(9,R8:R13)</f>
        <v>#REF!</v>
      </c>
      <c r="S20" s="309" t="s">
        <v>27</v>
      </c>
    </row>
    <row r="21" spans="1:23" x14ac:dyDescent="0.25">
      <c r="H21" s="340"/>
      <c r="I21" s="340"/>
      <c r="L21" s="380">
        <f>L20/K20*1000</f>
        <v>44.685594755953041</v>
      </c>
      <c r="P21" s="380">
        <f>P20/O20*1000</f>
        <v>44.663278131204407</v>
      </c>
      <c r="Q21" s="361">
        <v>35036.120000000003</v>
      </c>
      <c r="S21" s="333"/>
      <c r="T21" s="327">
        <f>Q21/I24</f>
        <v>0.13747741808907202</v>
      </c>
      <c r="U21" s="327">
        <f>T21*241243</f>
        <v>33165.464772061998</v>
      </c>
      <c r="W21" s="203">
        <f>30830.53/Q21*11542</f>
        <v>10156.546365864711</v>
      </c>
    </row>
    <row r="22" spans="1:23" x14ac:dyDescent="0.25">
      <c r="H22" s="8"/>
      <c r="I22" s="8"/>
      <c r="O22" s="335">
        <f>K20+O20</f>
        <v>236625.264</v>
      </c>
      <c r="P22" s="341">
        <f>L20+P20</f>
        <v>10571</v>
      </c>
      <c r="Q22" s="365">
        <f>Q21/I24</f>
        <v>0.13747741808907202</v>
      </c>
      <c r="S22" s="203"/>
      <c r="W22" s="203">
        <f>W21-U21</f>
        <v>-23008.918406197285</v>
      </c>
    </row>
    <row r="23" spans="1:23" ht="15.75" thickBot="1" x14ac:dyDescent="0.3">
      <c r="H23" s="366"/>
      <c r="I23" s="367"/>
      <c r="Q23" s="333">
        <f>M20+Q20</f>
        <v>32530.58</v>
      </c>
      <c r="S23" s="8"/>
      <c r="T23" s="333">
        <f>166*16.5*Q22</f>
        <v>376.55064814596824</v>
      </c>
    </row>
    <row r="24" spans="1:23" ht="15.75" thickBot="1" x14ac:dyDescent="0.3">
      <c r="A24" s="7"/>
      <c r="B24" s="7"/>
      <c r="C24" s="7"/>
      <c r="D24" s="7"/>
      <c r="E24" s="7"/>
      <c r="F24" s="7"/>
      <c r="G24" s="216" t="e">
        <f>#REF!/I24</f>
        <v>#REF!</v>
      </c>
      <c r="H24" s="317" t="s">
        <v>535</v>
      </c>
      <c r="I24" s="318">
        <v>254850</v>
      </c>
      <c r="J24" s="320"/>
      <c r="K24" s="321"/>
      <c r="L24" s="321"/>
      <c r="M24" s="322"/>
      <c r="N24" s="368"/>
      <c r="O24" s="321"/>
      <c r="P24" s="321"/>
      <c r="Q24" s="392">
        <f>Q21-Q23</f>
        <v>2505.5400000000009</v>
      </c>
      <c r="R24" s="322"/>
      <c r="S24" s="322"/>
    </row>
    <row r="25" spans="1:23" ht="15.75" thickBot="1" x14ac:dyDescent="0.3">
      <c r="A25" s="7"/>
      <c r="B25" s="7"/>
      <c r="C25" s="7"/>
      <c r="D25" s="7"/>
      <c r="E25" s="7"/>
      <c r="F25" s="7"/>
      <c r="G25" s="216"/>
      <c r="H25" s="317" t="s">
        <v>546</v>
      </c>
      <c r="I25" s="318"/>
      <c r="J25" s="320"/>
      <c r="K25" s="321"/>
      <c r="L25" s="321"/>
      <c r="M25" s="322"/>
      <c r="N25" s="368"/>
      <c r="O25" s="321"/>
      <c r="P25" s="321"/>
      <c r="Q25" s="203"/>
      <c r="R25" s="322"/>
      <c r="S25" s="322"/>
    </row>
    <row r="26" spans="1:23" ht="15.75" thickBot="1" x14ac:dyDescent="0.3">
      <c r="G26" s="333"/>
      <c r="H26" s="224"/>
      <c r="I26" s="342"/>
      <c r="J26" s="320"/>
      <c r="M26" s="343"/>
      <c r="N26" s="344"/>
      <c r="P26" s="345" t="s">
        <v>542</v>
      </c>
      <c r="Q26" s="346"/>
      <c r="R26" s="343"/>
      <c r="S26" s="346"/>
    </row>
    <row r="27" spans="1:23" x14ac:dyDescent="0.25">
      <c r="H27" s="224"/>
      <c r="I27" s="342"/>
      <c r="J27" s="347"/>
      <c r="K27" s="348"/>
      <c r="P27" s="349">
        <f>L24+P24</f>
        <v>0</v>
      </c>
    </row>
    <row r="28" spans="1:23" ht="15.75" thickBot="1" x14ac:dyDescent="0.3">
      <c r="H28" s="226"/>
      <c r="I28" s="350"/>
      <c r="Q28" s="203">
        <f>Q21-Q23</f>
        <v>2505.5400000000009</v>
      </c>
    </row>
  </sheetData>
  <autoFilter ref="A6:S28" xr:uid="{00000000-0009-0000-0000-000005000000}">
    <filterColumn colId="3">
      <filters blank="1">
        <filter val="45"/>
      </filters>
    </filterColumn>
    <sortState ref="A9:Y37">
      <sortCondition ref="B6"/>
    </sortState>
  </autoFilter>
  <mergeCells count="18">
    <mergeCell ref="A6:A7"/>
    <mergeCell ref="B6:B7"/>
    <mergeCell ref="C6:C7"/>
    <mergeCell ref="D6:D7"/>
    <mergeCell ref="E6:E7"/>
    <mergeCell ref="N6:N7"/>
    <mergeCell ref="O6:O7"/>
    <mergeCell ref="P6:P7"/>
    <mergeCell ref="L6:L7"/>
    <mergeCell ref="B3:E3"/>
    <mergeCell ref="J5:L5"/>
    <mergeCell ref="N5:P5"/>
    <mergeCell ref="F6:F7"/>
    <mergeCell ref="G6:G7"/>
    <mergeCell ref="H6:H7"/>
    <mergeCell ref="I6:I7"/>
    <mergeCell ref="J6:J7"/>
    <mergeCell ref="K6:K7"/>
  </mergeCells>
  <pageMargins left="0.7" right="0.7" top="0.75" bottom="0.75" header="0.3" footer="0.3"/>
  <pageSetup paperSize="9" scale="94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  <outlinePr summaryBelow="0" summaryRight="0"/>
    <pageSetUpPr autoPageBreaks="0"/>
  </sheetPr>
  <dimension ref="A1:H27"/>
  <sheetViews>
    <sheetView view="pageBreakPreview" zoomScale="145" zoomScaleNormal="100" zoomScaleSheetLayoutView="145" workbookViewId="0">
      <selection sqref="A1:H28"/>
    </sheetView>
  </sheetViews>
  <sheetFormatPr defaultRowHeight="11.25" outlineLevelRow="7" x14ac:dyDescent="0.2"/>
  <cols>
    <col min="1" max="1" width="9" style="373" customWidth="1"/>
    <col min="2" max="2" width="3.5703125" style="373" customWidth="1"/>
    <col min="3" max="3" width="48.5703125" style="373" customWidth="1"/>
    <col min="4" max="4" width="9" style="373" customWidth="1"/>
    <col min="5" max="5" width="2.5703125" style="373" customWidth="1"/>
    <col min="6" max="6" width="5.5703125" style="373" customWidth="1"/>
    <col min="7" max="7" width="10" style="373" customWidth="1"/>
    <col min="8" max="8" width="11" style="373" customWidth="1"/>
    <col min="9" max="256" width="9.140625" style="374" customWidth="1"/>
    <col min="257" max="257" width="9" style="374" customWidth="1"/>
    <col min="258" max="258" width="3.5703125" style="374" customWidth="1"/>
    <col min="259" max="259" width="48.5703125" style="374" customWidth="1"/>
    <col min="260" max="260" width="9" style="374" customWidth="1"/>
    <col min="261" max="261" width="2.5703125" style="374" customWidth="1"/>
    <col min="262" max="262" width="5.5703125" style="374" customWidth="1"/>
    <col min="263" max="263" width="10" style="374" customWidth="1"/>
    <col min="264" max="264" width="11" style="374" customWidth="1"/>
    <col min="265" max="512" width="9.140625" style="374" customWidth="1"/>
    <col min="513" max="513" width="9" style="374" customWidth="1"/>
    <col min="514" max="514" width="3.5703125" style="374" customWidth="1"/>
    <col min="515" max="515" width="48.5703125" style="374" customWidth="1"/>
    <col min="516" max="516" width="9" style="374" customWidth="1"/>
    <col min="517" max="517" width="2.5703125" style="374" customWidth="1"/>
    <col min="518" max="518" width="5.5703125" style="374" customWidth="1"/>
    <col min="519" max="519" width="10" style="374" customWidth="1"/>
    <col min="520" max="520" width="11" style="374" customWidth="1"/>
    <col min="521" max="768" width="9.140625" style="374" customWidth="1"/>
    <col min="769" max="769" width="9" style="374" customWidth="1"/>
    <col min="770" max="770" width="3.5703125" style="374" customWidth="1"/>
    <col min="771" max="771" width="48.5703125" style="374" customWidth="1"/>
    <col min="772" max="772" width="9" style="374" customWidth="1"/>
    <col min="773" max="773" width="2.5703125" style="374" customWidth="1"/>
    <col min="774" max="774" width="5.5703125" style="374" customWidth="1"/>
    <col min="775" max="775" width="10" style="374" customWidth="1"/>
    <col min="776" max="776" width="11" style="374" customWidth="1"/>
    <col min="777" max="1024" width="9.140625" style="374" customWidth="1"/>
    <col min="1025" max="1025" width="9" style="374" customWidth="1"/>
    <col min="1026" max="1026" width="3.5703125" style="374" customWidth="1"/>
    <col min="1027" max="1027" width="48.5703125" style="374" customWidth="1"/>
    <col min="1028" max="1028" width="9" style="374" customWidth="1"/>
    <col min="1029" max="1029" width="2.5703125" style="374" customWidth="1"/>
    <col min="1030" max="1030" width="5.5703125" style="374" customWidth="1"/>
    <col min="1031" max="1031" width="10" style="374" customWidth="1"/>
    <col min="1032" max="1032" width="11" style="374" customWidth="1"/>
    <col min="1033" max="1280" width="9.140625" style="374" customWidth="1"/>
    <col min="1281" max="1281" width="9" style="374" customWidth="1"/>
    <col min="1282" max="1282" width="3.5703125" style="374" customWidth="1"/>
    <col min="1283" max="1283" width="48.5703125" style="374" customWidth="1"/>
    <col min="1284" max="1284" width="9" style="374" customWidth="1"/>
    <col min="1285" max="1285" width="2.5703125" style="374" customWidth="1"/>
    <col min="1286" max="1286" width="5.5703125" style="374" customWidth="1"/>
    <col min="1287" max="1287" width="10" style="374" customWidth="1"/>
    <col min="1288" max="1288" width="11" style="374" customWidth="1"/>
    <col min="1289" max="1536" width="9.140625" style="374" customWidth="1"/>
    <col min="1537" max="1537" width="9" style="374" customWidth="1"/>
    <col min="1538" max="1538" width="3.5703125" style="374" customWidth="1"/>
    <col min="1539" max="1539" width="48.5703125" style="374" customWidth="1"/>
    <col min="1540" max="1540" width="9" style="374" customWidth="1"/>
    <col min="1541" max="1541" width="2.5703125" style="374" customWidth="1"/>
    <col min="1542" max="1542" width="5.5703125" style="374" customWidth="1"/>
    <col min="1543" max="1543" width="10" style="374" customWidth="1"/>
    <col min="1544" max="1544" width="11" style="374" customWidth="1"/>
    <col min="1545" max="1792" width="9.140625" style="374" customWidth="1"/>
    <col min="1793" max="1793" width="9" style="374" customWidth="1"/>
    <col min="1794" max="1794" width="3.5703125" style="374" customWidth="1"/>
    <col min="1795" max="1795" width="48.5703125" style="374" customWidth="1"/>
    <col min="1796" max="1796" width="9" style="374" customWidth="1"/>
    <col min="1797" max="1797" width="2.5703125" style="374" customWidth="1"/>
    <col min="1798" max="1798" width="5.5703125" style="374" customWidth="1"/>
    <col min="1799" max="1799" width="10" style="374" customWidth="1"/>
    <col min="1800" max="1800" width="11" style="374" customWidth="1"/>
    <col min="1801" max="2048" width="9.140625" style="374" customWidth="1"/>
    <col min="2049" max="2049" width="9" style="374" customWidth="1"/>
    <col min="2050" max="2050" width="3.5703125" style="374" customWidth="1"/>
    <col min="2051" max="2051" width="48.5703125" style="374" customWidth="1"/>
    <col min="2052" max="2052" width="9" style="374" customWidth="1"/>
    <col min="2053" max="2053" width="2.5703125" style="374" customWidth="1"/>
    <col min="2054" max="2054" width="5.5703125" style="374" customWidth="1"/>
    <col min="2055" max="2055" width="10" style="374" customWidth="1"/>
    <col min="2056" max="2056" width="11" style="374" customWidth="1"/>
    <col min="2057" max="2304" width="9.140625" style="374" customWidth="1"/>
    <col min="2305" max="2305" width="9" style="374" customWidth="1"/>
    <col min="2306" max="2306" width="3.5703125" style="374" customWidth="1"/>
    <col min="2307" max="2307" width="48.5703125" style="374" customWidth="1"/>
    <col min="2308" max="2308" width="9" style="374" customWidth="1"/>
    <col min="2309" max="2309" width="2.5703125" style="374" customWidth="1"/>
    <col min="2310" max="2310" width="5.5703125" style="374" customWidth="1"/>
    <col min="2311" max="2311" width="10" style="374" customWidth="1"/>
    <col min="2312" max="2312" width="11" style="374" customWidth="1"/>
    <col min="2313" max="2560" width="9.140625" style="374" customWidth="1"/>
    <col min="2561" max="2561" width="9" style="374" customWidth="1"/>
    <col min="2562" max="2562" width="3.5703125" style="374" customWidth="1"/>
    <col min="2563" max="2563" width="48.5703125" style="374" customWidth="1"/>
    <col min="2564" max="2564" width="9" style="374" customWidth="1"/>
    <col min="2565" max="2565" width="2.5703125" style="374" customWidth="1"/>
    <col min="2566" max="2566" width="5.5703125" style="374" customWidth="1"/>
    <col min="2567" max="2567" width="10" style="374" customWidth="1"/>
    <col min="2568" max="2568" width="11" style="374" customWidth="1"/>
    <col min="2569" max="2816" width="9.140625" style="374" customWidth="1"/>
    <col min="2817" max="2817" width="9" style="374" customWidth="1"/>
    <col min="2818" max="2818" width="3.5703125" style="374" customWidth="1"/>
    <col min="2819" max="2819" width="48.5703125" style="374" customWidth="1"/>
    <col min="2820" max="2820" width="9" style="374" customWidth="1"/>
    <col min="2821" max="2821" width="2.5703125" style="374" customWidth="1"/>
    <col min="2822" max="2822" width="5.5703125" style="374" customWidth="1"/>
    <col min="2823" max="2823" width="10" style="374" customWidth="1"/>
    <col min="2824" max="2824" width="11" style="374" customWidth="1"/>
    <col min="2825" max="3072" width="9.140625" style="374" customWidth="1"/>
    <col min="3073" max="3073" width="9" style="374" customWidth="1"/>
    <col min="3074" max="3074" width="3.5703125" style="374" customWidth="1"/>
    <col min="3075" max="3075" width="48.5703125" style="374" customWidth="1"/>
    <col min="3076" max="3076" width="9" style="374" customWidth="1"/>
    <col min="3077" max="3077" width="2.5703125" style="374" customWidth="1"/>
    <col min="3078" max="3078" width="5.5703125" style="374" customWidth="1"/>
    <col min="3079" max="3079" width="10" style="374" customWidth="1"/>
    <col min="3080" max="3080" width="11" style="374" customWidth="1"/>
    <col min="3081" max="3328" width="9.140625" style="374" customWidth="1"/>
    <col min="3329" max="3329" width="9" style="374" customWidth="1"/>
    <col min="3330" max="3330" width="3.5703125" style="374" customWidth="1"/>
    <col min="3331" max="3331" width="48.5703125" style="374" customWidth="1"/>
    <col min="3332" max="3332" width="9" style="374" customWidth="1"/>
    <col min="3333" max="3333" width="2.5703125" style="374" customWidth="1"/>
    <col min="3334" max="3334" width="5.5703125" style="374" customWidth="1"/>
    <col min="3335" max="3335" width="10" style="374" customWidth="1"/>
    <col min="3336" max="3336" width="11" style="374" customWidth="1"/>
    <col min="3337" max="3584" width="9.140625" style="374" customWidth="1"/>
    <col min="3585" max="3585" width="9" style="374" customWidth="1"/>
    <col min="3586" max="3586" width="3.5703125" style="374" customWidth="1"/>
    <col min="3587" max="3587" width="48.5703125" style="374" customWidth="1"/>
    <col min="3588" max="3588" width="9" style="374" customWidth="1"/>
    <col min="3589" max="3589" width="2.5703125" style="374" customWidth="1"/>
    <col min="3590" max="3590" width="5.5703125" style="374" customWidth="1"/>
    <col min="3591" max="3591" width="10" style="374" customWidth="1"/>
    <col min="3592" max="3592" width="11" style="374" customWidth="1"/>
    <col min="3593" max="3840" width="9.140625" style="374" customWidth="1"/>
    <col min="3841" max="3841" width="9" style="374" customWidth="1"/>
    <col min="3842" max="3842" width="3.5703125" style="374" customWidth="1"/>
    <col min="3843" max="3843" width="48.5703125" style="374" customWidth="1"/>
    <col min="3844" max="3844" width="9" style="374" customWidth="1"/>
    <col min="3845" max="3845" width="2.5703125" style="374" customWidth="1"/>
    <col min="3846" max="3846" width="5.5703125" style="374" customWidth="1"/>
    <col min="3847" max="3847" width="10" style="374" customWidth="1"/>
    <col min="3848" max="3848" width="11" style="374" customWidth="1"/>
    <col min="3849" max="4096" width="9.140625" style="374" customWidth="1"/>
    <col min="4097" max="4097" width="9" style="374" customWidth="1"/>
    <col min="4098" max="4098" width="3.5703125" style="374" customWidth="1"/>
    <col min="4099" max="4099" width="48.5703125" style="374" customWidth="1"/>
    <col min="4100" max="4100" width="9" style="374" customWidth="1"/>
    <col min="4101" max="4101" width="2.5703125" style="374" customWidth="1"/>
    <col min="4102" max="4102" width="5.5703125" style="374" customWidth="1"/>
    <col min="4103" max="4103" width="10" style="374" customWidth="1"/>
    <col min="4104" max="4104" width="11" style="374" customWidth="1"/>
    <col min="4105" max="4352" width="9.140625" style="374" customWidth="1"/>
    <col min="4353" max="4353" width="9" style="374" customWidth="1"/>
    <col min="4354" max="4354" width="3.5703125" style="374" customWidth="1"/>
    <col min="4355" max="4355" width="48.5703125" style="374" customWidth="1"/>
    <col min="4356" max="4356" width="9" style="374" customWidth="1"/>
    <col min="4357" max="4357" width="2.5703125" style="374" customWidth="1"/>
    <col min="4358" max="4358" width="5.5703125" style="374" customWidth="1"/>
    <col min="4359" max="4359" width="10" style="374" customWidth="1"/>
    <col min="4360" max="4360" width="11" style="374" customWidth="1"/>
    <col min="4361" max="4608" width="9.140625" style="374" customWidth="1"/>
    <col min="4609" max="4609" width="9" style="374" customWidth="1"/>
    <col min="4610" max="4610" width="3.5703125" style="374" customWidth="1"/>
    <col min="4611" max="4611" width="48.5703125" style="374" customWidth="1"/>
    <col min="4612" max="4612" width="9" style="374" customWidth="1"/>
    <col min="4613" max="4613" width="2.5703125" style="374" customWidth="1"/>
    <col min="4614" max="4614" width="5.5703125" style="374" customWidth="1"/>
    <col min="4615" max="4615" width="10" style="374" customWidth="1"/>
    <col min="4616" max="4616" width="11" style="374" customWidth="1"/>
    <col min="4617" max="4864" width="9.140625" style="374" customWidth="1"/>
    <col min="4865" max="4865" width="9" style="374" customWidth="1"/>
    <col min="4866" max="4866" width="3.5703125" style="374" customWidth="1"/>
    <col min="4867" max="4867" width="48.5703125" style="374" customWidth="1"/>
    <col min="4868" max="4868" width="9" style="374" customWidth="1"/>
    <col min="4869" max="4869" width="2.5703125" style="374" customWidth="1"/>
    <col min="4870" max="4870" width="5.5703125" style="374" customWidth="1"/>
    <col min="4871" max="4871" width="10" style="374" customWidth="1"/>
    <col min="4872" max="4872" width="11" style="374" customWidth="1"/>
    <col min="4873" max="5120" width="9.140625" style="374" customWidth="1"/>
    <col min="5121" max="5121" width="9" style="374" customWidth="1"/>
    <col min="5122" max="5122" width="3.5703125" style="374" customWidth="1"/>
    <col min="5123" max="5123" width="48.5703125" style="374" customWidth="1"/>
    <col min="5124" max="5124" width="9" style="374" customWidth="1"/>
    <col min="5125" max="5125" width="2.5703125" style="374" customWidth="1"/>
    <col min="5126" max="5126" width="5.5703125" style="374" customWidth="1"/>
    <col min="5127" max="5127" width="10" style="374" customWidth="1"/>
    <col min="5128" max="5128" width="11" style="374" customWidth="1"/>
    <col min="5129" max="5376" width="9.140625" style="374" customWidth="1"/>
    <col min="5377" max="5377" width="9" style="374" customWidth="1"/>
    <col min="5378" max="5378" width="3.5703125" style="374" customWidth="1"/>
    <col min="5379" max="5379" width="48.5703125" style="374" customWidth="1"/>
    <col min="5380" max="5380" width="9" style="374" customWidth="1"/>
    <col min="5381" max="5381" width="2.5703125" style="374" customWidth="1"/>
    <col min="5382" max="5382" width="5.5703125" style="374" customWidth="1"/>
    <col min="5383" max="5383" width="10" style="374" customWidth="1"/>
    <col min="5384" max="5384" width="11" style="374" customWidth="1"/>
    <col min="5385" max="5632" width="9.140625" style="374" customWidth="1"/>
    <col min="5633" max="5633" width="9" style="374" customWidth="1"/>
    <col min="5634" max="5634" width="3.5703125" style="374" customWidth="1"/>
    <col min="5635" max="5635" width="48.5703125" style="374" customWidth="1"/>
    <col min="5636" max="5636" width="9" style="374" customWidth="1"/>
    <col min="5637" max="5637" width="2.5703125" style="374" customWidth="1"/>
    <col min="5638" max="5638" width="5.5703125" style="374" customWidth="1"/>
    <col min="5639" max="5639" width="10" style="374" customWidth="1"/>
    <col min="5640" max="5640" width="11" style="374" customWidth="1"/>
    <col min="5641" max="5888" width="9.140625" style="374" customWidth="1"/>
    <col min="5889" max="5889" width="9" style="374" customWidth="1"/>
    <col min="5890" max="5890" width="3.5703125" style="374" customWidth="1"/>
    <col min="5891" max="5891" width="48.5703125" style="374" customWidth="1"/>
    <col min="5892" max="5892" width="9" style="374" customWidth="1"/>
    <col min="5893" max="5893" width="2.5703125" style="374" customWidth="1"/>
    <col min="5894" max="5894" width="5.5703125" style="374" customWidth="1"/>
    <col min="5895" max="5895" width="10" style="374" customWidth="1"/>
    <col min="5896" max="5896" width="11" style="374" customWidth="1"/>
    <col min="5897" max="6144" width="9.140625" style="374" customWidth="1"/>
    <col min="6145" max="6145" width="9" style="374" customWidth="1"/>
    <col min="6146" max="6146" width="3.5703125" style="374" customWidth="1"/>
    <col min="6147" max="6147" width="48.5703125" style="374" customWidth="1"/>
    <col min="6148" max="6148" width="9" style="374" customWidth="1"/>
    <col min="6149" max="6149" width="2.5703125" style="374" customWidth="1"/>
    <col min="6150" max="6150" width="5.5703125" style="374" customWidth="1"/>
    <col min="6151" max="6151" width="10" style="374" customWidth="1"/>
    <col min="6152" max="6152" width="11" style="374" customWidth="1"/>
    <col min="6153" max="6400" width="9.140625" style="374" customWidth="1"/>
    <col min="6401" max="6401" width="9" style="374" customWidth="1"/>
    <col min="6402" max="6402" width="3.5703125" style="374" customWidth="1"/>
    <col min="6403" max="6403" width="48.5703125" style="374" customWidth="1"/>
    <col min="6404" max="6404" width="9" style="374" customWidth="1"/>
    <col min="6405" max="6405" width="2.5703125" style="374" customWidth="1"/>
    <col min="6406" max="6406" width="5.5703125" style="374" customWidth="1"/>
    <col min="6407" max="6407" width="10" style="374" customWidth="1"/>
    <col min="6408" max="6408" width="11" style="374" customWidth="1"/>
    <col min="6409" max="6656" width="9.140625" style="374" customWidth="1"/>
    <col min="6657" max="6657" width="9" style="374" customWidth="1"/>
    <col min="6658" max="6658" width="3.5703125" style="374" customWidth="1"/>
    <col min="6659" max="6659" width="48.5703125" style="374" customWidth="1"/>
    <col min="6660" max="6660" width="9" style="374" customWidth="1"/>
    <col min="6661" max="6661" width="2.5703125" style="374" customWidth="1"/>
    <col min="6662" max="6662" width="5.5703125" style="374" customWidth="1"/>
    <col min="6663" max="6663" width="10" style="374" customWidth="1"/>
    <col min="6664" max="6664" width="11" style="374" customWidth="1"/>
    <col min="6665" max="6912" width="9.140625" style="374" customWidth="1"/>
    <col min="6913" max="6913" width="9" style="374" customWidth="1"/>
    <col min="6914" max="6914" width="3.5703125" style="374" customWidth="1"/>
    <col min="6915" max="6915" width="48.5703125" style="374" customWidth="1"/>
    <col min="6916" max="6916" width="9" style="374" customWidth="1"/>
    <col min="6917" max="6917" width="2.5703125" style="374" customWidth="1"/>
    <col min="6918" max="6918" width="5.5703125" style="374" customWidth="1"/>
    <col min="6919" max="6919" width="10" style="374" customWidth="1"/>
    <col min="6920" max="6920" width="11" style="374" customWidth="1"/>
    <col min="6921" max="7168" width="9.140625" style="374" customWidth="1"/>
    <col min="7169" max="7169" width="9" style="374" customWidth="1"/>
    <col min="7170" max="7170" width="3.5703125" style="374" customWidth="1"/>
    <col min="7171" max="7171" width="48.5703125" style="374" customWidth="1"/>
    <col min="7172" max="7172" width="9" style="374" customWidth="1"/>
    <col min="7173" max="7173" width="2.5703125" style="374" customWidth="1"/>
    <col min="7174" max="7174" width="5.5703125" style="374" customWidth="1"/>
    <col min="7175" max="7175" width="10" style="374" customWidth="1"/>
    <col min="7176" max="7176" width="11" style="374" customWidth="1"/>
    <col min="7177" max="7424" width="9.140625" style="374" customWidth="1"/>
    <col min="7425" max="7425" width="9" style="374" customWidth="1"/>
    <col min="7426" max="7426" width="3.5703125" style="374" customWidth="1"/>
    <col min="7427" max="7427" width="48.5703125" style="374" customWidth="1"/>
    <col min="7428" max="7428" width="9" style="374" customWidth="1"/>
    <col min="7429" max="7429" width="2.5703125" style="374" customWidth="1"/>
    <col min="7430" max="7430" width="5.5703125" style="374" customWidth="1"/>
    <col min="7431" max="7431" width="10" style="374" customWidth="1"/>
    <col min="7432" max="7432" width="11" style="374" customWidth="1"/>
    <col min="7433" max="7680" width="9.140625" style="374" customWidth="1"/>
    <col min="7681" max="7681" width="9" style="374" customWidth="1"/>
    <col min="7682" max="7682" width="3.5703125" style="374" customWidth="1"/>
    <col min="7683" max="7683" width="48.5703125" style="374" customWidth="1"/>
    <col min="7684" max="7684" width="9" style="374" customWidth="1"/>
    <col min="7685" max="7685" width="2.5703125" style="374" customWidth="1"/>
    <col min="7686" max="7686" width="5.5703125" style="374" customWidth="1"/>
    <col min="7687" max="7687" width="10" style="374" customWidth="1"/>
    <col min="7688" max="7688" width="11" style="374" customWidth="1"/>
    <col min="7689" max="7936" width="9.140625" style="374" customWidth="1"/>
    <col min="7937" max="7937" width="9" style="374" customWidth="1"/>
    <col min="7938" max="7938" width="3.5703125" style="374" customWidth="1"/>
    <col min="7939" max="7939" width="48.5703125" style="374" customWidth="1"/>
    <col min="7940" max="7940" width="9" style="374" customWidth="1"/>
    <col min="7941" max="7941" width="2.5703125" style="374" customWidth="1"/>
    <col min="7942" max="7942" width="5.5703125" style="374" customWidth="1"/>
    <col min="7943" max="7943" width="10" style="374" customWidth="1"/>
    <col min="7944" max="7944" width="11" style="374" customWidth="1"/>
    <col min="7945" max="8192" width="9.140625" style="374" customWidth="1"/>
    <col min="8193" max="8193" width="9" style="374" customWidth="1"/>
    <col min="8194" max="8194" width="3.5703125" style="374" customWidth="1"/>
    <col min="8195" max="8195" width="48.5703125" style="374" customWidth="1"/>
    <col min="8196" max="8196" width="9" style="374" customWidth="1"/>
    <col min="8197" max="8197" width="2.5703125" style="374" customWidth="1"/>
    <col min="8198" max="8198" width="5.5703125" style="374" customWidth="1"/>
    <col min="8199" max="8199" width="10" style="374" customWidth="1"/>
    <col min="8200" max="8200" width="11" style="374" customWidth="1"/>
    <col min="8201" max="8448" width="9.140625" style="374" customWidth="1"/>
    <col min="8449" max="8449" width="9" style="374" customWidth="1"/>
    <col min="8450" max="8450" width="3.5703125" style="374" customWidth="1"/>
    <col min="8451" max="8451" width="48.5703125" style="374" customWidth="1"/>
    <col min="8452" max="8452" width="9" style="374" customWidth="1"/>
    <col min="8453" max="8453" width="2.5703125" style="374" customWidth="1"/>
    <col min="8454" max="8454" width="5.5703125" style="374" customWidth="1"/>
    <col min="8455" max="8455" width="10" style="374" customWidth="1"/>
    <col min="8456" max="8456" width="11" style="374" customWidth="1"/>
    <col min="8457" max="8704" width="9.140625" style="374" customWidth="1"/>
    <col min="8705" max="8705" width="9" style="374" customWidth="1"/>
    <col min="8706" max="8706" width="3.5703125" style="374" customWidth="1"/>
    <col min="8707" max="8707" width="48.5703125" style="374" customWidth="1"/>
    <col min="8708" max="8708" width="9" style="374" customWidth="1"/>
    <col min="8709" max="8709" width="2.5703125" style="374" customWidth="1"/>
    <col min="8710" max="8710" width="5.5703125" style="374" customWidth="1"/>
    <col min="8711" max="8711" width="10" style="374" customWidth="1"/>
    <col min="8712" max="8712" width="11" style="374" customWidth="1"/>
    <col min="8713" max="8960" width="9.140625" style="374" customWidth="1"/>
    <col min="8961" max="8961" width="9" style="374" customWidth="1"/>
    <col min="8962" max="8962" width="3.5703125" style="374" customWidth="1"/>
    <col min="8963" max="8963" width="48.5703125" style="374" customWidth="1"/>
    <col min="8964" max="8964" width="9" style="374" customWidth="1"/>
    <col min="8965" max="8965" width="2.5703125" style="374" customWidth="1"/>
    <col min="8966" max="8966" width="5.5703125" style="374" customWidth="1"/>
    <col min="8967" max="8967" width="10" style="374" customWidth="1"/>
    <col min="8968" max="8968" width="11" style="374" customWidth="1"/>
    <col min="8969" max="9216" width="9.140625" style="374" customWidth="1"/>
    <col min="9217" max="9217" width="9" style="374" customWidth="1"/>
    <col min="9218" max="9218" width="3.5703125" style="374" customWidth="1"/>
    <col min="9219" max="9219" width="48.5703125" style="374" customWidth="1"/>
    <col min="9220" max="9220" width="9" style="374" customWidth="1"/>
    <col min="9221" max="9221" width="2.5703125" style="374" customWidth="1"/>
    <col min="9222" max="9222" width="5.5703125" style="374" customWidth="1"/>
    <col min="9223" max="9223" width="10" style="374" customWidth="1"/>
    <col min="9224" max="9224" width="11" style="374" customWidth="1"/>
    <col min="9225" max="9472" width="9.140625" style="374" customWidth="1"/>
    <col min="9473" max="9473" width="9" style="374" customWidth="1"/>
    <col min="9474" max="9474" width="3.5703125" style="374" customWidth="1"/>
    <col min="9475" max="9475" width="48.5703125" style="374" customWidth="1"/>
    <col min="9476" max="9476" width="9" style="374" customWidth="1"/>
    <col min="9477" max="9477" width="2.5703125" style="374" customWidth="1"/>
    <col min="9478" max="9478" width="5.5703125" style="374" customWidth="1"/>
    <col min="9479" max="9479" width="10" style="374" customWidth="1"/>
    <col min="9480" max="9480" width="11" style="374" customWidth="1"/>
    <col min="9481" max="9728" width="9.140625" style="374" customWidth="1"/>
    <col min="9729" max="9729" width="9" style="374" customWidth="1"/>
    <col min="9730" max="9730" width="3.5703125" style="374" customWidth="1"/>
    <col min="9731" max="9731" width="48.5703125" style="374" customWidth="1"/>
    <col min="9732" max="9732" width="9" style="374" customWidth="1"/>
    <col min="9733" max="9733" width="2.5703125" style="374" customWidth="1"/>
    <col min="9734" max="9734" width="5.5703125" style="374" customWidth="1"/>
    <col min="9735" max="9735" width="10" style="374" customWidth="1"/>
    <col min="9736" max="9736" width="11" style="374" customWidth="1"/>
    <col min="9737" max="9984" width="9.140625" style="374" customWidth="1"/>
    <col min="9985" max="9985" width="9" style="374" customWidth="1"/>
    <col min="9986" max="9986" width="3.5703125" style="374" customWidth="1"/>
    <col min="9987" max="9987" width="48.5703125" style="374" customWidth="1"/>
    <col min="9988" max="9988" width="9" style="374" customWidth="1"/>
    <col min="9989" max="9989" width="2.5703125" style="374" customWidth="1"/>
    <col min="9990" max="9990" width="5.5703125" style="374" customWidth="1"/>
    <col min="9991" max="9991" width="10" style="374" customWidth="1"/>
    <col min="9992" max="9992" width="11" style="374" customWidth="1"/>
    <col min="9993" max="10240" width="9.140625" style="374" customWidth="1"/>
    <col min="10241" max="10241" width="9" style="374" customWidth="1"/>
    <col min="10242" max="10242" width="3.5703125" style="374" customWidth="1"/>
    <col min="10243" max="10243" width="48.5703125" style="374" customWidth="1"/>
    <col min="10244" max="10244" width="9" style="374" customWidth="1"/>
    <col min="10245" max="10245" width="2.5703125" style="374" customWidth="1"/>
    <col min="10246" max="10246" width="5.5703125" style="374" customWidth="1"/>
    <col min="10247" max="10247" width="10" style="374" customWidth="1"/>
    <col min="10248" max="10248" width="11" style="374" customWidth="1"/>
    <col min="10249" max="10496" width="9.140625" style="374" customWidth="1"/>
    <col min="10497" max="10497" width="9" style="374" customWidth="1"/>
    <col min="10498" max="10498" width="3.5703125" style="374" customWidth="1"/>
    <col min="10499" max="10499" width="48.5703125" style="374" customWidth="1"/>
    <col min="10500" max="10500" width="9" style="374" customWidth="1"/>
    <col min="10501" max="10501" width="2.5703125" style="374" customWidth="1"/>
    <col min="10502" max="10502" width="5.5703125" style="374" customWidth="1"/>
    <col min="10503" max="10503" width="10" style="374" customWidth="1"/>
    <col min="10504" max="10504" width="11" style="374" customWidth="1"/>
    <col min="10505" max="10752" width="9.140625" style="374" customWidth="1"/>
    <col min="10753" max="10753" width="9" style="374" customWidth="1"/>
    <col min="10754" max="10754" width="3.5703125" style="374" customWidth="1"/>
    <col min="10755" max="10755" width="48.5703125" style="374" customWidth="1"/>
    <col min="10756" max="10756" width="9" style="374" customWidth="1"/>
    <col min="10757" max="10757" width="2.5703125" style="374" customWidth="1"/>
    <col min="10758" max="10758" width="5.5703125" style="374" customWidth="1"/>
    <col min="10759" max="10759" width="10" style="374" customWidth="1"/>
    <col min="10760" max="10760" width="11" style="374" customWidth="1"/>
    <col min="10761" max="11008" width="9.140625" style="374" customWidth="1"/>
    <col min="11009" max="11009" width="9" style="374" customWidth="1"/>
    <col min="11010" max="11010" width="3.5703125" style="374" customWidth="1"/>
    <col min="11011" max="11011" width="48.5703125" style="374" customWidth="1"/>
    <col min="11012" max="11012" width="9" style="374" customWidth="1"/>
    <col min="11013" max="11013" width="2.5703125" style="374" customWidth="1"/>
    <col min="11014" max="11014" width="5.5703125" style="374" customWidth="1"/>
    <col min="11015" max="11015" width="10" style="374" customWidth="1"/>
    <col min="11016" max="11016" width="11" style="374" customWidth="1"/>
    <col min="11017" max="11264" width="9.140625" style="374" customWidth="1"/>
    <col min="11265" max="11265" width="9" style="374" customWidth="1"/>
    <col min="11266" max="11266" width="3.5703125" style="374" customWidth="1"/>
    <col min="11267" max="11267" width="48.5703125" style="374" customWidth="1"/>
    <col min="11268" max="11268" width="9" style="374" customWidth="1"/>
    <col min="11269" max="11269" width="2.5703125" style="374" customWidth="1"/>
    <col min="11270" max="11270" width="5.5703125" style="374" customWidth="1"/>
    <col min="11271" max="11271" width="10" style="374" customWidth="1"/>
    <col min="11272" max="11272" width="11" style="374" customWidth="1"/>
    <col min="11273" max="11520" width="9.140625" style="374" customWidth="1"/>
    <col min="11521" max="11521" width="9" style="374" customWidth="1"/>
    <col min="11522" max="11522" width="3.5703125" style="374" customWidth="1"/>
    <col min="11523" max="11523" width="48.5703125" style="374" customWidth="1"/>
    <col min="11524" max="11524" width="9" style="374" customWidth="1"/>
    <col min="11525" max="11525" width="2.5703125" style="374" customWidth="1"/>
    <col min="11526" max="11526" width="5.5703125" style="374" customWidth="1"/>
    <col min="11527" max="11527" width="10" style="374" customWidth="1"/>
    <col min="11528" max="11528" width="11" style="374" customWidth="1"/>
    <col min="11529" max="11776" width="9.140625" style="374" customWidth="1"/>
    <col min="11777" max="11777" width="9" style="374" customWidth="1"/>
    <col min="11778" max="11778" width="3.5703125" style="374" customWidth="1"/>
    <col min="11779" max="11779" width="48.5703125" style="374" customWidth="1"/>
    <col min="11780" max="11780" width="9" style="374" customWidth="1"/>
    <col min="11781" max="11781" width="2.5703125" style="374" customWidth="1"/>
    <col min="11782" max="11782" width="5.5703125" style="374" customWidth="1"/>
    <col min="11783" max="11783" width="10" style="374" customWidth="1"/>
    <col min="11784" max="11784" width="11" style="374" customWidth="1"/>
    <col min="11785" max="12032" width="9.140625" style="374" customWidth="1"/>
    <col min="12033" max="12033" width="9" style="374" customWidth="1"/>
    <col min="12034" max="12034" width="3.5703125" style="374" customWidth="1"/>
    <col min="12035" max="12035" width="48.5703125" style="374" customWidth="1"/>
    <col min="12036" max="12036" width="9" style="374" customWidth="1"/>
    <col min="12037" max="12037" width="2.5703125" style="374" customWidth="1"/>
    <col min="12038" max="12038" width="5.5703125" style="374" customWidth="1"/>
    <col min="12039" max="12039" width="10" style="374" customWidth="1"/>
    <col min="12040" max="12040" width="11" style="374" customWidth="1"/>
    <col min="12041" max="12288" width="9.140625" style="374" customWidth="1"/>
    <col min="12289" max="12289" width="9" style="374" customWidth="1"/>
    <col min="12290" max="12290" width="3.5703125" style="374" customWidth="1"/>
    <col min="12291" max="12291" width="48.5703125" style="374" customWidth="1"/>
    <col min="12292" max="12292" width="9" style="374" customWidth="1"/>
    <col min="12293" max="12293" width="2.5703125" style="374" customWidth="1"/>
    <col min="12294" max="12294" width="5.5703125" style="374" customWidth="1"/>
    <col min="12295" max="12295" width="10" style="374" customWidth="1"/>
    <col min="12296" max="12296" width="11" style="374" customWidth="1"/>
    <col min="12297" max="12544" width="9.140625" style="374" customWidth="1"/>
    <col min="12545" max="12545" width="9" style="374" customWidth="1"/>
    <col min="12546" max="12546" width="3.5703125" style="374" customWidth="1"/>
    <col min="12547" max="12547" width="48.5703125" style="374" customWidth="1"/>
    <col min="12548" max="12548" width="9" style="374" customWidth="1"/>
    <col min="12549" max="12549" width="2.5703125" style="374" customWidth="1"/>
    <col min="12550" max="12550" width="5.5703125" style="374" customWidth="1"/>
    <col min="12551" max="12551" width="10" style="374" customWidth="1"/>
    <col min="12552" max="12552" width="11" style="374" customWidth="1"/>
    <col min="12553" max="12800" width="9.140625" style="374" customWidth="1"/>
    <col min="12801" max="12801" width="9" style="374" customWidth="1"/>
    <col min="12802" max="12802" width="3.5703125" style="374" customWidth="1"/>
    <col min="12803" max="12803" width="48.5703125" style="374" customWidth="1"/>
    <col min="12804" max="12804" width="9" style="374" customWidth="1"/>
    <col min="12805" max="12805" width="2.5703125" style="374" customWidth="1"/>
    <col min="12806" max="12806" width="5.5703125" style="374" customWidth="1"/>
    <col min="12807" max="12807" width="10" style="374" customWidth="1"/>
    <col min="12808" max="12808" width="11" style="374" customWidth="1"/>
    <col min="12809" max="13056" width="9.140625" style="374" customWidth="1"/>
    <col min="13057" max="13057" width="9" style="374" customWidth="1"/>
    <col min="13058" max="13058" width="3.5703125" style="374" customWidth="1"/>
    <col min="13059" max="13059" width="48.5703125" style="374" customWidth="1"/>
    <col min="13060" max="13060" width="9" style="374" customWidth="1"/>
    <col min="13061" max="13061" width="2.5703125" style="374" customWidth="1"/>
    <col min="13062" max="13062" width="5.5703125" style="374" customWidth="1"/>
    <col min="13063" max="13063" width="10" style="374" customWidth="1"/>
    <col min="13064" max="13064" width="11" style="374" customWidth="1"/>
    <col min="13065" max="13312" width="9.140625" style="374" customWidth="1"/>
    <col min="13313" max="13313" width="9" style="374" customWidth="1"/>
    <col min="13314" max="13314" width="3.5703125" style="374" customWidth="1"/>
    <col min="13315" max="13315" width="48.5703125" style="374" customWidth="1"/>
    <col min="13316" max="13316" width="9" style="374" customWidth="1"/>
    <col min="13317" max="13317" width="2.5703125" style="374" customWidth="1"/>
    <col min="13318" max="13318" width="5.5703125" style="374" customWidth="1"/>
    <col min="13319" max="13319" width="10" style="374" customWidth="1"/>
    <col min="13320" max="13320" width="11" style="374" customWidth="1"/>
    <col min="13321" max="13568" width="9.140625" style="374" customWidth="1"/>
    <col min="13569" max="13569" width="9" style="374" customWidth="1"/>
    <col min="13570" max="13570" width="3.5703125" style="374" customWidth="1"/>
    <col min="13571" max="13571" width="48.5703125" style="374" customWidth="1"/>
    <col min="13572" max="13572" width="9" style="374" customWidth="1"/>
    <col min="13573" max="13573" width="2.5703125" style="374" customWidth="1"/>
    <col min="13574" max="13574" width="5.5703125" style="374" customWidth="1"/>
    <col min="13575" max="13575" width="10" style="374" customWidth="1"/>
    <col min="13576" max="13576" width="11" style="374" customWidth="1"/>
    <col min="13577" max="13824" width="9.140625" style="374" customWidth="1"/>
    <col min="13825" max="13825" width="9" style="374" customWidth="1"/>
    <col min="13826" max="13826" width="3.5703125" style="374" customWidth="1"/>
    <col min="13827" max="13827" width="48.5703125" style="374" customWidth="1"/>
    <col min="13828" max="13828" width="9" style="374" customWidth="1"/>
    <col min="13829" max="13829" width="2.5703125" style="374" customWidth="1"/>
    <col min="13830" max="13830" width="5.5703125" style="374" customWidth="1"/>
    <col min="13831" max="13831" width="10" style="374" customWidth="1"/>
    <col min="13832" max="13832" width="11" style="374" customWidth="1"/>
    <col min="13833" max="14080" width="9.140625" style="374" customWidth="1"/>
    <col min="14081" max="14081" width="9" style="374" customWidth="1"/>
    <col min="14082" max="14082" width="3.5703125" style="374" customWidth="1"/>
    <col min="14083" max="14083" width="48.5703125" style="374" customWidth="1"/>
    <col min="14084" max="14084" width="9" style="374" customWidth="1"/>
    <col min="14085" max="14085" width="2.5703125" style="374" customWidth="1"/>
    <col min="14086" max="14086" width="5.5703125" style="374" customWidth="1"/>
    <col min="14087" max="14087" width="10" style="374" customWidth="1"/>
    <col min="14088" max="14088" width="11" style="374" customWidth="1"/>
    <col min="14089" max="14336" width="9.140625" style="374" customWidth="1"/>
    <col min="14337" max="14337" width="9" style="374" customWidth="1"/>
    <col min="14338" max="14338" width="3.5703125" style="374" customWidth="1"/>
    <col min="14339" max="14339" width="48.5703125" style="374" customWidth="1"/>
    <col min="14340" max="14340" width="9" style="374" customWidth="1"/>
    <col min="14341" max="14341" width="2.5703125" style="374" customWidth="1"/>
    <col min="14342" max="14342" width="5.5703125" style="374" customWidth="1"/>
    <col min="14343" max="14343" width="10" style="374" customWidth="1"/>
    <col min="14344" max="14344" width="11" style="374" customWidth="1"/>
    <col min="14345" max="14592" width="9.140625" style="374" customWidth="1"/>
    <col min="14593" max="14593" width="9" style="374" customWidth="1"/>
    <col min="14594" max="14594" width="3.5703125" style="374" customWidth="1"/>
    <col min="14595" max="14595" width="48.5703125" style="374" customWidth="1"/>
    <col min="14596" max="14596" width="9" style="374" customWidth="1"/>
    <col min="14597" max="14597" width="2.5703125" style="374" customWidth="1"/>
    <col min="14598" max="14598" width="5.5703125" style="374" customWidth="1"/>
    <col min="14599" max="14599" width="10" style="374" customWidth="1"/>
    <col min="14600" max="14600" width="11" style="374" customWidth="1"/>
    <col min="14601" max="14848" width="9.140625" style="374" customWidth="1"/>
    <col min="14849" max="14849" width="9" style="374" customWidth="1"/>
    <col min="14850" max="14850" width="3.5703125" style="374" customWidth="1"/>
    <col min="14851" max="14851" width="48.5703125" style="374" customWidth="1"/>
    <col min="14852" max="14852" width="9" style="374" customWidth="1"/>
    <col min="14853" max="14853" width="2.5703125" style="374" customWidth="1"/>
    <col min="14854" max="14854" width="5.5703125" style="374" customWidth="1"/>
    <col min="14855" max="14855" width="10" style="374" customWidth="1"/>
    <col min="14856" max="14856" width="11" style="374" customWidth="1"/>
    <col min="14857" max="15104" width="9.140625" style="374" customWidth="1"/>
    <col min="15105" max="15105" width="9" style="374" customWidth="1"/>
    <col min="15106" max="15106" width="3.5703125" style="374" customWidth="1"/>
    <col min="15107" max="15107" width="48.5703125" style="374" customWidth="1"/>
    <col min="15108" max="15108" width="9" style="374" customWidth="1"/>
    <col min="15109" max="15109" width="2.5703125" style="374" customWidth="1"/>
    <col min="15110" max="15110" width="5.5703125" style="374" customWidth="1"/>
    <col min="15111" max="15111" width="10" style="374" customWidth="1"/>
    <col min="15112" max="15112" width="11" style="374" customWidth="1"/>
    <col min="15113" max="15360" width="9.140625" style="374" customWidth="1"/>
    <col min="15361" max="15361" width="9" style="374" customWidth="1"/>
    <col min="15362" max="15362" width="3.5703125" style="374" customWidth="1"/>
    <col min="15363" max="15363" width="48.5703125" style="374" customWidth="1"/>
    <col min="15364" max="15364" width="9" style="374" customWidth="1"/>
    <col min="15365" max="15365" width="2.5703125" style="374" customWidth="1"/>
    <col min="15366" max="15366" width="5.5703125" style="374" customWidth="1"/>
    <col min="15367" max="15367" width="10" style="374" customWidth="1"/>
    <col min="15368" max="15368" width="11" style="374" customWidth="1"/>
    <col min="15369" max="15616" width="9.140625" style="374" customWidth="1"/>
    <col min="15617" max="15617" width="9" style="374" customWidth="1"/>
    <col min="15618" max="15618" width="3.5703125" style="374" customWidth="1"/>
    <col min="15619" max="15619" width="48.5703125" style="374" customWidth="1"/>
    <col min="15620" max="15620" width="9" style="374" customWidth="1"/>
    <col min="15621" max="15621" width="2.5703125" style="374" customWidth="1"/>
    <col min="15622" max="15622" width="5.5703125" style="374" customWidth="1"/>
    <col min="15623" max="15623" width="10" style="374" customWidth="1"/>
    <col min="15624" max="15624" width="11" style="374" customWidth="1"/>
    <col min="15625" max="15872" width="9.140625" style="374" customWidth="1"/>
    <col min="15873" max="15873" width="9" style="374" customWidth="1"/>
    <col min="15874" max="15874" width="3.5703125" style="374" customWidth="1"/>
    <col min="15875" max="15875" width="48.5703125" style="374" customWidth="1"/>
    <col min="15876" max="15876" width="9" style="374" customWidth="1"/>
    <col min="15877" max="15877" width="2.5703125" style="374" customWidth="1"/>
    <col min="15878" max="15878" width="5.5703125" style="374" customWidth="1"/>
    <col min="15879" max="15879" width="10" style="374" customWidth="1"/>
    <col min="15880" max="15880" width="11" style="374" customWidth="1"/>
    <col min="15881" max="16128" width="9.140625" style="374" customWidth="1"/>
    <col min="16129" max="16129" width="9" style="374" customWidth="1"/>
    <col min="16130" max="16130" width="3.5703125" style="374" customWidth="1"/>
    <col min="16131" max="16131" width="48.5703125" style="374" customWidth="1"/>
    <col min="16132" max="16132" width="9" style="374" customWidth="1"/>
    <col min="16133" max="16133" width="2.5703125" style="374" customWidth="1"/>
    <col min="16134" max="16134" width="5.5703125" style="374" customWidth="1"/>
    <col min="16135" max="16135" width="10" style="374" customWidth="1"/>
    <col min="16136" max="16136" width="11" style="374" customWidth="1"/>
    <col min="16137" max="16384" width="9.140625" style="374" customWidth="1"/>
  </cols>
  <sheetData>
    <row r="1" spans="1:8" s="373" customFormat="1" ht="9.9499999999999993" customHeight="1" x14ac:dyDescent="0.2"/>
    <row r="2" spans="1:8" ht="12.75" customHeight="1" outlineLevel="1" x14ac:dyDescent="0.2">
      <c r="A2" s="427" t="s">
        <v>548</v>
      </c>
      <c r="B2" s="427"/>
      <c r="C2" s="427" t="s">
        <v>598</v>
      </c>
      <c r="D2" s="427"/>
      <c r="E2" s="427"/>
    </row>
    <row r="3" spans="1:8" ht="24.75" customHeight="1" outlineLevel="1" x14ac:dyDescent="0.2">
      <c r="A3" s="427" t="s">
        <v>549</v>
      </c>
      <c r="B3" s="427"/>
      <c r="C3" s="499" t="s">
        <v>599</v>
      </c>
      <c r="D3" s="500"/>
      <c r="E3" s="500"/>
      <c r="F3" s="499"/>
      <c r="G3" s="499"/>
      <c r="H3" s="499"/>
    </row>
    <row r="4" spans="1:8" s="373" customFormat="1" ht="9.9499999999999993" customHeight="1" x14ac:dyDescent="0.2"/>
    <row r="5" spans="1:8" ht="12.75" customHeight="1" x14ac:dyDescent="0.2">
      <c r="A5" s="501" t="s">
        <v>550</v>
      </c>
      <c r="B5" s="501"/>
      <c r="C5" s="501"/>
      <c r="D5" s="501" t="s">
        <v>551</v>
      </c>
      <c r="E5" s="501"/>
      <c r="F5" s="501"/>
      <c r="G5" s="501"/>
      <c r="H5" s="501"/>
    </row>
    <row r="6" spans="1:8" ht="12.75" customHeight="1" x14ac:dyDescent="0.2">
      <c r="A6" s="501" t="s">
        <v>552</v>
      </c>
      <c r="B6" s="501"/>
      <c r="C6" s="501"/>
      <c r="D6" s="428" t="s">
        <v>553</v>
      </c>
      <c r="E6" s="501" t="s">
        <v>582</v>
      </c>
      <c r="F6" s="501"/>
      <c r="G6" s="428" t="s">
        <v>583</v>
      </c>
      <c r="H6" s="428" t="s">
        <v>554</v>
      </c>
    </row>
    <row r="7" spans="1:8" ht="11.25" customHeight="1" x14ac:dyDescent="0.2">
      <c r="A7" s="498">
        <v>10</v>
      </c>
      <c r="B7" s="498"/>
      <c r="C7" s="498"/>
      <c r="D7" s="433">
        <v>273.69600000000003</v>
      </c>
      <c r="E7" s="495">
        <v>34.616999999999997</v>
      </c>
      <c r="F7" s="495"/>
      <c r="G7" s="434">
        <v>235.81</v>
      </c>
      <c r="H7" s="435">
        <v>64539.32</v>
      </c>
    </row>
    <row r="8" spans="1:8" ht="11.25" customHeight="1" outlineLevel="1" x14ac:dyDescent="0.2">
      <c r="A8" s="494" t="s">
        <v>561</v>
      </c>
      <c r="B8" s="494"/>
      <c r="C8" s="494"/>
      <c r="D8" s="433">
        <v>273.69600000000003</v>
      </c>
      <c r="E8" s="495">
        <v>34.616999999999997</v>
      </c>
      <c r="F8" s="495"/>
      <c r="G8" s="434">
        <v>235.81</v>
      </c>
      <c r="H8" s="435">
        <v>64539.32</v>
      </c>
    </row>
    <row r="9" spans="1:8" ht="11.25" customHeight="1" outlineLevel="2" x14ac:dyDescent="0.2">
      <c r="A9" s="496" t="s">
        <v>562</v>
      </c>
      <c r="B9" s="496"/>
      <c r="C9" s="496"/>
      <c r="D9" s="426">
        <v>273.69600000000003</v>
      </c>
      <c r="E9" s="491">
        <v>34.616999999999997</v>
      </c>
      <c r="F9" s="491"/>
      <c r="G9" s="410">
        <v>235.81</v>
      </c>
      <c r="H9" s="411">
        <v>64539.32</v>
      </c>
    </row>
    <row r="10" spans="1:8" ht="11.25" customHeight="1" outlineLevel="3" x14ac:dyDescent="0.2">
      <c r="A10" s="497" t="s">
        <v>563</v>
      </c>
      <c r="B10" s="497"/>
      <c r="C10" s="497"/>
      <c r="D10" s="426">
        <v>273.69600000000003</v>
      </c>
      <c r="E10" s="491">
        <v>34.616999999999997</v>
      </c>
      <c r="F10" s="491"/>
      <c r="G10" s="410">
        <v>235.81</v>
      </c>
      <c r="H10" s="411">
        <v>64539.32</v>
      </c>
    </row>
    <row r="11" spans="1:8" ht="11.25" customHeight="1" outlineLevel="4" x14ac:dyDescent="0.2">
      <c r="A11" s="492" t="s">
        <v>564</v>
      </c>
      <c r="B11" s="492"/>
      <c r="C11" s="492"/>
      <c r="D11" s="426">
        <v>273.69600000000003</v>
      </c>
      <c r="E11" s="491">
        <v>34.616999999999997</v>
      </c>
      <c r="F11" s="491"/>
      <c r="G11" s="410">
        <v>235.81</v>
      </c>
      <c r="H11" s="411">
        <v>64539.32</v>
      </c>
    </row>
    <row r="12" spans="1:8" ht="11.25" customHeight="1" outlineLevel="5" x14ac:dyDescent="0.2">
      <c r="A12" s="493" t="s">
        <v>565</v>
      </c>
      <c r="B12" s="493"/>
      <c r="C12" s="493"/>
      <c r="D12" s="426">
        <v>273.69600000000003</v>
      </c>
      <c r="E12" s="491">
        <v>34.616999999999997</v>
      </c>
      <c r="F12" s="491"/>
      <c r="G12" s="410">
        <v>235.81</v>
      </c>
      <c r="H12" s="411">
        <v>64539.32</v>
      </c>
    </row>
    <row r="13" spans="1:8" ht="11.25" customHeight="1" outlineLevel="6" x14ac:dyDescent="0.2">
      <c r="A13" s="490" t="s">
        <v>584</v>
      </c>
      <c r="B13" s="490"/>
      <c r="C13" s="490"/>
      <c r="D13" s="426">
        <v>25.95</v>
      </c>
      <c r="E13" s="491">
        <v>3</v>
      </c>
      <c r="F13" s="491"/>
      <c r="G13" s="410">
        <v>143.76</v>
      </c>
      <c r="H13" s="411">
        <v>3730.47</v>
      </c>
    </row>
    <row r="14" spans="1:8" ht="11.25" customHeight="1" outlineLevel="7" x14ac:dyDescent="0.2">
      <c r="A14" s="484" t="s">
        <v>593</v>
      </c>
      <c r="B14" s="484"/>
      <c r="C14" s="484"/>
      <c r="D14" s="425">
        <v>7.65</v>
      </c>
      <c r="E14" s="485">
        <v>1</v>
      </c>
      <c r="F14" s="485"/>
      <c r="G14" s="375">
        <v>143.76</v>
      </c>
      <c r="H14" s="376">
        <v>1099.75</v>
      </c>
    </row>
    <row r="15" spans="1:8" ht="11.25" customHeight="1" outlineLevel="7" x14ac:dyDescent="0.2">
      <c r="A15" s="484" t="s">
        <v>596</v>
      </c>
      <c r="B15" s="484"/>
      <c r="C15" s="484"/>
      <c r="D15" s="425">
        <v>18.3</v>
      </c>
      <c r="E15" s="485">
        <v>2</v>
      </c>
      <c r="F15" s="485"/>
      <c r="G15" s="375">
        <v>143.76</v>
      </c>
      <c r="H15" s="376">
        <v>2630.72</v>
      </c>
    </row>
    <row r="16" spans="1:8" ht="11.25" customHeight="1" outlineLevel="6" x14ac:dyDescent="0.2">
      <c r="A16" s="490" t="s">
        <v>555</v>
      </c>
      <c r="B16" s="490"/>
      <c r="C16" s="490"/>
      <c r="D16" s="426">
        <v>239.50800000000001</v>
      </c>
      <c r="E16" s="491">
        <v>23</v>
      </c>
      <c r="F16" s="491"/>
      <c r="G16" s="410">
        <v>143.76</v>
      </c>
      <c r="H16" s="411">
        <v>34430.720000000001</v>
      </c>
    </row>
    <row r="17" spans="1:8" ht="11.25" customHeight="1" outlineLevel="7" x14ac:dyDescent="0.2">
      <c r="A17" s="484" t="s">
        <v>586</v>
      </c>
      <c r="B17" s="484"/>
      <c r="C17" s="484"/>
      <c r="D17" s="425">
        <v>21.12</v>
      </c>
      <c r="E17" s="485">
        <v>2</v>
      </c>
      <c r="F17" s="485"/>
      <c r="G17" s="375">
        <v>143.76</v>
      </c>
      <c r="H17" s="376">
        <v>3036.12</v>
      </c>
    </row>
    <row r="18" spans="1:8" ht="11.25" customHeight="1" outlineLevel="7" x14ac:dyDescent="0.2">
      <c r="A18" s="484" t="s">
        <v>587</v>
      </c>
      <c r="B18" s="484"/>
      <c r="C18" s="484"/>
      <c r="D18" s="425">
        <v>47.52</v>
      </c>
      <c r="E18" s="485">
        <v>4</v>
      </c>
      <c r="F18" s="485"/>
      <c r="G18" s="375">
        <v>143.76</v>
      </c>
      <c r="H18" s="376">
        <v>6831.28</v>
      </c>
    </row>
    <row r="19" spans="1:8" ht="11.25" customHeight="1" outlineLevel="7" x14ac:dyDescent="0.2">
      <c r="A19" s="484" t="s">
        <v>588</v>
      </c>
      <c r="B19" s="484"/>
      <c r="C19" s="484"/>
      <c r="D19" s="425">
        <v>14.52</v>
      </c>
      <c r="E19" s="485">
        <v>2</v>
      </c>
      <c r="F19" s="485"/>
      <c r="G19" s="375">
        <v>143.76</v>
      </c>
      <c r="H19" s="376">
        <v>2087.33</v>
      </c>
    </row>
    <row r="20" spans="1:8" ht="11.25" customHeight="1" outlineLevel="7" x14ac:dyDescent="0.2">
      <c r="A20" s="484" t="s">
        <v>589</v>
      </c>
      <c r="B20" s="484"/>
      <c r="C20" s="484"/>
      <c r="D20" s="425">
        <v>21.12</v>
      </c>
      <c r="E20" s="485">
        <v>2</v>
      </c>
      <c r="F20" s="485"/>
      <c r="G20" s="375">
        <v>143.76</v>
      </c>
      <c r="H20" s="376">
        <v>3036.15</v>
      </c>
    </row>
    <row r="21" spans="1:8" ht="11.25" customHeight="1" outlineLevel="7" x14ac:dyDescent="0.2">
      <c r="A21" s="484" t="s">
        <v>590</v>
      </c>
      <c r="B21" s="484"/>
      <c r="C21" s="484"/>
      <c r="D21" s="425">
        <v>23.76</v>
      </c>
      <c r="E21" s="485">
        <v>2</v>
      </c>
      <c r="F21" s="485"/>
      <c r="G21" s="375">
        <v>143.76</v>
      </c>
      <c r="H21" s="376">
        <v>3415.64</v>
      </c>
    </row>
    <row r="22" spans="1:8" ht="11.25" customHeight="1" outlineLevel="7" x14ac:dyDescent="0.2">
      <c r="A22" s="484" t="s">
        <v>591</v>
      </c>
      <c r="B22" s="484"/>
      <c r="C22" s="484"/>
      <c r="D22" s="425">
        <v>29.04</v>
      </c>
      <c r="E22" s="485">
        <v>4</v>
      </c>
      <c r="F22" s="485"/>
      <c r="G22" s="375">
        <v>143.76</v>
      </c>
      <c r="H22" s="376">
        <v>4174.66</v>
      </c>
    </row>
    <row r="23" spans="1:8" ht="11.25" customHeight="1" outlineLevel="7" x14ac:dyDescent="0.2">
      <c r="A23" s="484" t="s">
        <v>592</v>
      </c>
      <c r="B23" s="484"/>
      <c r="C23" s="484"/>
      <c r="D23" s="425">
        <v>43.091999999999999</v>
      </c>
      <c r="E23" s="485">
        <v>4</v>
      </c>
      <c r="F23" s="485"/>
      <c r="G23" s="375">
        <v>143.76</v>
      </c>
      <c r="H23" s="376">
        <v>6194.75</v>
      </c>
    </row>
    <row r="24" spans="1:8" ht="11.25" customHeight="1" outlineLevel="7" x14ac:dyDescent="0.2">
      <c r="A24" s="484" t="s">
        <v>595</v>
      </c>
      <c r="B24" s="484"/>
      <c r="C24" s="484"/>
      <c r="D24" s="425">
        <v>27.72</v>
      </c>
      <c r="E24" s="485">
        <v>2</v>
      </c>
      <c r="F24" s="485"/>
      <c r="G24" s="375">
        <v>143.76</v>
      </c>
      <c r="H24" s="376">
        <v>3984.91</v>
      </c>
    </row>
    <row r="25" spans="1:8" ht="11.25" customHeight="1" outlineLevel="7" x14ac:dyDescent="0.2">
      <c r="A25" s="484" t="s">
        <v>594</v>
      </c>
      <c r="B25" s="484"/>
      <c r="C25" s="484"/>
      <c r="D25" s="425">
        <v>11.616</v>
      </c>
      <c r="E25" s="485">
        <v>1</v>
      </c>
      <c r="F25" s="485"/>
      <c r="G25" s="375">
        <v>143.76</v>
      </c>
      <c r="H25" s="376">
        <v>1669.88</v>
      </c>
    </row>
    <row r="26" spans="1:8" ht="11.25" customHeight="1" outlineLevel="6" x14ac:dyDescent="0.2">
      <c r="A26" s="488" t="s">
        <v>566</v>
      </c>
      <c r="B26" s="488"/>
      <c r="C26" s="488"/>
      <c r="D26" s="431">
        <v>8.2379999999999995</v>
      </c>
      <c r="E26" s="489">
        <v>8.6170000000000009</v>
      </c>
      <c r="F26" s="489"/>
      <c r="G26" s="432">
        <v>3202.01</v>
      </c>
      <c r="H26" s="432">
        <v>26378.13</v>
      </c>
    </row>
    <row r="27" spans="1:8" ht="12.75" customHeight="1" x14ac:dyDescent="0.2">
      <c r="A27" s="486" t="s">
        <v>556</v>
      </c>
      <c r="B27" s="486"/>
      <c r="C27" s="486"/>
      <c r="D27" s="424">
        <v>273.69600000000003</v>
      </c>
      <c r="E27" s="487">
        <v>34.616999999999997</v>
      </c>
      <c r="F27" s="487"/>
      <c r="G27" s="412">
        <v>235.81</v>
      </c>
      <c r="H27" s="413">
        <v>64539.32</v>
      </c>
    </row>
  </sheetData>
  <mergeCells count="47">
    <mergeCell ref="A7:C7"/>
    <mergeCell ref="E7:F7"/>
    <mergeCell ref="C3:H3"/>
    <mergeCell ref="A5:C5"/>
    <mergeCell ref="D5:H5"/>
    <mergeCell ref="A6:C6"/>
    <mergeCell ref="E6:F6"/>
    <mergeCell ref="A8:C8"/>
    <mergeCell ref="E8:F8"/>
    <mergeCell ref="A9:C9"/>
    <mergeCell ref="E9:F9"/>
    <mergeCell ref="A10:C10"/>
    <mergeCell ref="E10:F10"/>
    <mergeCell ref="A11:C11"/>
    <mergeCell ref="E11:F11"/>
    <mergeCell ref="A12:C12"/>
    <mergeCell ref="E12:F12"/>
    <mergeCell ref="A13:C13"/>
    <mergeCell ref="E13:F13"/>
    <mergeCell ref="A14:C14"/>
    <mergeCell ref="E14:F14"/>
    <mergeCell ref="A15:C15"/>
    <mergeCell ref="E15:F15"/>
    <mergeCell ref="A16:C16"/>
    <mergeCell ref="E16:F16"/>
    <mergeCell ref="A17:C17"/>
    <mergeCell ref="E17:F17"/>
    <mergeCell ref="A18:C18"/>
    <mergeCell ref="E18:F18"/>
    <mergeCell ref="A19:C19"/>
    <mergeCell ref="E19:F19"/>
    <mergeCell ref="A20:C20"/>
    <mergeCell ref="E20:F20"/>
    <mergeCell ref="A21:C21"/>
    <mergeCell ref="E21:F21"/>
    <mergeCell ref="A22:C22"/>
    <mergeCell ref="E22:F22"/>
    <mergeCell ref="A23:C23"/>
    <mergeCell ref="E23:F23"/>
    <mergeCell ref="A27:C27"/>
    <mergeCell ref="E27:F27"/>
    <mergeCell ref="A24:C24"/>
    <mergeCell ref="E24:F24"/>
    <mergeCell ref="A25:C25"/>
    <mergeCell ref="E25:F25"/>
    <mergeCell ref="A26:C26"/>
    <mergeCell ref="E26:F26"/>
  </mergeCells>
  <pageMargins left="0.75" right="0.75" top="1" bottom="1" header="0.5" footer="0.5"/>
  <pageSetup paperSize="9" scale="86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7"/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6</vt:i4>
      </vt:variant>
    </vt:vector>
  </HeadingPairs>
  <TitlesOfParts>
    <vt:vector size="14" baseType="lpstr">
      <vt:lpstr>калькуляция  без инд</vt:lpstr>
      <vt:lpstr>калькуляция </vt:lpstr>
      <vt:lpstr>калькуляция  инд 1,95$</vt:lpstr>
      <vt:lpstr>расшифровка</vt:lpstr>
      <vt:lpstr>Заявка 3 на порезку</vt:lpstr>
      <vt:lpstr>расшифровка __.12</vt:lpstr>
      <vt:lpstr>SOPO</vt:lpstr>
      <vt:lpstr>Лист2</vt:lpstr>
      <vt:lpstr>'Заявка 3 на порезку'!Область_печати</vt:lpstr>
      <vt:lpstr>'калькуляция '!Область_печати</vt:lpstr>
      <vt:lpstr>'калькуляция  без инд'!Область_печати</vt:lpstr>
      <vt:lpstr>'калькуляция  инд 1,95$'!Область_печати</vt:lpstr>
      <vt:lpstr>расшифровка!Область_печати</vt:lpstr>
      <vt:lpstr>'расшифровка __.12'!Область_печати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uZer</dc:creator>
  <cp:lastModifiedBy>User</cp:lastModifiedBy>
  <cp:lastPrinted>2021-02-01T10:31:23Z</cp:lastPrinted>
  <dcterms:created xsi:type="dcterms:W3CDTF">2012-03-20T11:30:59Z</dcterms:created>
  <dcterms:modified xsi:type="dcterms:W3CDTF">2021-02-01T11:44:11Z</dcterms:modified>
</cp:coreProperties>
</file>