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aibmohammed/Desktop/Simplilearn/pg DA/excel/projects/pg excel /all files/"/>
    </mc:Choice>
  </mc:AlternateContent>
  <xr:revisionPtr revIDLastSave="0" documentId="13_ncr:1_{CF3DEBE5-B61A-9944-B96B-77D78CA4F81E}" xr6:coauthVersionLast="47" xr6:coauthVersionMax="47" xr10:uidLastSave="{00000000-0000-0000-0000-000000000000}"/>
  <bookViews>
    <workbookView xWindow="0" yWindow="0" windowWidth="28800" windowHeight="18000" xr2:uid="{5B6B7C8D-446F-3A47-A367-868EF48E65FA}"/>
  </bookViews>
  <sheets>
    <sheet name="Model 1" sheetId="20" r:id="rId1"/>
    <sheet name="Sheet2" sheetId="2" r:id="rId2"/>
  </sheets>
  <definedNames>
    <definedName name="_xlnm._FilterDatabase" localSheetId="1" hidden="1">Sheet2!$A$1:$M$245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0" l="1"/>
  <c r="H2" i="20"/>
  <c r="I2" i="20" s="1"/>
  <c r="J2" i="20" s="1"/>
  <c r="H3" i="20"/>
  <c r="I3" i="20" s="1"/>
  <c r="J3" i="20" s="1"/>
  <c r="H4" i="20"/>
  <c r="I4" i="20" s="1"/>
  <c r="J4" i="20" s="1"/>
  <c r="H5" i="20"/>
  <c r="I5" i="20" s="1"/>
  <c r="J5" i="20" s="1"/>
  <c r="H6" i="20"/>
  <c r="I6" i="20" s="1"/>
  <c r="J6" i="20" s="1"/>
  <c r="H7" i="20"/>
  <c r="I7" i="20" s="1"/>
  <c r="J7" i="20" s="1"/>
  <c r="H8" i="20"/>
  <c r="I8" i="20" s="1"/>
  <c r="J8" i="20" s="1"/>
  <c r="H9" i="20"/>
  <c r="I9" i="20" s="1"/>
  <c r="J9" i="20" s="1"/>
  <c r="H10" i="20"/>
  <c r="I10" i="20" s="1"/>
  <c r="J10" i="20" s="1"/>
  <c r="H11" i="20"/>
  <c r="I11" i="20" s="1"/>
  <c r="J11" i="20" s="1"/>
  <c r="H12" i="20"/>
  <c r="I12" i="20" s="1"/>
  <c r="J12" i="20" s="1"/>
  <c r="H13" i="20"/>
  <c r="I13" i="20" s="1"/>
  <c r="J13" i="20" s="1"/>
  <c r="H14" i="20"/>
  <c r="I14" i="20" s="1"/>
  <c r="J14" i="20" s="1"/>
  <c r="H15" i="20"/>
  <c r="I15" i="20" s="1"/>
  <c r="J15" i="20" s="1"/>
  <c r="H16" i="20"/>
  <c r="I16" i="20" s="1"/>
  <c r="J16" i="20" s="1"/>
  <c r="H17" i="20"/>
  <c r="I17" i="20" s="1"/>
  <c r="J17" i="20" s="1"/>
  <c r="H18" i="20"/>
  <c r="I18" i="20" s="1"/>
  <c r="J18" i="20" s="1"/>
  <c r="H19" i="20"/>
  <c r="I19" i="20" s="1"/>
  <c r="J19" i="20" s="1"/>
  <c r="H20" i="20"/>
  <c r="I20" i="20" s="1"/>
  <c r="J20" i="20" s="1"/>
  <c r="H21" i="20"/>
  <c r="I21" i="20" s="1"/>
  <c r="J21" i="20" s="1"/>
  <c r="H22" i="20"/>
  <c r="I22" i="20" s="1"/>
  <c r="J22" i="20" s="1"/>
  <c r="H23" i="20"/>
  <c r="I23" i="20" s="1"/>
  <c r="J23" i="20" s="1"/>
  <c r="H24" i="20"/>
  <c r="I24" i="20" s="1"/>
  <c r="J24" i="20" s="1"/>
  <c r="H25" i="20"/>
  <c r="I25" i="20" s="1"/>
  <c r="J25" i="20" s="1"/>
  <c r="H26" i="20"/>
  <c r="I26" i="20" s="1"/>
  <c r="J26" i="20" s="1"/>
  <c r="H27" i="20"/>
  <c r="I27" i="20" s="1"/>
  <c r="J27" i="20" s="1"/>
  <c r="H28" i="20"/>
  <c r="I28" i="20" s="1"/>
  <c r="J28" i="20" s="1"/>
  <c r="H29" i="20"/>
  <c r="I29" i="20" s="1"/>
  <c r="J29" i="20" s="1"/>
  <c r="H30" i="20"/>
  <c r="I30" i="20" s="1"/>
  <c r="J30" i="20" s="1"/>
  <c r="H31" i="20"/>
  <c r="I31" i="20" s="1"/>
  <c r="J31" i="20" s="1"/>
  <c r="H32" i="20"/>
  <c r="I32" i="20" s="1"/>
  <c r="J32" i="20" s="1"/>
  <c r="H33" i="20"/>
  <c r="I33" i="20" s="1"/>
  <c r="J33" i="20" s="1"/>
  <c r="H34" i="20"/>
  <c r="I34" i="20" s="1"/>
  <c r="J34" i="20" s="1"/>
  <c r="H35" i="20"/>
  <c r="I35" i="20" s="1"/>
  <c r="J35" i="20" s="1"/>
  <c r="H36" i="20"/>
  <c r="I36" i="20" s="1"/>
  <c r="J36" i="20" s="1"/>
  <c r="H37" i="20"/>
  <c r="I37" i="20" s="1"/>
  <c r="J37" i="20" s="1"/>
  <c r="H38" i="20"/>
  <c r="I38" i="20" s="1"/>
  <c r="J38" i="20" s="1"/>
  <c r="H39" i="20"/>
  <c r="I39" i="20" s="1"/>
  <c r="J39" i="20" s="1"/>
  <c r="H40" i="20"/>
  <c r="I40" i="20" s="1"/>
  <c r="J40" i="20" s="1"/>
  <c r="H41" i="20"/>
  <c r="I41" i="20" s="1"/>
  <c r="J41" i="20" s="1"/>
  <c r="H42" i="20"/>
  <c r="I42" i="20" s="1"/>
  <c r="J42" i="20" s="1"/>
  <c r="H43" i="20"/>
  <c r="I43" i="20" s="1"/>
  <c r="J43" i="20" s="1"/>
  <c r="H44" i="20"/>
  <c r="I44" i="20" s="1"/>
  <c r="J44" i="20" s="1"/>
  <c r="H45" i="20"/>
  <c r="I45" i="20" s="1"/>
  <c r="J45" i="20" s="1"/>
  <c r="H46" i="20"/>
  <c r="I46" i="20" s="1"/>
  <c r="J46" i="20" s="1"/>
  <c r="H47" i="20"/>
  <c r="I47" i="20" s="1"/>
  <c r="J47" i="20" s="1"/>
  <c r="H48" i="20"/>
  <c r="I48" i="20" s="1"/>
  <c r="J48" i="20" s="1"/>
  <c r="H49" i="20"/>
  <c r="I49" i="20" s="1"/>
  <c r="J49" i="20" s="1"/>
  <c r="H50" i="20"/>
  <c r="I50" i="20" s="1"/>
  <c r="J50" i="20" s="1"/>
  <c r="H51" i="20"/>
  <c r="I51" i="20" s="1"/>
  <c r="J51" i="20" s="1"/>
  <c r="H52" i="20"/>
  <c r="I52" i="20" s="1"/>
  <c r="J52" i="20" s="1"/>
  <c r="H53" i="20"/>
  <c r="I53" i="20" s="1"/>
  <c r="J53" i="20" s="1"/>
  <c r="H54" i="20"/>
  <c r="I54" i="20" s="1"/>
  <c r="J54" i="20" s="1"/>
  <c r="H55" i="20"/>
  <c r="I55" i="20" s="1"/>
  <c r="J55" i="20" s="1"/>
  <c r="H56" i="20"/>
  <c r="I56" i="20" s="1"/>
  <c r="J56" i="20" s="1"/>
  <c r="H57" i="20"/>
  <c r="I57" i="20" s="1"/>
  <c r="J57" i="20" s="1"/>
  <c r="H58" i="20"/>
  <c r="I58" i="20" s="1"/>
  <c r="J58" i="20" s="1"/>
  <c r="H59" i="20"/>
  <c r="I59" i="20" s="1"/>
  <c r="J59" i="20" s="1"/>
  <c r="H60" i="20"/>
  <c r="I60" i="20" s="1"/>
  <c r="J60" i="20" s="1"/>
  <c r="H61" i="20"/>
  <c r="I61" i="20" s="1"/>
  <c r="J61" i="20" s="1"/>
  <c r="H62" i="20"/>
  <c r="I62" i="20" s="1"/>
  <c r="J62" i="20" s="1"/>
  <c r="H63" i="20"/>
  <c r="I63" i="20" s="1"/>
  <c r="J63" i="20" s="1"/>
  <c r="H64" i="20"/>
  <c r="I64" i="20" s="1"/>
  <c r="J64" i="20" s="1"/>
  <c r="H65" i="20"/>
  <c r="I65" i="20" s="1"/>
  <c r="J65" i="20" s="1"/>
  <c r="H66" i="20"/>
  <c r="I66" i="20" s="1"/>
  <c r="J66" i="20" s="1"/>
  <c r="H67" i="20"/>
  <c r="I67" i="20" s="1"/>
  <c r="J67" i="20" s="1"/>
  <c r="H68" i="20"/>
  <c r="I68" i="20" s="1"/>
  <c r="J68" i="20" s="1"/>
  <c r="H69" i="20"/>
  <c r="I69" i="20" s="1"/>
  <c r="J69" i="20" s="1"/>
  <c r="H70" i="20"/>
  <c r="I70" i="20" s="1"/>
  <c r="J70" i="20" s="1"/>
  <c r="H71" i="20"/>
  <c r="I71" i="20" s="1"/>
  <c r="J71" i="20" s="1"/>
  <c r="H72" i="20"/>
  <c r="I72" i="20" s="1"/>
  <c r="J72" i="20" s="1"/>
  <c r="H73" i="20"/>
  <c r="I73" i="20" s="1"/>
  <c r="J73" i="20" s="1"/>
  <c r="H74" i="20"/>
  <c r="I74" i="20" s="1"/>
  <c r="J74" i="20" s="1"/>
  <c r="H75" i="20"/>
  <c r="I75" i="20" s="1"/>
  <c r="J75" i="20" s="1"/>
  <c r="H76" i="20"/>
  <c r="I76" i="20" s="1"/>
  <c r="J76" i="20" s="1"/>
  <c r="H77" i="20"/>
  <c r="I77" i="20" s="1"/>
  <c r="J77" i="20" s="1"/>
  <c r="H78" i="20"/>
  <c r="I78" i="20" s="1"/>
  <c r="J78" i="20" s="1"/>
  <c r="H79" i="20"/>
  <c r="I79" i="20" s="1"/>
  <c r="J79" i="20" s="1"/>
  <c r="H80" i="20"/>
  <c r="I80" i="20" s="1"/>
  <c r="J80" i="20" s="1"/>
  <c r="H81" i="20"/>
  <c r="I81" i="20" s="1"/>
  <c r="J81" i="20" s="1"/>
  <c r="H82" i="20"/>
  <c r="I82" i="20" s="1"/>
  <c r="J82" i="20" s="1"/>
  <c r="H83" i="20"/>
  <c r="I83" i="20" s="1"/>
  <c r="J83" i="20" s="1"/>
  <c r="H84" i="20"/>
  <c r="I84" i="20" s="1"/>
  <c r="J84" i="20" s="1"/>
  <c r="H85" i="20"/>
  <c r="I85" i="20" s="1"/>
  <c r="J85" i="20" s="1"/>
  <c r="H86" i="20"/>
  <c r="I86" i="20" s="1"/>
  <c r="J86" i="20" s="1"/>
  <c r="H87" i="20"/>
  <c r="I87" i="20" s="1"/>
  <c r="J87" i="20" s="1"/>
  <c r="H88" i="20"/>
  <c r="I88" i="20" s="1"/>
  <c r="J88" i="20" s="1"/>
  <c r="H89" i="20"/>
  <c r="I89" i="20" s="1"/>
  <c r="J89" i="20" s="1"/>
  <c r="H90" i="20"/>
  <c r="I90" i="20" s="1"/>
  <c r="J90" i="20" s="1"/>
  <c r="H91" i="20"/>
  <c r="I91" i="20" s="1"/>
  <c r="J91" i="20" s="1"/>
  <c r="H92" i="20"/>
  <c r="I92" i="20" s="1"/>
  <c r="J92" i="20" s="1"/>
  <c r="H93" i="20"/>
  <c r="I93" i="20" s="1"/>
  <c r="J93" i="20" s="1"/>
  <c r="H94" i="20"/>
  <c r="I94" i="20" s="1"/>
  <c r="J94" i="20" s="1"/>
  <c r="H95" i="20"/>
  <c r="I95" i="20" s="1"/>
  <c r="J95" i="20" s="1"/>
  <c r="H96" i="20"/>
  <c r="I96" i="20" s="1"/>
  <c r="J96" i="20" s="1"/>
  <c r="H97" i="20"/>
  <c r="I97" i="20" s="1"/>
  <c r="J97" i="20" s="1"/>
  <c r="H98" i="20"/>
  <c r="I98" i="20" s="1"/>
  <c r="J98" i="20" s="1"/>
  <c r="H99" i="20"/>
  <c r="I99" i="20" s="1"/>
  <c r="J99" i="20" s="1"/>
  <c r="H100" i="20"/>
  <c r="I100" i="20" s="1"/>
  <c r="J100" i="20" s="1"/>
  <c r="H101" i="20"/>
  <c r="I101" i="20" s="1"/>
  <c r="J101" i="20" s="1"/>
  <c r="H102" i="20"/>
  <c r="I102" i="20" s="1"/>
  <c r="J102" i="20" s="1"/>
  <c r="H103" i="20"/>
  <c r="I103" i="20" s="1"/>
  <c r="J103" i="20" s="1"/>
  <c r="H104" i="20"/>
  <c r="I104" i="20" s="1"/>
  <c r="J104" i="20" s="1"/>
  <c r="H105" i="20"/>
  <c r="I105" i="20" s="1"/>
  <c r="J105" i="20" s="1"/>
  <c r="H106" i="20"/>
  <c r="I106" i="20" s="1"/>
  <c r="J106" i="20" s="1"/>
  <c r="H107" i="20"/>
  <c r="I107" i="20" s="1"/>
  <c r="J107" i="20" s="1"/>
  <c r="H108" i="20"/>
  <c r="I108" i="20" s="1"/>
  <c r="J108" i="20" s="1"/>
  <c r="H109" i="20"/>
  <c r="I109" i="20" s="1"/>
  <c r="J109" i="20" s="1"/>
  <c r="H110" i="20"/>
  <c r="I110" i="20" s="1"/>
  <c r="J110" i="20" s="1"/>
  <c r="H111" i="20"/>
  <c r="I111" i="20" s="1"/>
  <c r="J111" i="20" s="1"/>
  <c r="H112" i="20"/>
  <c r="I112" i="20" s="1"/>
  <c r="J112" i="20" s="1"/>
  <c r="H113" i="20"/>
  <c r="I113" i="20" s="1"/>
  <c r="J113" i="20" s="1"/>
  <c r="H114" i="20"/>
  <c r="I114" i="20" s="1"/>
  <c r="J114" i="20" s="1"/>
  <c r="H115" i="20"/>
  <c r="I115" i="20" s="1"/>
  <c r="J115" i="20" s="1"/>
  <c r="H116" i="20"/>
  <c r="I116" i="20" s="1"/>
  <c r="J116" i="20" s="1"/>
  <c r="H117" i="20"/>
  <c r="I117" i="20" s="1"/>
  <c r="J117" i="20" s="1"/>
  <c r="H118" i="20"/>
  <c r="I118" i="20" s="1"/>
  <c r="J118" i="20" s="1"/>
  <c r="H119" i="20"/>
  <c r="I119" i="20" s="1"/>
  <c r="J119" i="20" s="1"/>
  <c r="H120" i="20"/>
  <c r="I120" i="20" s="1"/>
  <c r="J120" i="20" s="1"/>
  <c r="H121" i="20"/>
  <c r="I121" i="20" s="1"/>
  <c r="J121" i="20" s="1"/>
  <c r="H122" i="20"/>
  <c r="I122" i="20" s="1"/>
  <c r="J122" i="20" s="1"/>
  <c r="H123" i="20"/>
  <c r="I123" i="20" s="1"/>
  <c r="J123" i="20" s="1"/>
  <c r="H124" i="20"/>
  <c r="I124" i="20" s="1"/>
  <c r="J124" i="20" s="1"/>
  <c r="H125" i="20"/>
  <c r="I125" i="20" s="1"/>
  <c r="J125" i="20" s="1"/>
  <c r="H126" i="20"/>
  <c r="I126" i="20" s="1"/>
  <c r="J126" i="20" s="1"/>
  <c r="H127" i="20"/>
  <c r="I127" i="20" s="1"/>
  <c r="J127" i="20" s="1"/>
  <c r="H128" i="20"/>
  <c r="I128" i="20" s="1"/>
  <c r="J128" i="20" s="1"/>
  <c r="H129" i="20"/>
  <c r="I129" i="20" s="1"/>
  <c r="J129" i="20" s="1"/>
  <c r="H130" i="20"/>
  <c r="I130" i="20" s="1"/>
  <c r="J130" i="20" s="1"/>
  <c r="H131" i="20"/>
  <c r="I131" i="20" s="1"/>
  <c r="J131" i="20" s="1"/>
  <c r="H132" i="20"/>
  <c r="I132" i="20" s="1"/>
  <c r="J132" i="20" s="1"/>
  <c r="H133" i="20"/>
  <c r="I133" i="20" s="1"/>
  <c r="J133" i="20" s="1"/>
  <c r="H134" i="20"/>
  <c r="I134" i="20" s="1"/>
  <c r="J134" i="20" s="1"/>
  <c r="H135" i="20"/>
  <c r="I135" i="20" s="1"/>
  <c r="J135" i="20" s="1"/>
  <c r="H136" i="20"/>
  <c r="I136" i="20" s="1"/>
  <c r="J136" i="20" s="1"/>
  <c r="H137" i="20"/>
  <c r="I137" i="20" s="1"/>
  <c r="J137" i="20" s="1"/>
  <c r="H138" i="20"/>
  <c r="I138" i="20" s="1"/>
  <c r="J138" i="20" s="1"/>
  <c r="H139" i="20"/>
  <c r="I139" i="20" s="1"/>
  <c r="J139" i="20" s="1"/>
  <c r="H140" i="20"/>
  <c r="I140" i="20" s="1"/>
  <c r="J140" i="20" s="1"/>
  <c r="H141" i="20"/>
  <c r="I141" i="20" s="1"/>
  <c r="J141" i="20" s="1"/>
  <c r="H142" i="20"/>
  <c r="I142" i="20" s="1"/>
  <c r="J142" i="20" s="1"/>
  <c r="H143" i="20"/>
  <c r="I143" i="20" s="1"/>
  <c r="J143" i="20" s="1"/>
  <c r="H144" i="20"/>
  <c r="I144" i="20" s="1"/>
  <c r="J144" i="20" s="1"/>
  <c r="H145" i="20"/>
  <c r="I145" i="20" s="1"/>
  <c r="J145" i="20" s="1"/>
  <c r="H146" i="20"/>
  <c r="I146" i="20" s="1"/>
  <c r="J146" i="20" s="1"/>
  <c r="H147" i="20"/>
  <c r="I147" i="20" s="1"/>
  <c r="J147" i="20" s="1"/>
  <c r="H148" i="20"/>
  <c r="I148" i="20" s="1"/>
  <c r="J148" i="20" s="1"/>
  <c r="H149" i="20"/>
  <c r="I149" i="20" s="1"/>
  <c r="J149" i="20" s="1"/>
  <c r="H150" i="20"/>
  <c r="I150" i="20" s="1"/>
  <c r="J150" i="20" s="1"/>
  <c r="H151" i="20"/>
  <c r="I151" i="20" s="1"/>
  <c r="J151" i="20" s="1"/>
  <c r="H152" i="20"/>
  <c r="I152" i="20" s="1"/>
  <c r="J152" i="20" s="1"/>
  <c r="H153" i="20"/>
  <c r="I153" i="20" s="1"/>
  <c r="J153" i="20" s="1"/>
  <c r="H154" i="20"/>
  <c r="I154" i="20" s="1"/>
  <c r="J154" i="20" s="1"/>
  <c r="H155" i="20"/>
  <c r="I155" i="20" s="1"/>
  <c r="J155" i="20" s="1"/>
  <c r="H156" i="20"/>
  <c r="I156" i="20" s="1"/>
  <c r="J156" i="20" s="1"/>
  <c r="H157" i="20"/>
  <c r="I157" i="20" s="1"/>
  <c r="J157" i="20" s="1"/>
  <c r="H158" i="20"/>
  <c r="I158" i="20" s="1"/>
  <c r="J158" i="20" s="1"/>
  <c r="H159" i="20"/>
  <c r="I159" i="20" s="1"/>
  <c r="J159" i="20" s="1"/>
  <c r="H160" i="20"/>
  <c r="I160" i="20" s="1"/>
  <c r="J160" i="20" s="1"/>
  <c r="H161" i="20"/>
  <c r="I161" i="20" s="1"/>
  <c r="J161" i="20" s="1"/>
  <c r="H162" i="20"/>
  <c r="I162" i="20" s="1"/>
  <c r="J162" i="20" s="1"/>
  <c r="H163" i="20"/>
  <c r="I163" i="20" s="1"/>
  <c r="J163" i="20" s="1"/>
  <c r="H164" i="20"/>
  <c r="I164" i="20" s="1"/>
  <c r="J164" i="20" s="1"/>
  <c r="H165" i="20"/>
  <c r="I165" i="20" s="1"/>
  <c r="J165" i="20" s="1"/>
  <c r="H166" i="20"/>
  <c r="I166" i="20" s="1"/>
  <c r="J166" i="20" s="1"/>
  <c r="H167" i="20"/>
  <c r="I167" i="20" s="1"/>
  <c r="J167" i="20" s="1"/>
  <c r="H168" i="20"/>
  <c r="I168" i="20" s="1"/>
  <c r="J168" i="20" s="1"/>
  <c r="H169" i="20"/>
  <c r="I169" i="20" s="1"/>
  <c r="J169" i="20" s="1"/>
  <c r="H170" i="20"/>
  <c r="I170" i="20" s="1"/>
  <c r="J170" i="20" s="1"/>
  <c r="H171" i="20"/>
  <c r="I171" i="20" s="1"/>
  <c r="J171" i="20" s="1"/>
  <c r="H172" i="20"/>
  <c r="I172" i="20" s="1"/>
  <c r="J172" i="20" s="1"/>
  <c r="H173" i="20"/>
  <c r="I173" i="20" s="1"/>
  <c r="J173" i="20" s="1"/>
  <c r="H174" i="20"/>
  <c r="I174" i="20" s="1"/>
  <c r="J174" i="20" s="1"/>
  <c r="H175" i="20"/>
  <c r="I175" i="20" s="1"/>
  <c r="J175" i="20" s="1"/>
  <c r="H176" i="20"/>
  <c r="I176" i="20" s="1"/>
  <c r="J176" i="20" s="1"/>
  <c r="H177" i="20"/>
  <c r="I177" i="20" s="1"/>
  <c r="J177" i="20" s="1"/>
  <c r="H178" i="20"/>
  <c r="I178" i="20" s="1"/>
  <c r="J178" i="20" s="1"/>
  <c r="H179" i="20"/>
  <c r="I179" i="20" s="1"/>
  <c r="J179" i="20" s="1"/>
  <c r="H180" i="20"/>
  <c r="I180" i="20" s="1"/>
  <c r="J180" i="20" s="1"/>
  <c r="H181" i="20"/>
  <c r="I181" i="20" s="1"/>
  <c r="J181" i="20" s="1"/>
  <c r="H182" i="20"/>
  <c r="I182" i="20" s="1"/>
  <c r="J182" i="20" s="1"/>
  <c r="H183" i="20"/>
  <c r="I183" i="20" s="1"/>
  <c r="J183" i="20" s="1"/>
  <c r="H184" i="20"/>
  <c r="I184" i="20" s="1"/>
  <c r="J184" i="20" s="1"/>
  <c r="H185" i="20"/>
  <c r="I185" i="20" s="1"/>
  <c r="J185" i="20" s="1"/>
  <c r="H186" i="20"/>
  <c r="I186" i="20" s="1"/>
  <c r="J186" i="20" s="1"/>
  <c r="H187" i="20"/>
  <c r="I187" i="20" s="1"/>
  <c r="J187" i="20" s="1"/>
  <c r="H188" i="20"/>
  <c r="I188" i="20" s="1"/>
  <c r="J188" i="20" s="1"/>
  <c r="H189" i="20"/>
  <c r="I189" i="20" s="1"/>
  <c r="J189" i="20" s="1"/>
  <c r="H190" i="20"/>
  <c r="I190" i="20" s="1"/>
  <c r="J190" i="20" s="1"/>
  <c r="H191" i="20"/>
  <c r="I191" i="20" s="1"/>
  <c r="J191" i="20" s="1"/>
  <c r="H192" i="20"/>
  <c r="I192" i="20" s="1"/>
  <c r="J192" i="20" s="1"/>
  <c r="H193" i="20"/>
  <c r="I193" i="20" s="1"/>
  <c r="J193" i="20" s="1"/>
  <c r="H194" i="20"/>
  <c r="I194" i="20" s="1"/>
  <c r="J194" i="20" s="1"/>
  <c r="H195" i="20"/>
  <c r="I195" i="20" s="1"/>
  <c r="J195" i="20" s="1"/>
  <c r="H196" i="20"/>
  <c r="I196" i="20" s="1"/>
  <c r="J196" i="20" s="1"/>
  <c r="H197" i="20"/>
  <c r="I197" i="20" s="1"/>
  <c r="J197" i="20" s="1"/>
  <c r="H198" i="20"/>
  <c r="I198" i="20" s="1"/>
  <c r="J198" i="20" s="1"/>
  <c r="H199" i="20"/>
  <c r="I199" i="20" s="1"/>
  <c r="J199" i="20" s="1"/>
  <c r="H200" i="20"/>
  <c r="I200" i="20" s="1"/>
  <c r="J200" i="20" s="1"/>
  <c r="H201" i="20"/>
  <c r="I201" i="20" s="1"/>
  <c r="J201" i="20" s="1"/>
  <c r="H202" i="20"/>
  <c r="I202" i="20" s="1"/>
  <c r="J202" i="20" s="1"/>
  <c r="H203" i="20"/>
  <c r="I203" i="20" s="1"/>
  <c r="J203" i="20" s="1"/>
  <c r="H204" i="20"/>
  <c r="I204" i="20" s="1"/>
  <c r="J204" i="20" s="1"/>
  <c r="H205" i="20"/>
  <c r="I205" i="20" s="1"/>
  <c r="J205" i="20" s="1"/>
  <c r="H206" i="20"/>
  <c r="I206" i="20" s="1"/>
  <c r="J206" i="20" s="1"/>
  <c r="H207" i="20"/>
  <c r="I207" i="20" s="1"/>
  <c r="J207" i="20" s="1"/>
  <c r="H208" i="20"/>
  <c r="I208" i="20" s="1"/>
  <c r="J208" i="20" s="1"/>
  <c r="H209" i="20"/>
  <c r="I209" i="20" s="1"/>
  <c r="J209" i="20" s="1"/>
  <c r="H210" i="20"/>
  <c r="I210" i="20" s="1"/>
  <c r="J210" i="20" s="1"/>
  <c r="H211" i="20"/>
  <c r="I211" i="20" s="1"/>
  <c r="J211" i="20" s="1"/>
  <c r="H212" i="20"/>
  <c r="I212" i="20" s="1"/>
  <c r="J212" i="20" s="1"/>
  <c r="H213" i="20"/>
  <c r="I213" i="20" s="1"/>
  <c r="J213" i="20" s="1"/>
  <c r="H214" i="20"/>
  <c r="I214" i="20" s="1"/>
  <c r="J214" i="20" s="1"/>
  <c r="H215" i="20"/>
  <c r="I215" i="20" s="1"/>
  <c r="J215" i="20" s="1"/>
  <c r="H216" i="20"/>
  <c r="I216" i="20" s="1"/>
  <c r="J216" i="20" s="1"/>
  <c r="H217" i="20"/>
  <c r="I217" i="20" s="1"/>
  <c r="J217" i="20" s="1"/>
  <c r="H218" i="20"/>
  <c r="I218" i="20" s="1"/>
  <c r="J218" i="20" s="1"/>
  <c r="H219" i="20"/>
  <c r="I219" i="20" s="1"/>
  <c r="J219" i="20" s="1"/>
  <c r="H220" i="20"/>
  <c r="I220" i="20" s="1"/>
  <c r="J220" i="20" s="1"/>
  <c r="H221" i="20"/>
  <c r="I221" i="20" s="1"/>
  <c r="J221" i="20" s="1"/>
  <c r="H222" i="20"/>
  <c r="I222" i="20" s="1"/>
  <c r="J222" i="20" s="1"/>
  <c r="H223" i="20"/>
  <c r="I223" i="20" s="1"/>
  <c r="J223" i="20" s="1"/>
  <c r="H224" i="20"/>
  <c r="I224" i="20" s="1"/>
  <c r="J224" i="20" s="1"/>
  <c r="H225" i="20"/>
  <c r="I225" i="20" s="1"/>
  <c r="J225" i="20" s="1"/>
  <c r="H226" i="20"/>
  <c r="I226" i="20" s="1"/>
  <c r="J226" i="20" s="1"/>
  <c r="H227" i="20"/>
  <c r="I227" i="20" s="1"/>
  <c r="J227" i="20" s="1"/>
  <c r="H228" i="20"/>
  <c r="I228" i="20" s="1"/>
  <c r="J228" i="20" s="1"/>
  <c r="H229" i="20"/>
  <c r="I229" i="20" s="1"/>
  <c r="J229" i="20" s="1"/>
  <c r="H230" i="20"/>
  <c r="I230" i="20" s="1"/>
  <c r="J230" i="20" s="1"/>
  <c r="H231" i="20"/>
  <c r="I231" i="20" s="1"/>
  <c r="J231" i="20" s="1"/>
  <c r="H232" i="20"/>
  <c r="I232" i="20" s="1"/>
  <c r="J232" i="20" s="1"/>
  <c r="H233" i="20"/>
  <c r="I233" i="20" s="1"/>
  <c r="J233" i="20" s="1"/>
  <c r="H234" i="20"/>
  <c r="I234" i="20" s="1"/>
  <c r="J234" i="20" s="1"/>
  <c r="H235" i="20"/>
  <c r="I235" i="20" s="1"/>
  <c r="J235" i="20" s="1"/>
  <c r="H236" i="20"/>
  <c r="I236" i="20" s="1"/>
  <c r="J236" i="20" s="1"/>
  <c r="H237" i="20"/>
  <c r="I237" i="20" s="1"/>
  <c r="J237" i="20" s="1"/>
  <c r="H238" i="20"/>
  <c r="I238" i="20" s="1"/>
  <c r="J238" i="20" s="1"/>
  <c r="H239" i="20"/>
  <c r="I239" i="20" s="1"/>
  <c r="J239" i="20" s="1"/>
  <c r="H240" i="20"/>
  <c r="I240" i="20" s="1"/>
  <c r="J240" i="20" s="1"/>
  <c r="H241" i="20"/>
  <c r="I241" i="20" s="1"/>
  <c r="J241" i="20" s="1"/>
  <c r="H242" i="20"/>
  <c r="I242" i="20" s="1"/>
  <c r="J242" i="20" s="1"/>
  <c r="H243" i="20"/>
  <c r="I243" i="20" s="1"/>
  <c r="J243" i="20" s="1"/>
  <c r="H244" i="20"/>
  <c r="I244" i="20" s="1"/>
  <c r="J244" i="20" s="1"/>
  <c r="H245" i="20"/>
  <c r="I245" i="20" s="1"/>
  <c r="J245" i="20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" i="2"/>
  <c r="C248" i="2"/>
  <c r="I248" i="2"/>
  <c r="G248" i="2"/>
  <c r="E248" i="2"/>
  <c r="M46" i="2"/>
  <c r="M169" i="2"/>
  <c r="M174" i="2"/>
  <c r="M199" i="2"/>
  <c r="M202" i="2"/>
  <c r="M14" i="2"/>
  <c r="M206" i="2"/>
  <c r="M87" i="2"/>
  <c r="M84" i="2"/>
  <c r="M26" i="2"/>
  <c r="M230" i="2"/>
  <c r="M92" i="2"/>
  <c r="M164" i="2"/>
  <c r="M90" i="2"/>
  <c r="M155" i="2"/>
  <c r="M51" i="2"/>
  <c r="M119" i="2"/>
  <c r="M131" i="2"/>
  <c r="M167" i="2"/>
  <c r="M116" i="2"/>
  <c r="M147" i="2"/>
  <c r="M100" i="2"/>
  <c r="M237" i="2"/>
  <c r="M141" i="2"/>
  <c r="M156" i="2"/>
  <c r="M67" i="2"/>
  <c r="M60" i="2"/>
  <c r="M157" i="2"/>
  <c r="M142" i="2"/>
  <c r="M18" i="2"/>
  <c r="M163" i="2"/>
  <c r="M91" i="2"/>
  <c r="M182" i="2"/>
  <c r="M114" i="2"/>
  <c r="M184" i="2"/>
  <c r="M121" i="2"/>
  <c r="M133" i="2"/>
  <c r="M148" i="2"/>
  <c r="M215" i="2"/>
  <c r="M117" i="2"/>
  <c r="M110" i="2"/>
  <c r="M73" i="2"/>
  <c r="M19" i="2"/>
  <c r="M219" i="2"/>
  <c r="M122" i="2"/>
  <c r="M162" i="2"/>
  <c r="M224" i="2"/>
  <c r="M205" i="2"/>
  <c r="M118" i="2"/>
  <c r="M52" i="2"/>
  <c r="M29" i="2"/>
  <c r="M229" i="2"/>
  <c r="M21" i="2"/>
  <c r="M203" i="2"/>
  <c r="M137" i="2"/>
  <c r="M233" i="2"/>
  <c r="M191" i="2"/>
  <c r="M27" i="2"/>
  <c r="M243" i="2"/>
  <c r="M135" i="2"/>
  <c r="M62" i="2"/>
  <c r="M25" i="2"/>
  <c r="M152" i="2"/>
  <c r="M138" i="2"/>
  <c r="M160" i="2"/>
  <c r="M104" i="2"/>
  <c r="M2" i="2"/>
  <c r="M144" i="2"/>
  <c r="M76" i="2"/>
  <c r="M42" i="2"/>
  <c r="M134" i="2"/>
  <c r="M186" i="2"/>
  <c r="M181" i="2"/>
  <c r="M89" i="2"/>
  <c r="M28" i="2"/>
  <c r="M107" i="2"/>
  <c r="M208" i="2"/>
  <c r="M168" i="2"/>
  <c r="M108" i="2"/>
  <c r="M126" i="2"/>
  <c r="M101" i="2"/>
  <c r="M10" i="2"/>
  <c r="M211" i="2"/>
  <c r="M99" i="2"/>
  <c r="M228" i="2"/>
  <c r="M63" i="2"/>
  <c r="M120" i="2"/>
  <c r="M179" i="2"/>
  <c r="M151" i="2"/>
  <c r="M196" i="2"/>
  <c r="M166" i="2"/>
  <c r="M3" i="2"/>
  <c r="M96" i="2"/>
  <c r="M170" i="2"/>
  <c r="M236" i="2"/>
  <c r="M189" i="2"/>
  <c r="M35" i="2"/>
  <c r="M143" i="2"/>
  <c r="M54" i="2"/>
  <c r="M33" i="2"/>
  <c r="M85" i="2"/>
  <c r="M238" i="2"/>
  <c r="M159" i="2"/>
  <c r="M153" i="2"/>
  <c r="M79" i="2"/>
  <c r="M139" i="2"/>
  <c r="M178" i="2"/>
  <c r="M123" i="2"/>
  <c r="M71" i="2"/>
  <c r="M74" i="2"/>
  <c r="M4" i="2"/>
  <c r="M232" i="2"/>
  <c r="M175" i="2"/>
  <c r="M195" i="2"/>
  <c r="M111" i="2"/>
  <c r="M218" i="2"/>
  <c r="M34" i="2"/>
  <c r="M57" i="2"/>
  <c r="M197" i="2"/>
  <c r="M39" i="2"/>
  <c r="M69" i="2"/>
  <c r="M77" i="2"/>
  <c r="M98" i="2"/>
  <c r="M59" i="2"/>
  <c r="M226" i="2"/>
  <c r="M11" i="2"/>
  <c r="M83" i="2"/>
  <c r="M38" i="2"/>
  <c r="M180" i="2"/>
  <c r="M129" i="2"/>
  <c r="M146" i="2"/>
  <c r="M37" i="2"/>
  <c r="M50" i="2"/>
  <c r="M127" i="2"/>
  <c r="M13" i="2"/>
  <c r="M30" i="2"/>
  <c r="M78" i="2"/>
  <c r="M88" i="2"/>
  <c r="M66" i="2"/>
  <c r="M113" i="2"/>
  <c r="M235" i="2"/>
  <c r="M241" i="2"/>
  <c r="M220" i="2"/>
  <c r="M102" i="2"/>
  <c r="M12" i="2"/>
  <c r="M150" i="2"/>
  <c r="M44" i="2"/>
  <c r="M20" i="2"/>
  <c r="M8" i="2"/>
  <c r="M75" i="2"/>
  <c r="M64" i="2"/>
  <c r="M132" i="2"/>
  <c r="M198" i="2"/>
  <c r="M173" i="2"/>
  <c r="M223" i="2"/>
  <c r="M245" i="2"/>
  <c r="M201" i="2"/>
  <c r="M70" i="2"/>
  <c r="M145" i="2"/>
  <c r="M183" i="2"/>
  <c r="M56" i="2"/>
  <c r="M125" i="2"/>
  <c r="M72" i="2"/>
  <c r="M105" i="2"/>
  <c r="M188" i="2"/>
  <c r="M149" i="2"/>
  <c r="M222" i="2"/>
  <c r="M22" i="2"/>
  <c r="M23" i="2"/>
  <c r="M242" i="2"/>
  <c r="M86" i="2"/>
  <c r="M6" i="2"/>
  <c r="M207" i="2"/>
  <c r="M97" i="2"/>
  <c r="M213" i="2"/>
  <c r="M106" i="2"/>
  <c r="M68" i="2"/>
  <c r="M15" i="2"/>
  <c r="M217" i="2"/>
  <c r="M225" i="2"/>
  <c r="M165" i="2"/>
  <c r="M240" i="2"/>
  <c r="M185" i="2"/>
  <c r="M231" i="2"/>
  <c r="M187" i="2"/>
  <c r="M161" i="2"/>
  <c r="M221" i="2"/>
  <c r="M136" i="2"/>
  <c r="M176" i="2"/>
  <c r="M82" i="2"/>
  <c r="M130" i="2"/>
  <c r="M193" i="2"/>
  <c r="M80" i="2"/>
  <c r="M93" i="2"/>
  <c r="M9" i="2"/>
  <c r="M16" i="2"/>
  <c r="M239" i="2"/>
  <c r="M48" i="2"/>
  <c r="M53" i="2"/>
  <c r="M140" i="2"/>
  <c r="M43" i="2"/>
  <c r="M49" i="2"/>
  <c r="M94" i="2"/>
  <c r="M172" i="2"/>
  <c r="M112" i="2"/>
  <c r="M194" i="2"/>
  <c r="M234" i="2"/>
  <c r="M171" i="2"/>
  <c r="M45" i="2"/>
  <c r="M210" i="2"/>
  <c r="M200" i="2"/>
  <c r="M244" i="2"/>
  <c r="M58" i="2"/>
  <c r="M204" i="2"/>
  <c r="M47" i="2"/>
  <c r="M214" i="2"/>
  <c r="M31" i="2"/>
  <c r="M7" i="2"/>
  <c r="M216" i="2"/>
  <c r="M36" i="2"/>
  <c r="M61" i="2"/>
  <c r="M5" i="2"/>
  <c r="M124" i="2"/>
  <c r="M55" i="2"/>
  <c r="M95" i="2"/>
  <c r="M17" i="2"/>
  <c r="M177" i="2"/>
  <c r="M65" i="2"/>
  <c r="M154" i="2"/>
  <c r="M192" i="2"/>
  <c r="M103" i="2"/>
  <c r="M40" i="2"/>
  <c r="M32" i="2"/>
  <c r="M81" i="2"/>
  <c r="M24" i="2"/>
  <c r="M41" i="2"/>
  <c r="M212" i="2"/>
  <c r="M227" i="2"/>
  <c r="M209" i="2"/>
  <c r="M190" i="2"/>
  <c r="M158" i="2"/>
  <c r="M115" i="2"/>
  <c r="M128" i="2"/>
  <c r="M10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U3" i="2" l="1"/>
  <c r="V2" i="2"/>
  <c r="V14" i="2"/>
  <c r="V6" i="2"/>
  <c r="U18" i="2"/>
  <c r="U10" i="2"/>
  <c r="V21" i="2"/>
  <c r="V13" i="2"/>
  <c r="V5" i="2"/>
  <c r="U17" i="2"/>
  <c r="U9" i="2"/>
  <c r="V20" i="2"/>
  <c r="V12" i="2"/>
  <c r="V4" i="2"/>
  <c r="U16" i="2"/>
  <c r="U8" i="2"/>
  <c r="V19" i="2"/>
  <c r="V11" i="2"/>
  <c r="V3" i="2"/>
  <c r="U15" i="2"/>
  <c r="U7" i="2"/>
  <c r="V18" i="2"/>
  <c r="V10" i="2"/>
  <c r="U2" i="2"/>
  <c r="U14" i="2"/>
  <c r="U6" i="2"/>
  <c r="V17" i="2"/>
  <c r="V9" i="2"/>
  <c r="U21" i="2"/>
  <c r="U13" i="2"/>
  <c r="U5" i="2"/>
  <c r="V16" i="2"/>
  <c r="V8" i="2"/>
  <c r="U20" i="2"/>
  <c r="U12" i="2"/>
  <c r="U4" i="2"/>
  <c r="V15" i="2"/>
  <c r="V7" i="2"/>
  <c r="U19" i="2"/>
  <c r="U11" i="2"/>
  <c r="T10" i="2"/>
  <c r="T17" i="2"/>
  <c r="T9" i="2"/>
  <c r="T8" i="2"/>
  <c r="T2" i="2"/>
  <c r="T14" i="2"/>
  <c r="T6" i="2"/>
  <c r="T18" i="2"/>
  <c r="T21" i="2"/>
  <c r="T13" i="2"/>
  <c r="T5" i="2"/>
  <c r="T20" i="2"/>
  <c r="T12" i="2"/>
  <c r="T4" i="2"/>
  <c r="T19" i="2"/>
  <c r="T11" i="2"/>
  <c r="T3" i="2"/>
  <c r="T16" i="2"/>
  <c r="T15" i="2"/>
  <c r="T7" i="2"/>
</calcChain>
</file>

<file path=xl/sharedStrings.xml><?xml version="1.0" encoding="utf-8"?>
<sst xmlns="http://schemas.openxmlformats.org/spreadsheetml/2006/main" count="1359" uniqueCount="111">
  <si>
    <t>size</t>
  </si>
  <si>
    <t>total_bill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</si>
  <si>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</si>
  <si>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</si>
  <si>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</si>
  <si>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</si>
  <si>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</si>
  <si>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</si>
  <si>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</si>
  <si>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</si>
  <si>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</si>
  <si>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</si>
  <si>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Sex</t>
  </si>
  <si>
    <t>Smoker</t>
  </si>
  <si>
    <t>Day</t>
  </si>
  <si>
    <t>Time</t>
  </si>
  <si>
    <t>Size</t>
  </si>
  <si>
    <t>Total_Bill</t>
  </si>
  <si>
    <t>Tips</t>
  </si>
  <si>
    <t>Female_No_SunDinner</t>
  </si>
  <si>
    <t>Male_No_SunDinner</t>
  </si>
  <si>
    <t>Male_No_SatDinner</t>
  </si>
  <si>
    <t>Female_No_SatDinner</t>
  </si>
  <si>
    <t>Male_Yes_SatDinner</t>
  </si>
  <si>
    <t>Female_Yes_SatDinner</t>
  </si>
  <si>
    <t>Male_No_ThurLunch</t>
  </si>
  <si>
    <t>Male_Yes_ThurLunch</t>
  </si>
  <si>
    <t>Female_No_ThurLunch</t>
  </si>
  <si>
    <t>Male_Yes_FriDinner</t>
  </si>
  <si>
    <t>Male_No_FriDinner</t>
  </si>
  <si>
    <t>Female_Yes_FriDinner</t>
  </si>
  <si>
    <t>Female_No_FriDinner</t>
  </si>
  <si>
    <t>Female_Yes_SunDinner</t>
  </si>
  <si>
    <t>Male_Yes_SunDinner</t>
  </si>
  <si>
    <t>Female_Yes_ThurLunch</t>
  </si>
  <si>
    <t>Male_Yes_FriLunch</t>
  </si>
  <si>
    <t>Female_Yes_FriLunch</t>
  </si>
  <si>
    <t>Female_No_FriLunch</t>
  </si>
  <si>
    <t>Female_No_ThurDinner</t>
  </si>
  <si>
    <t>FNSD</t>
  </si>
  <si>
    <t>MNSD</t>
  </si>
  <si>
    <t>MNSAD</t>
  </si>
  <si>
    <t>FNSAD</t>
  </si>
  <si>
    <t>MYSAD</t>
  </si>
  <si>
    <t>FYSAD</t>
  </si>
  <si>
    <t>MNTHL</t>
  </si>
  <si>
    <t>MYTHL</t>
  </si>
  <si>
    <t>FNTHL</t>
  </si>
  <si>
    <t>MYFD</t>
  </si>
  <si>
    <t>MNFD</t>
  </si>
  <si>
    <t>FYFD</t>
  </si>
  <si>
    <t>FNFD</t>
  </si>
  <si>
    <t>FYSD</t>
  </si>
  <si>
    <t>MYSD</t>
  </si>
  <si>
    <t>FYTHL</t>
  </si>
  <si>
    <t>MYFL</t>
  </si>
  <si>
    <t>FYFL</t>
  </si>
  <si>
    <t>FNFL</t>
  </si>
  <si>
    <t>FNTHD</t>
  </si>
  <si>
    <t>total bill avg</t>
  </si>
  <si>
    <t>tips avg</t>
  </si>
  <si>
    <t>size avg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</si>
  <si>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</si>
  <si>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</si>
  <si>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</si>
  <si>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</si>
  <si>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</si>
  <si>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</si>
  <si>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</si>
  <si>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</si>
  <si>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</si>
  <si>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</si>
  <si>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</si>
  <si>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</si>
  <si>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</si>
  <si>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</si>
  <si>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</si>
  <si>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</si>
  <si>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</si>
  <si>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</si>
  <si>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</si>
  <si>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</si>
  <si>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</si>
  <si>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</si>
  <si>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</si>
  <si>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</si>
  <si>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pridictive tips</t>
  </si>
  <si>
    <t>predictive tips</t>
  </si>
  <si>
    <t>DATA</t>
  </si>
  <si>
    <t>mode of tips</t>
  </si>
  <si>
    <t>sex numer</t>
  </si>
  <si>
    <t>smoker numer</t>
  </si>
  <si>
    <t>day numer</t>
  </si>
  <si>
    <t>time numer</t>
  </si>
  <si>
    <t>enter gender</t>
  </si>
  <si>
    <t>no</t>
  </si>
  <si>
    <t>sun</t>
  </si>
  <si>
    <t>dinner</t>
  </si>
  <si>
    <t>female</t>
  </si>
  <si>
    <t>ssdt</t>
  </si>
  <si>
    <t>Y{Predicted_Tips} = 0.67 + (0.19 * [size]) + (0.09 * [total_bill])</t>
  </si>
  <si>
    <t>DATA2</t>
  </si>
  <si>
    <t>Column3</t>
  </si>
  <si>
    <t>RMSE</t>
  </si>
  <si>
    <t>Mean of Squared Residuals</t>
  </si>
  <si>
    <t xml:space="preserve">Size and Total_Bill are independent variables </t>
  </si>
  <si>
    <t xml:space="preserve">Tips is dependent variable </t>
  </si>
  <si>
    <t xml:space="preserve">Sex </t>
  </si>
  <si>
    <t>Predicted tips</t>
  </si>
  <si>
    <t>Diff bw pr/atul</t>
  </si>
  <si>
    <t>Squared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</si>
</sst>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0.000"/>
    <numFmt numFmtId="172" formatCode="0E+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9" fontId="2" fillId="0" borderId="0" xfId="0" applyNumberFormat="1" applyFon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2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2" borderId="0" xfId="0" applyFill="1" applyBorder="1" applyAlignment="1"/>
    <xf numFmtId="165" fontId="0" fillId="2" borderId="0" xfId="0" applyNumberFormat="1" applyFill="1" applyBorder="1" applyAlignment="1"/>
    <xf numFmtId="165" fontId="0" fillId="2" borderId="1" xfId="0" applyNumberFormat="1" applyFill="1" applyBorder="1" applyAlignment="1"/>
    <xf numFmtId="172" fontId="0" fillId="2" borderId="0" xfId="0" applyNumberFormat="1" applyFill="1" applyBorder="1" applyAlignment="1"/>
    <xf numFmtId="165" fontId="0" fillId="3" borderId="0" xfId="0" applyNumberFormat="1" applyFill="1" applyBorder="1" applyAlignment="1"/>
    <xf numFmtId="165" fontId="0" fillId="3" borderId="1" xfId="0" applyNumberFormat="1" applyFill="1" applyBorder="1" applyAlignment="1"/>
    <xf numFmtId="0" fontId="2" fillId="0" borderId="0" xfId="0" applyFont="1"/>
    <xf numFmtId="44" fontId="0" fillId="0" borderId="0" xfId="1" applyFont="1"/>
    <xf numFmtId="49" fontId="2" fillId="0" borderId="3" xfId="0" applyNumberFormat="1" applyFont="1" applyBorder="1"/>
    <xf numFmtId="0" fontId="0" fillId="0" borderId="3" xfId="0" applyBorder="1"/>
    <xf numFmtId="2" fontId="0" fillId="0" borderId="3" xfId="1" applyNumberFormat="1" applyFont="1" applyBorder="1"/>
    <xf numFmtId="2" fontId="0" fillId="5" borderId="3" xfId="1" applyNumberFormat="1" applyFont="1" applyFill="1" applyBorder="1"/>
    <xf numFmtId="0" fontId="0" fillId="5" borderId="3" xfId="0" applyFill="1" applyBorder="1"/>
    <xf numFmtId="2" fontId="5" fillId="0" borderId="3" xfId="1" applyNumberFormat="1" applyFont="1" applyBorder="1"/>
    <xf numFmtId="2" fontId="0" fillId="6" borderId="3" xfId="1" applyNumberFormat="1" applyFont="1" applyFill="1" applyBorder="1"/>
    <xf numFmtId="0" fontId="6" fillId="4" borderId="3" xfId="0" applyFont="1" applyFill="1" applyBorder="1"/>
    <xf numFmtId="0" fontId="4" fillId="7" borderId="3" xfId="0" applyFont="1" applyFill="1" applyBorder="1"/>
    <xf numFmtId="2" fontId="0" fillId="7" borderId="3" xfId="1" applyNumberFormat="1" applyFont="1" applyFill="1" applyBorder="1"/>
    <xf numFmtId="0" fontId="0" fillId="7" borderId="3" xfId="0" applyFill="1" applyBorder="1"/>
    <xf numFmtId="44" fontId="0" fillId="0" borderId="3" xfId="1" applyFont="1" applyBorder="1"/>
  </cellXfs>
  <cellStyles count="2">
    <cellStyle name="Currency" xfId="1" builtinId="4"/>
    <cellStyle name="Normal" xfId="0" builtinId="0"/>
  </cellStyles>
  <dxfs count="27">
    <dxf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1D5F6B-53A3-8541-B9FB-1A08ADCABFB9}" name="Table1" displayName="Table1" ref="A1:J246" totalsRowCount="1" headerRowDxfId="11" totalsRowDxfId="10">
  <autoFilter ref="A1:J245" xr:uid="{061D5F6B-53A3-8541-B9FB-1A08ADCABFB9}"/>
  <tableColumns count="10">
    <tableColumn id="1" xr3:uid="{5ED7E005-56BB-1241-AF8C-C046EA0DBEF7}" name="Sex " dataDxfId="21" totalsRowDxfId="9"/>
    <tableColumn id="2" xr3:uid="{E95BC105-6D6C-D644-8227-39DA24518401}" name="Smoker" dataDxfId="20" totalsRowDxfId="8"/>
    <tableColumn id="3" xr3:uid="{961ABBD4-79BF-304E-92A4-40C6BC8CE855}" name="Day" dataDxfId="19" totalsRowDxfId="7"/>
    <tableColumn id="4" xr3:uid="{1DEFF007-8B56-ED43-9085-5880EDAE525F}" name="Time" dataDxfId="18" totalsRowDxfId="6"/>
    <tableColumn id="5" xr3:uid="{D36EAA40-F775-EC47-A62C-23AA12465210}" name="Size" dataDxfId="17" totalsRowDxfId="5"/>
    <tableColumn id="6" xr3:uid="{ADCC2BFF-F486-F140-8725-76DCE85BC4B4}" name="Total_Bill" dataDxfId="16" totalsRowDxfId="4" dataCellStyle="Currency" totalsRowCellStyle="Currency"/>
    <tableColumn id="7" xr3:uid="{DE683AE6-8147-B943-A9B2-DC23563CDFAE}" name="Tips" dataDxfId="15" totalsRowDxfId="3" dataCellStyle="Currency" totalsRowCellStyle="Currency"/>
    <tableColumn id="8" xr3:uid="{385C1B8F-0B98-7D4F-ABE7-7BB4AEC651BD}" name="Predicted tips" dataDxfId="14" totalsRowDxfId="2" dataCellStyle="Currency" totalsRowCellStyle="Currency">
      <calculatedColumnFormula xml:space="preserve"> 0.67 + (0.19 * Table1[[#This Row],[Size]]) + (0.09 * Table1[[#This Row],[Total_Bill]])</calculatedColumnFormula>
    </tableColumn>
    <tableColumn id="9" xr3:uid="{A976C9CC-EEDD-FC46-A375-CC07B73256BD}" name="Diff bw pr/atul" dataDxfId="13" totalsRowDxfId="1" dataCellStyle="Currency" totalsRowCellStyle="Currency">
      <calculatedColumnFormula>Table1[[#This Row],[Predicted tips]]-Table1[[#This Row],[Tips]]</calculatedColumnFormula>
    </tableColumn>
    <tableColumn id="10" xr3:uid="{33AC0D0E-0265-2748-87C8-12B2F7625940}" name="Squared residual" dataDxfId="12" totalsRowDxfId="0" dataCellStyle="Currency">
      <calculatedColumnFormula>Table1[[#This Row],[Diff bw pr/atul]]^2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96E46E-BACC-E648-8E5F-6CB86A17D457}" name="Table2" displayName="Table2" ref="A1:P245" totalsRowShown="0" headerRowDxfId="22">
  <autoFilter ref="A1:P245" xr:uid="{BD96E46E-BACC-E648-8E5F-6CB86A17D457}"/>
  <tableColumns count="16">
    <tableColumn id="1" xr3:uid="{69802E1D-FDC6-FA4A-A421-4B7264D75D16}" name="DATA"/>
    <tableColumn id="2" xr3:uid="{162E7DF4-2241-6143-8F32-592AC2C9EA1B}" name="Sex"/>
    <tableColumn id="3" xr3:uid="{C89A305C-76C4-2348-A2FE-A276362CA231}" name="sex numer"/>
    <tableColumn id="4" xr3:uid="{9C64F43E-8362-7B48-8648-31F637FF1A03}" name="Smoker"/>
    <tableColumn id="5" xr3:uid="{7244484C-F842-9D46-B422-685BC845A5C8}" name="smoker numer"/>
    <tableColumn id="6" xr3:uid="{5D2C76DE-3FB5-3C40-93D8-DE2EA4E62D30}" name="Day"/>
    <tableColumn id="7" xr3:uid="{D788754F-4C03-8C41-9613-FBA47A3E56F3}" name="day numer"/>
    <tableColumn id="8" xr3:uid="{E5CF2264-B4BF-354C-B45F-6AD97E312151}" name="Time"/>
    <tableColumn id="9" xr3:uid="{1604FDB6-BFC8-F94A-9ECA-D75968CEA8C0}" name="time numer"/>
    <tableColumn id="10" xr3:uid="{80FA5B71-26A1-E645-96C1-199F8F0CE8AA}" name="Size"/>
    <tableColumn id="11" xr3:uid="{D74EDBAA-2D1B-F347-8CA1-AD669015FDDE}" name="Total_Bill" dataDxfId="26" dataCellStyle="Currency"/>
    <tableColumn id="12" xr3:uid="{C19E442F-994A-C347-9986-89703CA4642C}" name="Tips" dataDxfId="25" dataCellStyle="Currency"/>
    <tableColumn id="13" xr3:uid="{96821541-C32C-C948-B984-435353CD598F}" name="predictive tips" dataDxfId="24">
      <calculatedColumnFormula>P2+(0.37*J2)</calculatedColumnFormula>
    </tableColumn>
    <tableColumn id="14" xr3:uid="{CBB007B2-E2CE-6A47-9F4C-5084B9381801}" name="ssdt">
      <calculatedColumnFormula>VLOOKUP($A2,#REF!,2,FALSE)</calculatedColumnFormula>
    </tableColumn>
    <tableColumn id="15" xr3:uid="{9C48C0A2-810D-0B43-93FF-987F32621125}" name="DATA2">
      <calculatedColumnFormula>B2&amp;"_"&amp;D2&amp;"_"&amp;F2&amp;H2</calculatedColumnFormula>
    </tableColumn>
    <tableColumn id="16" xr3:uid="{815686BE-1DD7-6F46-BCE8-51AF58B8731A}" name="Column3" dataDxfId="2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EB1A-D6CE-B34F-B349-E3B71017B68F}">
  <dimension ref="A1:T247"/>
  <sheetViews>
    <sheetView tabSelected="1" zoomScale="125" workbookViewId="0">
      <selection activeCell="J11" sqref="J11"/>
    </sheetView>
  </sheetViews>
  <sheetFormatPr baseColWidth="10" defaultRowHeight="15" x14ac:dyDescent="0.2"/>
  <cols>
    <col min="1" max="7" width="13.83203125" style="21" customWidth="1"/>
    <col min="8" max="8" width="17.1640625" style="21" bestFit="1" customWidth="1"/>
    <col min="9" max="9" width="18" style="21" bestFit="1" customWidth="1"/>
    <col min="10" max="10" width="20.5" style="21" bestFit="1" customWidth="1"/>
    <col min="11" max="11" width="18" style="21" customWidth="1"/>
    <col min="12" max="12" width="21.33203125" style="21" bestFit="1" customWidth="1"/>
    <col min="13" max="13" width="18" style="21" customWidth="1"/>
    <col min="14" max="16384" width="10.83203125" style="21"/>
  </cols>
  <sheetData>
    <row r="1" spans="1:20" ht="19" x14ac:dyDescent="0.25">
      <c r="A1" s="20" t="s">
        <v>107</v>
      </c>
      <c r="B1" s="20" t="s">
        <v>13</v>
      </c>
      <c r="C1" s="20" t="s">
        <v>14</v>
      </c>
      <c r="D1" s="20" t="s">
        <v>15</v>
      </c>
      <c r="E1" s="20" t="s">
        <v>16</v>
      </c>
      <c r="F1" s="20" t="s">
        <v>17</v>
      </c>
      <c r="G1" s="20" t="s">
        <v>18</v>
      </c>
      <c r="H1" s="20" t="s">
        <v>108</v>
      </c>
      <c r="I1" s="20" t="s">
        <v>109</v>
      </c>
      <c r="J1" s="20" t="s">
        <v>110</v>
      </c>
      <c r="K1" s="20"/>
      <c r="L1" s="20"/>
      <c r="M1" s="20"/>
    </row>
    <row r="2" spans="1:20" x14ac:dyDescent="0.2">
      <c r="A2" s="21">
        <v>0</v>
      </c>
      <c r="B2" s="21">
        <v>1</v>
      </c>
      <c r="C2" s="21">
        <v>1</v>
      </c>
      <c r="D2" s="21">
        <v>0</v>
      </c>
      <c r="E2" s="21">
        <v>1</v>
      </c>
      <c r="F2" s="31">
        <v>3.07</v>
      </c>
      <c r="G2" s="31">
        <v>1</v>
      </c>
      <c r="H2" s="31">
        <f xml:space="preserve"> 0.67 + (0.19 * Table1[[#This Row],[Size]]) + (0.09 * Table1[[#This Row],[Total_Bill]])</f>
        <v>1.1363000000000001</v>
      </c>
      <c r="I2" s="22">
        <f>Table1[[#This Row],[Predicted tips]]-Table1[[#This Row],[Tips]]</f>
        <v>0.13630000000000009</v>
      </c>
      <c r="J2" s="22">
        <f>Table1[[#This Row],[Diff bw pr/atul]]^2</f>
        <v>1.8577690000000025E-2</v>
      </c>
      <c r="K2" s="22"/>
      <c r="L2" s="23"/>
      <c r="M2" s="23"/>
      <c r="N2" s="24"/>
    </row>
    <row r="3" spans="1:20" x14ac:dyDescent="0.2">
      <c r="A3" s="21">
        <v>0</v>
      </c>
      <c r="B3" s="21">
        <v>1</v>
      </c>
      <c r="C3" s="21">
        <v>0</v>
      </c>
      <c r="D3" s="21">
        <v>0</v>
      </c>
      <c r="E3" s="21">
        <v>2</v>
      </c>
      <c r="F3" s="31">
        <v>5.75</v>
      </c>
      <c r="G3" s="31">
        <v>1</v>
      </c>
      <c r="H3" s="31">
        <f xml:space="preserve"> 0.67 + (0.19 * Table1[[#This Row],[Size]]) + (0.09 * Table1[[#This Row],[Total_Bill]])</f>
        <v>1.5674999999999999</v>
      </c>
      <c r="I3" s="22">
        <f>Table1[[#This Row],[Predicted tips]]-Table1[[#This Row],[Tips]]</f>
        <v>0.56749999999999989</v>
      </c>
      <c r="J3" s="22">
        <f>Table1[[#This Row],[Diff bw pr/atul]]^2</f>
        <v>0.32205624999999988</v>
      </c>
      <c r="K3" s="22"/>
      <c r="L3" s="26" t="s">
        <v>104</v>
      </c>
      <c r="M3" s="26">
        <v>1.02</v>
      </c>
      <c r="N3" s="24"/>
    </row>
    <row r="4" spans="1:20" x14ac:dyDescent="0.2">
      <c r="A4" s="21">
        <v>0</v>
      </c>
      <c r="B4" s="21">
        <v>0</v>
      </c>
      <c r="C4" s="21">
        <v>1</v>
      </c>
      <c r="D4" s="21">
        <v>0</v>
      </c>
      <c r="E4" s="21">
        <v>1</v>
      </c>
      <c r="F4" s="31">
        <v>7.25</v>
      </c>
      <c r="G4" s="31">
        <v>1</v>
      </c>
      <c r="H4" s="31">
        <f xml:space="preserve"> 0.67 + (0.19 * Table1[[#This Row],[Size]]) + (0.09 * Table1[[#This Row],[Total_Bill]])</f>
        <v>1.5125000000000002</v>
      </c>
      <c r="I4" s="22">
        <f>Table1[[#This Row],[Predicted tips]]-Table1[[#This Row],[Tips]]</f>
        <v>0.51250000000000018</v>
      </c>
      <c r="J4" s="22">
        <f>Table1[[#This Row],[Diff bw pr/atul]]^2</f>
        <v>0.2626562500000002</v>
      </c>
      <c r="K4" s="22"/>
      <c r="L4" s="26" t="s">
        <v>103</v>
      </c>
      <c r="M4" s="26">
        <f>SQRT(M3)</f>
        <v>1.0099504938362078</v>
      </c>
      <c r="N4" s="24"/>
    </row>
    <row r="5" spans="1:20" x14ac:dyDescent="0.2">
      <c r="A5" s="21">
        <v>1</v>
      </c>
      <c r="B5" s="21">
        <v>1</v>
      </c>
      <c r="C5" s="21">
        <v>0</v>
      </c>
      <c r="D5" s="21">
        <v>1</v>
      </c>
      <c r="E5" s="21">
        <v>1</v>
      </c>
      <c r="F5" s="31">
        <v>8.58</v>
      </c>
      <c r="G5" s="31">
        <v>1.92</v>
      </c>
      <c r="H5" s="31">
        <f xml:space="preserve"> 0.67 + (0.19 * Table1[[#This Row],[Size]]) + (0.09 * Table1[[#This Row],[Total_Bill]])</f>
        <v>1.6322000000000001</v>
      </c>
      <c r="I5" s="22">
        <f>Table1[[#This Row],[Predicted tips]]-Table1[[#This Row],[Tips]]</f>
        <v>-0.28779999999999983</v>
      </c>
      <c r="J5" s="22">
        <f>Table1[[#This Row],[Diff bw pr/atul]]^2</f>
        <v>8.2828839999999904E-2</v>
      </c>
      <c r="K5" s="22"/>
      <c r="L5" s="23"/>
      <c r="M5" s="23"/>
      <c r="N5" s="24"/>
    </row>
    <row r="6" spans="1:20" x14ac:dyDescent="0.2">
      <c r="A6" s="21">
        <v>1</v>
      </c>
      <c r="B6" s="21">
        <v>1</v>
      </c>
      <c r="C6" s="21">
        <v>10</v>
      </c>
      <c r="D6" s="21">
        <v>0</v>
      </c>
      <c r="E6" s="21">
        <v>2</v>
      </c>
      <c r="F6" s="31">
        <v>7.25</v>
      </c>
      <c r="G6" s="31">
        <v>5.15</v>
      </c>
      <c r="H6" s="31">
        <f xml:space="preserve"> 0.67 + (0.19 * Table1[[#This Row],[Size]]) + (0.09 * Table1[[#This Row],[Total_Bill]])</f>
        <v>1.7025000000000001</v>
      </c>
      <c r="I6" s="22">
        <f>Table1[[#This Row],[Predicted tips]]-Table1[[#This Row],[Tips]]</f>
        <v>-3.4475000000000002</v>
      </c>
      <c r="J6" s="22">
        <f>Table1[[#This Row],[Diff bw pr/atul]]^2</f>
        <v>11.885256250000001</v>
      </c>
      <c r="K6" s="22"/>
      <c r="L6" s="28" t="s">
        <v>100</v>
      </c>
      <c r="M6" s="29"/>
      <c r="N6" s="30"/>
    </row>
    <row r="7" spans="1:20" x14ac:dyDescent="0.2">
      <c r="A7" s="21">
        <v>1</v>
      </c>
      <c r="B7" s="21">
        <v>1</v>
      </c>
      <c r="C7" s="21">
        <v>1</v>
      </c>
      <c r="D7" s="21">
        <v>0</v>
      </c>
      <c r="E7" s="21">
        <v>2</v>
      </c>
      <c r="F7" s="31">
        <v>7.74</v>
      </c>
      <c r="G7" s="31">
        <v>1.44</v>
      </c>
      <c r="H7" s="31">
        <f xml:space="preserve"> 0.67 + (0.19 * Table1[[#This Row],[Size]]) + (0.09 * Table1[[#This Row],[Total_Bill]])</f>
        <v>1.7465999999999999</v>
      </c>
      <c r="I7" s="22">
        <f>Table1[[#This Row],[Predicted tips]]-Table1[[#This Row],[Tips]]</f>
        <v>0.30659999999999998</v>
      </c>
      <c r="J7" s="22">
        <f>Table1[[#This Row],[Diff bw pr/atul]]^2</f>
        <v>9.4003559999999986E-2</v>
      </c>
      <c r="K7" s="22"/>
      <c r="L7" s="22"/>
      <c r="M7" s="22"/>
    </row>
    <row r="8" spans="1:20" x14ac:dyDescent="0.2">
      <c r="A8" s="21">
        <v>1</v>
      </c>
      <c r="B8" s="21">
        <v>0</v>
      </c>
      <c r="C8" s="21">
        <v>11</v>
      </c>
      <c r="D8" s="21">
        <v>1</v>
      </c>
      <c r="E8" s="21">
        <v>2</v>
      </c>
      <c r="F8" s="31">
        <v>7.51</v>
      </c>
      <c r="G8" s="31">
        <v>2</v>
      </c>
      <c r="H8" s="31">
        <f xml:space="preserve"> 0.67 + (0.19 * Table1[[#This Row],[Size]]) + (0.09 * Table1[[#This Row],[Total_Bill]])</f>
        <v>1.7259</v>
      </c>
      <c r="I8" s="22">
        <f>Table1[[#This Row],[Predicted tips]]-Table1[[#This Row],[Tips]]</f>
        <v>-0.27410000000000001</v>
      </c>
      <c r="J8" s="22">
        <f>Table1[[#This Row],[Diff bw pr/atul]]^2</f>
        <v>7.5130810000000006E-2</v>
      </c>
      <c r="K8" s="22"/>
      <c r="L8" s="27" t="s">
        <v>106</v>
      </c>
      <c r="M8" s="27"/>
    </row>
    <row r="9" spans="1:20" x14ac:dyDescent="0.2">
      <c r="A9" s="21">
        <v>1</v>
      </c>
      <c r="B9" s="21">
        <v>0</v>
      </c>
      <c r="C9" s="21">
        <v>11</v>
      </c>
      <c r="D9" s="21">
        <v>1</v>
      </c>
      <c r="E9" s="21">
        <v>2</v>
      </c>
      <c r="F9" s="31">
        <v>7.56</v>
      </c>
      <c r="G9" s="31">
        <v>1.44</v>
      </c>
      <c r="H9" s="31">
        <f xml:space="preserve"> 0.67 + (0.19 * Table1[[#This Row],[Size]]) + (0.09 * Table1[[#This Row],[Total_Bill]])</f>
        <v>1.7303999999999999</v>
      </c>
      <c r="I9" s="22">
        <f>Table1[[#This Row],[Predicted tips]]-Table1[[#This Row],[Tips]]</f>
        <v>0.29039999999999999</v>
      </c>
      <c r="J9" s="22">
        <f>Table1[[#This Row],[Diff bw pr/atul]]^2</f>
        <v>8.4332159999999989E-2</v>
      </c>
      <c r="K9" s="22"/>
      <c r="L9" s="27" t="s">
        <v>105</v>
      </c>
      <c r="M9" s="27"/>
    </row>
    <row r="10" spans="1:20" x14ac:dyDescent="0.2">
      <c r="A10" s="21">
        <v>0</v>
      </c>
      <c r="B10" s="21">
        <v>0</v>
      </c>
      <c r="C10" s="21">
        <v>11</v>
      </c>
      <c r="D10" s="21">
        <v>1</v>
      </c>
      <c r="E10" s="21">
        <v>1</v>
      </c>
      <c r="F10" s="31">
        <v>10.07</v>
      </c>
      <c r="G10" s="31">
        <v>1.83</v>
      </c>
      <c r="H10" s="31">
        <f xml:space="preserve"> 0.67 + (0.19 * Table1[[#This Row],[Size]]) + (0.09 * Table1[[#This Row],[Total_Bill]])</f>
        <v>1.7663000000000002</v>
      </c>
      <c r="I10" s="22">
        <f>Table1[[#This Row],[Predicted tips]]-Table1[[#This Row],[Tips]]</f>
        <v>-6.3699999999999868E-2</v>
      </c>
      <c r="J10" s="22">
        <f>Table1[[#This Row],[Diff bw pr/atul]]^2</f>
        <v>4.0576899999999827E-3</v>
      </c>
      <c r="K10" s="22"/>
    </row>
    <row r="11" spans="1:20" x14ac:dyDescent="0.2">
      <c r="A11" s="21">
        <v>1</v>
      </c>
      <c r="B11" s="21">
        <v>0</v>
      </c>
      <c r="C11" s="21">
        <v>11</v>
      </c>
      <c r="D11" s="21">
        <v>1</v>
      </c>
      <c r="E11" s="21">
        <v>2</v>
      </c>
      <c r="F11" s="31">
        <v>8.52</v>
      </c>
      <c r="G11" s="31">
        <v>1.48</v>
      </c>
      <c r="H11" s="31">
        <f xml:space="preserve"> 0.67 + (0.19 * Table1[[#This Row],[Size]]) + (0.09 * Table1[[#This Row],[Total_Bill]])</f>
        <v>1.8168</v>
      </c>
      <c r="I11" s="22">
        <f>Table1[[#This Row],[Predicted tips]]-Table1[[#This Row],[Tips]]</f>
        <v>0.33679999999999999</v>
      </c>
      <c r="J11" s="22">
        <f>Table1[[#This Row],[Diff bw pr/atul]]^2</f>
        <v>0.11343423999999999</v>
      </c>
      <c r="K11" s="22"/>
    </row>
    <row r="12" spans="1:20" x14ac:dyDescent="0.2">
      <c r="A12" s="21">
        <v>0</v>
      </c>
      <c r="B12" s="21">
        <v>0</v>
      </c>
      <c r="C12" s="21">
        <v>11</v>
      </c>
      <c r="D12" s="21">
        <v>1</v>
      </c>
      <c r="E12" s="21">
        <v>2</v>
      </c>
      <c r="F12" s="31">
        <v>8.35</v>
      </c>
      <c r="G12" s="31">
        <v>1.5</v>
      </c>
      <c r="H12" s="31">
        <f xml:space="preserve"> 0.67 + (0.19 * Table1[[#This Row],[Size]]) + (0.09 * Table1[[#This Row],[Total_Bill]])</f>
        <v>1.8014999999999999</v>
      </c>
      <c r="I12" s="22">
        <f>Table1[[#This Row],[Predicted tips]]-Table1[[#This Row],[Tips]]</f>
        <v>0.30149999999999988</v>
      </c>
      <c r="J12" s="22">
        <f>Table1[[#This Row],[Diff bw pr/atul]]^2</f>
        <v>9.0902249999999921E-2</v>
      </c>
      <c r="K12" s="22"/>
      <c r="L12" t="s">
        <v>62</v>
      </c>
      <c r="M12"/>
      <c r="N12"/>
      <c r="O12"/>
      <c r="P12"/>
      <c r="Q12"/>
      <c r="R12"/>
      <c r="S12"/>
      <c r="T12"/>
    </row>
    <row r="13" spans="1:20" ht="16" thickBot="1" x14ac:dyDescent="0.25">
      <c r="A13" s="21">
        <v>0</v>
      </c>
      <c r="B13" s="21">
        <v>0</v>
      </c>
      <c r="C13" s="21">
        <v>11</v>
      </c>
      <c r="D13" s="21">
        <v>1</v>
      </c>
      <c r="E13" s="21">
        <v>2</v>
      </c>
      <c r="F13" s="31">
        <v>8.51</v>
      </c>
      <c r="G13" s="31">
        <v>1.25</v>
      </c>
      <c r="H13" s="31">
        <f xml:space="preserve"> 0.67 + (0.19 * Table1[[#This Row],[Size]]) + (0.09 * Table1[[#This Row],[Total_Bill]])</f>
        <v>1.8159000000000001</v>
      </c>
      <c r="I13" s="22">
        <f>Table1[[#This Row],[Predicted tips]]-Table1[[#This Row],[Tips]]</f>
        <v>0.56590000000000007</v>
      </c>
      <c r="J13" s="22">
        <f>Table1[[#This Row],[Diff bw pr/atul]]^2</f>
        <v>0.3202428100000001</v>
      </c>
      <c r="K13" s="22"/>
      <c r="L13"/>
      <c r="M13"/>
      <c r="N13"/>
      <c r="O13"/>
      <c r="P13"/>
      <c r="Q13"/>
      <c r="R13"/>
      <c r="S13"/>
      <c r="T13"/>
    </row>
    <row r="14" spans="1:20" x14ac:dyDescent="0.2">
      <c r="A14" s="21">
        <v>1</v>
      </c>
      <c r="B14" s="21">
        <v>0</v>
      </c>
      <c r="C14" s="21">
        <v>10</v>
      </c>
      <c r="D14" s="21">
        <v>0</v>
      </c>
      <c r="E14" s="21">
        <v>2</v>
      </c>
      <c r="F14" s="31">
        <v>8.77</v>
      </c>
      <c r="G14" s="31">
        <v>2</v>
      </c>
      <c r="H14" s="31">
        <f xml:space="preserve"> 0.67 + (0.19 * Table1[[#This Row],[Size]]) + (0.09 * Table1[[#This Row],[Total_Bill]])</f>
        <v>1.8392999999999999</v>
      </c>
      <c r="I14" s="22">
        <f>Table1[[#This Row],[Predicted tips]]-Table1[[#This Row],[Tips]]</f>
        <v>-0.16070000000000007</v>
      </c>
      <c r="J14" s="22">
        <f>Table1[[#This Row],[Diff bw pr/atul]]^2</f>
        <v>2.5824490000000019E-2</v>
      </c>
      <c r="K14" s="22"/>
      <c r="L14" s="9" t="s">
        <v>63</v>
      </c>
      <c r="M14" s="9"/>
      <c r="N14"/>
      <c r="O14"/>
      <c r="P14"/>
      <c r="Q14"/>
      <c r="R14"/>
      <c r="S14"/>
      <c r="T14"/>
    </row>
    <row r="15" spans="1:20" x14ac:dyDescent="0.2">
      <c r="A15" s="21">
        <v>0</v>
      </c>
      <c r="B15" s="21">
        <v>1</v>
      </c>
      <c r="C15" s="21">
        <v>10</v>
      </c>
      <c r="D15" s="21">
        <v>0</v>
      </c>
      <c r="E15" s="21">
        <v>2</v>
      </c>
      <c r="F15" s="31">
        <v>9.6</v>
      </c>
      <c r="G15" s="31">
        <v>4</v>
      </c>
      <c r="H15" s="31">
        <f xml:space="preserve"> 0.67 + (0.19 * Table1[[#This Row],[Size]]) + (0.09 * Table1[[#This Row],[Total_Bill]])</f>
        <v>1.9140000000000001</v>
      </c>
      <c r="I15" s="22">
        <f>Table1[[#This Row],[Predicted tips]]-Table1[[#This Row],[Tips]]</f>
        <v>-2.0859999999999999</v>
      </c>
      <c r="J15" s="22">
        <f>Table1[[#This Row],[Diff bw pr/atul]]^2</f>
        <v>4.3513959999999994</v>
      </c>
      <c r="K15" s="22"/>
      <c r="L15" s="6" t="s">
        <v>64</v>
      </c>
      <c r="M15" s="6">
        <v>0.68400972858295317</v>
      </c>
      <c r="N15"/>
      <c r="O15"/>
      <c r="P15"/>
      <c r="Q15"/>
      <c r="R15"/>
      <c r="S15"/>
      <c r="T15"/>
    </row>
    <row r="16" spans="1:20" x14ac:dyDescent="0.2">
      <c r="A16" s="21">
        <v>1</v>
      </c>
      <c r="B16" s="21">
        <v>1</v>
      </c>
      <c r="C16" s="21">
        <v>11</v>
      </c>
      <c r="D16" s="21">
        <v>1</v>
      </c>
      <c r="E16" s="21">
        <v>2</v>
      </c>
      <c r="F16" s="31">
        <v>10.34</v>
      </c>
      <c r="G16" s="31">
        <v>2</v>
      </c>
      <c r="H16" s="31">
        <f xml:space="preserve"> 0.67 + (0.19 * Table1[[#This Row],[Size]]) + (0.09 * Table1[[#This Row],[Total_Bill]])</f>
        <v>1.9805999999999999</v>
      </c>
      <c r="I16" s="22">
        <f>Table1[[#This Row],[Predicted tips]]-Table1[[#This Row],[Tips]]</f>
        <v>-1.9400000000000084E-2</v>
      </c>
      <c r="J16" s="22">
        <f>Table1[[#This Row],[Diff bw pr/atul]]^2</f>
        <v>3.7636000000000326E-4</v>
      </c>
      <c r="K16" s="22"/>
      <c r="L16" s="6" t="s">
        <v>65</v>
      </c>
      <c r="M16" s="12">
        <v>0.46786930879612532</v>
      </c>
      <c r="N16" s="4">
        <v>0.46700000000000003</v>
      </c>
      <c r="O16"/>
      <c r="P16"/>
      <c r="Q16"/>
      <c r="R16"/>
      <c r="S16"/>
      <c r="T16"/>
    </row>
    <row r="17" spans="1:20" x14ac:dyDescent="0.2">
      <c r="A17" s="21">
        <v>0</v>
      </c>
      <c r="B17" s="21">
        <v>1</v>
      </c>
      <c r="C17" s="21">
        <v>0</v>
      </c>
      <c r="D17" s="21">
        <v>1</v>
      </c>
      <c r="E17" s="21">
        <v>2</v>
      </c>
      <c r="F17" s="31">
        <v>10.09</v>
      </c>
      <c r="G17" s="31">
        <v>2</v>
      </c>
      <c r="H17" s="31">
        <f xml:space="preserve"> 0.67 + (0.19 * Table1[[#This Row],[Size]]) + (0.09 * Table1[[#This Row],[Total_Bill]])</f>
        <v>1.9581</v>
      </c>
      <c r="I17" s="22">
        <f>Table1[[#This Row],[Predicted tips]]-Table1[[#This Row],[Tips]]</f>
        <v>-4.1900000000000048E-2</v>
      </c>
      <c r="J17" s="22">
        <f>Table1[[#This Row],[Diff bw pr/atul]]^2</f>
        <v>1.755610000000004E-3</v>
      </c>
      <c r="K17" s="22"/>
      <c r="L17" s="6" t="s">
        <v>66</v>
      </c>
      <c r="M17" s="12">
        <v>0.46345328646248324</v>
      </c>
      <c r="N17"/>
      <c r="O17"/>
      <c r="P17"/>
      <c r="Q17"/>
      <c r="R17"/>
      <c r="S17"/>
      <c r="T17"/>
    </row>
    <row r="18" spans="1:20" x14ac:dyDescent="0.2">
      <c r="A18" s="21">
        <v>1</v>
      </c>
      <c r="B18" s="21">
        <v>0</v>
      </c>
      <c r="C18" s="21">
        <v>1</v>
      </c>
      <c r="D18" s="21">
        <v>0</v>
      </c>
      <c r="E18" s="21">
        <v>2</v>
      </c>
      <c r="F18" s="31">
        <v>9.5500000000000007</v>
      </c>
      <c r="G18" s="31">
        <v>1.45</v>
      </c>
      <c r="H18" s="31">
        <f xml:space="preserve"> 0.67 + (0.19 * Table1[[#This Row],[Size]]) + (0.09 * Table1[[#This Row],[Total_Bill]])</f>
        <v>1.9095</v>
      </c>
      <c r="I18" s="22">
        <f>Table1[[#This Row],[Predicted tips]]-Table1[[#This Row],[Tips]]</f>
        <v>0.45950000000000002</v>
      </c>
      <c r="J18" s="22">
        <f>Table1[[#This Row],[Diff bw pr/atul]]^2</f>
        <v>0.21114025000000003</v>
      </c>
      <c r="K18" s="22"/>
      <c r="L18" s="6" t="s">
        <v>67</v>
      </c>
      <c r="M18" s="6">
        <v>1.0135059665680684</v>
      </c>
      <c r="N18"/>
      <c r="O18"/>
      <c r="P18"/>
      <c r="Q18"/>
      <c r="R18"/>
      <c r="S18"/>
      <c r="T18"/>
    </row>
    <row r="19" spans="1:20" ht="16" thickBot="1" x14ac:dyDescent="0.25">
      <c r="A19" s="21">
        <v>1</v>
      </c>
      <c r="B19" s="21">
        <v>0</v>
      </c>
      <c r="C19" s="21">
        <v>10</v>
      </c>
      <c r="D19" s="21">
        <v>0</v>
      </c>
      <c r="E19" s="21">
        <v>2</v>
      </c>
      <c r="F19" s="31">
        <v>9.68</v>
      </c>
      <c r="G19" s="31">
        <v>1.32</v>
      </c>
      <c r="H19" s="31">
        <f xml:space="preserve"> 0.67 + (0.19 * Table1[[#This Row],[Size]]) + (0.09 * Table1[[#This Row],[Total_Bill]])</f>
        <v>1.9212</v>
      </c>
      <c r="I19" s="22">
        <f>Table1[[#This Row],[Predicted tips]]-Table1[[#This Row],[Tips]]</f>
        <v>0.60119999999999996</v>
      </c>
      <c r="J19" s="22">
        <f>Table1[[#This Row],[Diff bw pr/atul]]^2</f>
        <v>0.36144143999999995</v>
      </c>
      <c r="K19" s="22"/>
      <c r="L19" s="7" t="s">
        <v>68</v>
      </c>
      <c r="M19" s="7">
        <v>244</v>
      </c>
      <c r="N19"/>
      <c r="O19"/>
      <c r="P19"/>
      <c r="Q19"/>
      <c r="R19"/>
      <c r="S19"/>
      <c r="T19"/>
    </row>
    <row r="20" spans="1:20" x14ac:dyDescent="0.2">
      <c r="A20" s="21">
        <v>1</v>
      </c>
      <c r="B20" s="21">
        <v>0</v>
      </c>
      <c r="C20" s="21">
        <v>11</v>
      </c>
      <c r="D20" s="21">
        <v>1</v>
      </c>
      <c r="E20" s="21">
        <v>2</v>
      </c>
      <c r="F20" s="31">
        <v>9.7799999999999994</v>
      </c>
      <c r="G20" s="31">
        <v>1.73</v>
      </c>
      <c r="H20" s="31">
        <f xml:space="preserve"> 0.67 + (0.19 * Table1[[#This Row],[Size]]) + (0.09 * Table1[[#This Row],[Total_Bill]])</f>
        <v>1.9301999999999999</v>
      </c>
      <c r="I20" s="22">
        <f>Table1[[#This Row],[Predicted tips]]-Table1[[#This Row],[Tips]]</f>
        <v>0.20019999999999993</v>
      </c>
      <c r="J20" s="22">
        <f>Table1[[#This Row],[Diff bw pr/atul]]^2</f>
        <v>4.0080039999999977E-2</v>
      </c>
      <c r="K20" s="22"/>
      <c r="L20"/>
      <c r="M20"/>
      <c r="N20"/>
      <c r="O20"/>
      <c r="P20"/>
      <c r="Q20"/>
      <c r="R20"/>
      <c r="S20"/>
      <c r="T20"/>
    </row>
    <row r="21" spans="1:20" ht="16" thickBot="1" x14ac:dyDescent="0.25">
      <c r="A21" s="21">
        <v>1</v>
      </c>
      <c r="B21" s="21">
        <v>0</v>
      </c>
      <c r="C21" s="21">
        <v>10</v>
      </c>
      <c r="D21" s="21">
        <v>0</v>
      </c>
      <c r="E21" s="21">
        <v>2</v>
      </c>
      <c r="F21" s="31">
        <v>9.94</v>
      </c>
      <c r="G21" s="31">
        <v>1.56</v>
      </c>
      <c r="H21" s="31">
        <f xml:space="preserve"> 0.67 + (0.19 * Table1[[#This Row],[Size]]) + (0.09 * Table1[[#This Row],[Total_Bill]])</f>
        <v>1.9445999999999999</v>
      </c>
      <c r="I21" s="22">
        <f>Table1[[#This Row],[Predicted tips]]-Table1[[#This Row],[Tips]]</f>
        <v>0.38459999999999983</v>
      </c>
      <c r="J21" s="22">
        <f>Table1[[#This Row],[Diff bw pr/atul]]^2</f>
        <v>0.14791715999999988</v>
      </c>
      <c r="K21" s="22"/>
      <c r="L21" t="s">
        <v>69</v>
      </c>
      <c r="M21"/>
      <c r="N21"/>
      <c r="O21"/>
      <c r="P21"/>
      <c r="Q21"/>
      <c r="R21"/>
      <c r="S21"/>
      <c r="T21"/>
    </row>
    <row r="22" spans="1:20" x14ac:dyDescent="0.2">
      <c r="A22" s="21">
        <v>0</v>
      </c>
      <c r="B22" s="21">
        <v>1</v>
      </c>
      <c r="C22" s="21">
        <v>1</v>
      </c>
      <c r="D22" s="21">
        <v>0</v>
      </c>
      <c r="E22" s="21">
        <v>2</v>
      </c>
      <c r="F22" s="31">
        <v>10.59</v>
      </c>
      <c r="G22" s="31">
        <v>1.61</v>
      </c>
      <c r="H22" s="31">
        <f xml:space="preserve"> 0.67 + (0.19 * Table1[[#This Row],[Size]]) + (0.09 * Table1[[#This Row],[Total_Bill]])</f>
        <v>2.0030999999999999</v>
      </c>
      <c r="I22" s="22">
        <f>Table1[[#This Row],[Predicted tips]]-Table1[[#This Row],[Tips]]</f>
        <v>0.39309999999999978</v>
      </c>
      <c r="J22" s="22">
        <f>Table1[[#This Row],[Diff bw pr/atul]]^2</f>
        <v>0.15452760999999984</v>
      </c>
      <c r="K22" s="22"/>
      <c r="L22" s="8"/>
      <c r="M22" s="8" t="s">
        <v>74</v>
      </c>
      <c r="N22" s="8" t="s">
        <v>75</v>
      </c>
      <c r="O22" s="8" t="s">
        <v>76</v>
      </c>
      <c r="P22" s="8" t="s">
        <v>77</v>
      </c>
      <c r="Q22" s="8" t="s">
        <v>78</v>
      </c>
      <c r="R22"/>
      <c r="S22"/>
      <c r="T22"/>
    </row>
    <row r="23" spans="1:20" x14ac:dyDescent="0.2">
      <c r="A23" s="21">
        <v>0</v>
      </c>
      <c r="B23" s="21">
        <v>1</v>
      </c>
      <c r="C23" s="21">
        <v>1</v>
      </c>
      <c r="D23" s="21">
        <v>0</v>
      </c>
      <c r="E23" s="21">
        <v>2</v>
      </c>
      <c r="F23" s="31">
        <v>10.63</v>
      </c>
      <c r="G23" s="31">
        <v>2</v>
      </c>
      <c r="H23" s="31">
        <f xml:space="preserve"> 0.67 + (0.19 * Table1[[#This Row],[Size]]) + (0.09 * Table1[[#This Row],[Total_Bill]])</f>
        <v>2.0066999999999999</v>
      </c>
      <c r="I23" s="22">
        <f>Table1[[#This Row],[Predicted tips]]-Table1[[#This Row],[Tips]]</f>
        <v>6.6999999999999282E-3</v>
      </c>
      <c r="J23" s="22">
        <f>Table1[[#This Row],[Diff bw pr/atul]]^2</f>
        <v>4.4889999999999037E-5</v>
      </c>
      <c r="K23" s="22"/>
      <c r="L23" s="6" t="s">
        <v>70</v>
      </c>
      <c r="M23" s="6">
        <v>2</v>
      </c>
      <c r="N23" s="6">
        <v>217.65864008033324</v>
      </c>
      <c r="O23" s="6">
        <v>108.82932004016662</v>
      </c>
      <c r="P23" s="6">
        <v>105.94813011515053</v>
      </c>
      <c r="Q23" s="15">
        <v>9.6650948240624871E-34</v>
      </c>
      <c r="R23"/>
      <c r="S23"/>
      <c r="T23"/>
    </row>
    <row r="24" spans="1:20" x14ac:dyDescent="0.2">
      <c r="A24" s="21">
        <v>1</v>
      </c>
      <c r="B24" s="21">
        <v>0</v>
      </c>
      <c r="C24" s="21">
        <v>1</v>
      </c>
      <c r="D24" s="21">
        <v>0</v>
      </c>
      <c r="E24" s="21">
        <v>2</v>
      </c>
      <c r="F24" s="31">
        <v>10.07</v>
      </c>
      <c r="G24" s="31">
        <v>1.25</v>
      </c>
      <c r="H24" s="31">
        <f xml:space="preserve"> 0.67 + (0.19 * Table1[[#This Row],[Size]]) + (0.09 * Table1[[#This Row],[Total_Bill]])</f>
        <v>1.9563000000000001</v>
      </c>
      <c r="I24" s="22">
        <f>Table1[[#This Row],[Predicted tips]]-Table1[[#This Row],[Tips]]</f>
        <v>0.70630000000000015</v>
      </c>
      <c r="J24" s="22">
        <f>Table1[[#This Row],[Diff bw pr/atul]]^2</f>
        <v>0.49885969000000019</v>
      </c>
      <c r="K24" s="22"/>
      <c r="L24" s="6" t="s">
        <v>71</v>
      </c>
      <c r="M24" s="6">
        <v>241</v>
      </c>
      <c r="N24" s="6">
        <v>247.55383696884692</v>
      </c>
      <c r="O24" s="6">
        <v>1.0271943442690743</v>
      </c>
      <c r="P24" s="6"/>
      <c r="Q24" s="6"/>
      <c r="R24"/>
      <c r="S24"/>
      <c r="T24"/>
    </row>
    <row r="25" spans="1:20" ht="16" thickBot="1" x14ac:dyDescent="0.25">
      <c r="A25" s="21">
        <v>1</v>
      </c>
      <c r="B25" s="21">
        <v>1</v>
      </c>
      <c r="C25" s="21">
        <v>1</v>
      </c>
      <c r="D25" s="21">
        <v>0</v>
      </c>
      <c r="E25" s="21">
        <v>2</v>
      </c>
      <c r="F25" s="31">
        <v>11.02</v>
      </c>
      <c r="G25" s="31">
        <v>1.98</v>
      </c>
      <c r="H25" s="31">
        <f xml:space="preserve"> 0.67 + (0.19 * Table1[[#This Row],[Size]]) + (0.09 * Table1[[#This Row],[Total_Bill]])</f>
        <v>2.0417999999999998</v>
      </c>
      <c r="I25" s="22">
        <f>Table1[[#This Row],[Predicted tips]]-Table1[[#This Row],[Tips]]</f>
        <v>6.1799999999999855E-2</v>
      </c>
      <c r="J25" s="22">
        <f>Table1[[#This Row],[Diff bw pr/atul]]^2</f>
        <v>3.819239999999982E-3</v>
      </c>
      <c r="K25" s="22"/>
      <c r="L25" s="7" t="s">
        <v>72</v>
      </c>
      <c r="M25" s="7">
        <v>243</v>
      </c>
      <c r="N25" s="7">
        <v>465.21247704918017</v>
      </c>
      <c r="O25" s="7"/>
      <c r="P25" s="7"/>
      <c r="Q25" s="7"/>
      <c r="R25"/>
      <c r="S25"/>
      <c r="T25"/>
    </row>
    <row r="26" spans="1:20" ht="16" thickBot="1" x14ac:dyDescent="0.25">
      <c r="A26" s="21">
        <v>1</v>
      </c>
      <c r="B26" s="21">
        <v>0</v>
      </c>
      <c r="C26" s="21">
        <v>10</v>
      </c>
      <c r="D26" s="21">
        <v>0</v>
      </c>
      <c r="E26" s="21">
        <v>2</v>
      </c>
      <c r="F26" s="31">
        <v>10.27</v>
      </c>
      <c r="G26" s="31">
        <v>1.71</v>
      </c>
      <c r="H26" s="31">
        <f xml:space="preserve"> 0.67 + (0.19 * Table1[[#This Row],[Size]]) + (0.09 * Table1[[#This Row],[Total_Bill]])</f>
        <v>1.9742999999999999</v>
      </c>
      <c r="I26" s="22">
        <f>Table1[[#This Row],[Predicted tips]]-Table1[[#This Row],[Tips]]</f>
        <v>0.26429999999999998</v>
      </c>
      <c r="J26" s="22">
        <f>Table1[[#This Row],[Diff bw pr/atul]]^2</f>
        <v>6.9854489999999991E-2</v>
      </c>
      <c r="K26" s="22"/>
      <c r="L26"/>
      <c r="M26"/>
      <c r="N26"/>
      <c r="O26"/>
      <c r="P26"/>
      <c r="Q26"/>
      <c r="R26"/>
      <c r="S26"/>
      <c r="T26"/>
    </row>
    <row r="27" spans="1:20" x14ac:dyDescent="0.2">
      <c r="A27" s="21">
        <v>1</v>
      </c>
      <c r="B27" s="21">
        <v>1</v>
      </c>
      <c r="C27" s="21">
        <v>1</v>
      </c>
      <c r="D27" s="21">
        <v>0</v>
      </c>
      <c r="E27" s="21">
        <v>2</v>
      </c>
      <c r="F27" s="31">
        <v>11.24</v>
      </c>
      <c r="G27" s="31">
        <v>1.76</v>
      </c>
      <c r="H27" s="31">
        <f xml:space="preserve"> 0.67 + (0.19 * Table1[[#This Row],[Size]]) + (0.09 * Table1[[#This Row],[Total_Bill]])</f>
        <v>2.0616000000000003</v>
      </c>
      <c r="I27" s="22">
        <f>Table1[[#This Row],[Predicted tips]]-Table1[[#This Row],[Tips]]</f>
        <v>0.30160000000000031</v>
      </c>
      <c r="J27" s="22">
        <f>Table1[[#This Row],[Diff bw pr/atul]]^2</f>
        <v>9.0962560000000192E-2</v>
      </c>
      <c r="K27" s="22"/>
      <c r="L27" s="8"/>
      <c r="M27" s="8" t="s">
        <v>79</v>
      </c>
      <c r="N27" s="8" t="s">
        <v>67</v>
      </c>
      <c r="O27" s="8" t="s">
        <v>80</v>
      </c>
      <c r="P27" s="8" t="s">
        <v>81</v>
      </c>
      <c r="Q27" s="8" t="s">
        <v>82</v>
      </c>
      <c r="R27" s="8" t="s">
        <v>83</v>
      </c>
      <c r="S27" s="8" t="s">
        <v>84</v>
      </c>
      <c r="T27" s="8" t="s">
        <v>85</v>
      </c>
    </row>
    <row r="28" spans="1:20" x14ac:dyDescent="0.2">
      <c r="A28" s="21">
        <v>1</v>
      </c>
      <c r="B28" s="21">
        <v>0</v>
      </c>
      <c r="C28" s="21">
        <v>1</v>
      </c>
      <c r="D28" s="21">
        <v>0</v>
      </c>
      <c r="E28" s="21">
        <v>2</v>
      </c>
      <c r="F28" s="31">
        <v>10.51</v>
      </c>
      <c r="G28" s="31">
        <v>1.25</v>
      </c>
      <c r="H28" s="31">
        <f xml:space="preserve"> 0.67 + (0.19 * Table1[[#This Row],[Size]]) + (0.09 * Table1[[#This Row],[Total_Bill]])</f>
        <v>1.9959</v>
      </c>
      <c r="I28" s="22">
        <f>Table1[[#This Row],[Predicted tips]]-Table1[[#This Row],[Tips]]</f>
        <v>0.74590000000000001</v>
      </c>
      <c r="J28" s="22">
        <f>Table1[[#This Row],[Diff bw pr/atul]]^2</f>
        <v>0.55636680999999999</v>
      </c>
      <c r="K28" s="22"/>
      <c r="L28" s="6" t="s">
        <v>73</v>
      </c>
      <c r="M28" s="10">
        <v>0.66894474081250133</v>
      </c>
      <c r="N28" s="6">
        <v>0.19360933134415173</v>
      </c>
      <c r="O28" s="6">
        <v>3.4551265487478675</v>
      </c>
      <c r="P28" s="13">
        <v>6.4980607377792133E-4</v>
      </c>
      <c r="Q28" s="6">
        <v>0.28756219664764815</v>
      </c>
      <c r="R28" s="6">
        <v>1.0503272849773546</v>
      </c>
      <c r="S28" s="6">
        <v>0.28756219664764815</v>
      </c>
      <c r="T28" s="6">
        <v>1.0503272849773546</v>
      </c>
    </row>
    <row r="29" spans="1:20" x14ac:dyDescent="0.2">
      <c r="A29" s="21">
        <v>0</v>
      </c>
      <c r="B29" s="21">
        <v>0</v>
      </c>
      <c r="C29" s="21">
        <v>10</v>
      </c>
      <c r="D29" s="21">
        <v>0</v>
      </c>
      <c r="E29" s="21">
        <v>2</v>
      </c>
      <c r="F29" s="31">
        <v>10.29</v>
      </c>
      <c r="G29" s="31">
        <v>2.6</v>
      </c>
      <c r="H29" s="31">
        <f xml:space="preserve"> 0.67 + (0.19 * Table1[[#This Row],[Size]]) + (0.09 * Table1[[#This Row],[Total_Bill]])</f>
        <v>1.9761</v>
      </c>
      <c r="I29" s="22">
        <f>Table1[[#This Row],[Predicted tips]]-Table1[[#This Row],[Tips]]</f>
        <v>-0.62390000000000012</v>
      </c>
      <c r="J29" s="22">
        <f>Table1[[#This Row],[Diff bw pr/atul]]^2</f>
        <v>0.38925121000000013</v>
      </c>
      <c r="K29" s="22"/>
      <c r="L29" s="6" t="s">
        <v>16</v>
      </c>
      <c r="M29" s="10">
        <v>0.19259779439078689</v>
      </c>
      <c r="N29" s="6">
        <v>8.5314556726534305E-2</v>
      </c>
      <c r="O29" s="6">
        <v>2.257502140087726</v>
      </c>
      <c r="P29" s="13">
        <v>2.4872445933337681E-2</v>
      </c>
      <c r="Q29" s="6">
        <v>2.4540384798141305E-2</v>
      </c>
      <c r="R29" s="6">
        <v>0.36065520398343248</v>
      </c>
      <c r="S29" s="6">
        <v>2.4540384798141305E-2</v>
      </c>
      <c r="T29" s="6">
        <v>0.36065520398343248</v>
      </c>
    </row>
    <row r="30" spans="1:20" ht="16" thickBot="1" x14ac:dyDescent="0.25">
      <c r="A30" s="21">
        <v>0</v>
      </c>
      <c r="B30" s="21">
        <v>0</v>
      </c>
      <c r="C30" s="21">
        <v>11</v>
      </c>
      <c r="D30" s="21">
        <v>1</v>
      </c>
      <c r="E30" s="21">
        <v>2</v>
      </c>
      <c r="F30" s="31">
        <v>10.33</v>
      </c>
      <c r="G30" s="31">
        <v>2</v>
      </c>
      <c r="H30" s="31">
        <f xml:space="preserve"> 0.67 + (0.19 * Table1[[#This Row],[Size]]) + (0.09 * Table1[[#This Row],[Total_Bill]])</f>
        <v>1.9797</v>
      </c>
      <c r="I30" s="22">
        <f>Table1[[#This Row],[Predicted tips]]-Table1[[#This Row],[Tips]]</f>
        <v>-2.0299999999999985E-2</v>
      </c>
      <c r="J30" s="22">
        <f>Table1[[#This Row],[Diff bw pr/atul]]^2</f>
        <v>4.120899999999994E-4</v>
      </c>
      <c r="K30" s="22"/>
      <c r="L30" s="7" t="s">
        <v>17</v>
      </c>
      <c r="M30" s="11">
        <v>9.2713336832269594E-2</v>
      </c>
      <c r="N30" s="7">
        <v>9.1146824764894475E-3</v>
      </c>
      <c r="O30" s="7">
        <v>10.171866883066503</v>
      </c>
      <c r="P30" s="14">
        <v>1.8809170134718434E-20</v>
      </c>
      <c r="Q30" s="7">
        <v>7.4758722930116095E-2</v>
      </c>
      <c r="R30" s="7">
        <v>0.11066795073442309</v>
      </c>
      <c r="S30" s="7">
        <v>7.4758722930116095E-2</v>
      </c>
      <c r="T30" s="7">
        <v>0.11066795073442309</v>
      </c>
    </row>
    <row r="31" spans="1:20" x14ac:dyDescent="0.2">
      <c r="A31" s="21">
        <v>1</v>
      </c>
      <c r="B31" s="21">
        <v>1</v>
      </c>
      <c r="C31" s="21">
        <v>1</v>
      </c>
      <c r="D31" s="21">
        <v>0</v>
      </c>
      <c r="E31" s="21">
        <v>2</v>
      </c>
      <c r="F31" s="31">
        <v>11.59</v>
      </c>
      <c r="G31" s="31">
        <v>1.5</v>
      </c>
      <c r="H31" s="31">
        <f xml:space="preserve"> 0.67 + (0.19 * Table1[[#This Row],[Size]]) + (0.09 * Table1[[#This Row],[Total_Bill]])</f>
        <v>2.0930999999999997</v>
      </c>
      <c r="I31" s="22">
        <f>Table1[[#This Row],[Predicted tips]]-Table1[[#This Row],[Tips]]</f>
        <v>0.59309999999999974</v>
      </c>
      <c r="J31" s="22">
        <f>Table1[[#This Row],[Diff bw pr/atul]]^2</f>
        <v>0.35176760999999968</v>
      </c>
      <c r="K31" s="22"/>
      <c r="L31"/>
      <c r="M31"/>
      <c r="N31"/>
      <c r="O31"/>
      <c r="P31"/>
      <c r="Q31"/>
      <c r="R31"/>
      <c r="S31"/>
      <c r="T31"/>
    </row>
    <row r="32" spans="1:20" x14ac:dyDescent="0.2">
      <c r="A32" s="21">
        <v>1</v>
      </c>
      <c r="B32" s="21">
        <v>0</v>
      </c>
      <c r="C32" s="21">
        <v>1</v>
      </c>
      <c r="D32" s="21">
        <v>0</v>
      </c>
      <c r="E32" s="21">
        <v>2</v>
      </c>
      <c r="F32" s="31">
        <v>10.77</v>
      </c>
      <c r="G32" s="31">
        <v>1.47</v>
      </c>
      <c r="H32" s="31">
        <f xml:space="preserve"> 0.67 + (0.19 * Table1[[#This Row],[Size]]) + (0.09 * Table1[[#This Row],[Total_Bill]])</f>
        <v>2.0192999999999999</v>
      </c>
      <c r="I32" s="22">
        <f>Table1[[#This Row],[Predicted tips]]-Table1[[#This Row],[Tips]]</f>
        <v>0.5492999999999999</v>
      </c>
      <c r="J32" s="22">
        <f>Table1[[#This Row],[Diff bw pr/atul]]^2</f>
        <v>0.30173048999999991</v>
      </c>
      <c r="K32" s="22"/>
      <c r="L32"/>
      <c r="M32"/>
      <c r="N32"/>
      <c r="O32"/>
      <c r="P32"/>
      <c r="Q32"/>
      <c r="R32"/>
      <c r="S32"/>
      <c r="T32"/>
    </row>
    <row r="33" spans="1:20" x14ac:dyDescent="0.2">
      <c r="A33" s="21">
        <v>0</v>
      </c>
      <c r="B33" s="21">
        <v>1</v>
      </c>
      <c r="C33" s="21">
        <v>0</v>
      </c>
      <c r="D33" s="21">
        <v>0</v>
      </c>
      <c r="E33" s="21">
        <v>2</v>
      </c>
      <c r="F33" s="31">
        <v>11.35</v>
      </c>
      <c r="G33" s="31">
        <v>2.5</v>
      </c>
      <c r="H33" s="31">
        <f xml:space="preserve"> 0.67 + (0.19 * Table1[[#This Row],[Size]]) + (0.09 * Table1[[#This Row],[Total_Bill]])</f>
        <v>2.0714999999999999</v>
      </c>
      <c r="I33" s="22">
        <f>Table1[[#This Row],[Predicted tips]]-Table1[[#This Row],[Tips]]</f>
        <v>-0.4285000000000001</v>
      </c>
      <c r="J33" s="22">
        <f>Table1[[#This Row],[Diff bw pr/atul]]^2</f>
        <v>0.18361225000000009</v>
      </c>
      <c r="K33" s="22"/>
      <c r="L33"/>
      <c r="M33"/>
      <c r="N33"/>
      <c r="O33"/>
      <c r="P33"/>
      <c r="Q33"/>
      <c r="R33"/>
      <c r="S33"/>
      <c r="T33"/>
    </row>
    <row r="34" spans="1:20" x14ac:dyDescent="0.2">
      <c r="A34" s="21">
        <v>0</v>
      </c>
      <c r="B34" s="21">
        <v>0</v>
      </c>
      <c r="C34" s="21">
        <v>11</v>
      </c>
      <c r="D34" s="21">
        <v>1</v>
      </c>
      <c r="E34" s="21">
        <v>2</v>
      </c>
      <c r="F34" s="31">
        <v>10.65</v>
      </c>
      <c r="G34" s="31">
        <v>1.5</v>
      </c>
      <c r="H34" s="31">
        <f xml:space="preserve"> 0.67 + (0.19 * Table1[[#This Row],[Size]]) + (0.09 * Table1[[#This Row],[Total_Bill]])</f>
        <v>2.0085000000000002</v>
      </c>
      <c r="I34" s="22">
        <f>Table1[[#This Row],[Predicted tips]]-Table1[[#This Row],[Tips]]</f>
        <v>0.50850000000000017</v>
      </c>
      <c r="J34" s="22">
        <f>Table1[[#This Row],[Diff bw pr/atul]]^2</f>
        <v>0.25857225000000017</v>
      </c>
      <c r="K34" s="22"/>
      <c r="L34"/>
      <c r="M34"/>
      <c r="N34"/>
      <c r="O34"/>
      <c r="P34"/>
      <c r="Q34"/>
      <c r="R34"/>
      <c r="S34"/>
      <c r="T34"/>
    </row>
    <row r="35" spans="1:20" x14ac:dyDescent="0.2">
      <c r="A35" s="21">
        <v>1</v>
      </c>
      <c r="B35" s="21">
        <v>1</v>
      </c>
      <c r="C35" s="21">
        <v>0</v>
      </c>
      <c r="D35" s="21">
        <v>0</v>
      </c>
      <c r="E35" s="21">
        <v>2</v>
      </c>
      <c r="F35" s="31">
        <v>12.03</v>
      </c>
      <c r="G35" s="31">
        <v>1.5</v>
      </c>
      <c r="H35" s="31">
        <f xml:space="preserve"> 0.67 + (0.19 * Table1[[#This Row],[Size]]) + (0.09 * Table1[[#This Row],[Total_Bill]])</f>
        <v>2.1326999999999998</v>
      </c>
      <c r="I35" s="22">
        <f>Table1[[#This Row],[Predicted tips]]-Table1[[#This Row],[Tips]]</f>
        <v>0.63269999999999982</v>
      </c>
      <c r="J35" s="22">
        <f>Table1[[#This Row],[Diff bw pr/atul]]^2</f>
        <v>0.40030928999999976</v>
      </c>
      <c r="K35" s="22"/>
      <c r="L35"/>
      <c r="M35"/>
      <c r="N35"/>
      <c r="O35"/>
      <c r="P35"/>
      <c r="Q35"/>
      <c r="R35"/>
      <c r="S35"/>
      <c r="T35"/>
    </row>
    <row r="36" spans="1:20" x14ac:dyDescent="0.2">
      <c r="A36" s="21">
        <v>1</v>
      </c>
      <c r="B36" s="21">
        <v>1</v>
      </c>
      <c r="C36" s="21">
        <v>0</v>
      </c>
      <c r="D36" s="21">
        <v>1</v>
      </c>
      <c r="E36" s="21">
        <v>2</v>
      </c>
      <c r="F36" s="31">
        <v>12.16</v>
      </c>
      <c r="G36" s="31">
        <v>2.2000000000000002</v>
      </c>
      <c r="H36" s="31">
        <f xml:space="preserve"> 0.67 + (0.19 * Table1[[#This Row],[Size]]) + (0.09 * Table1[[#This Row],[Total_Bill]])</f>
        <v>2.1444000000000001</v>
      </c>
      <c r="I36" s="22">
        <f>Table1[[#This Row],[Predicted tips]]-Table1[[#This Row],[Tips]]</f>
        <v>-5.5600000000000094E-2</v>
      </c>
      <c r="J36" s="22">
        <f>Table1[[#This Row],[Diff bw pr/atul]]^2</f>
        <v>3.0913600000000104E-3</v>
      </c>
      <c r="K36" s="22"/>
      <c r="L36" t="s">
        <v>62</v>
      </c>
      <c r="M36"/>
      <c r="N36"/>
      <c r="O36"/>
      <c r="P36"/>
      <c r="Q36"/>
      <c r="R36"/>
      <c r="S36"/>
      <c r="T36"/>
    </row>
    <row r="37" spans="1:20" ht="16" thickBot="1" x14ac:dyDescent="0.25">
      <c r="A37" s="21">
        <v>0</v>
      </c>
      <c r="B37" s="21">
        <v>0</v>
      </c>
      <c r="C37" s="21">
        <v>11</v>
      </c>
      <c r="D37" s="21">
        <v>1</v>
      </c>
      <c r="E37" s="21">
        <v>2</v>
      </c>
      <c r="F37" s="31">
        <v>11.17</v>
      </c>
      <c r="G37" s="31">
        <v>1.5</v>
      </c>
      <c r="H37" s="31">
        <f xml:space="preserve"> 0.67 + (0.19 * Table1[[#This Row],[Size]]) + (0.09 * Table1[[#This Row],[Total_Bill]])</f>
        <v>2.0552999999999999</v>
      </c>
      <c r="I37" s="22">
        <f>Table1[[#This Row],[Predicted tips]]-Table1[[#This Row],[Tips]]</f>
        <v>0.5552999999999999</v>
      </c>
      <c r="J37" s="22">
        <f>Table1[[#This Row],[Diff bw pr/atul]]^2</f>
        <v>0.30835808999999992</v>
      </c>
      <c r="K37" s="22"/>
      <c r="L37"/>
      <c r="M37"/>
      <c r="N37"/>
      <c r="O37"/>
      <c r="P37"/>
      <c r="Q37"/>
      <c r="R37"/>
      <c r="S37"/>
      <c r="T37"/>
    </row>
    <row r="38" spans="1:20" x14ac:dyDescent="0.2">
      <c r="A38" s="21">
        <v>0</v>
      </c>
      <c r="B38" s="21">
        <v>0</v>
      </c>
      <c r="C38" s="21">
        <v>11</v>
      </c>
      <c r="D38" s="21">
        <v>1</v>
      </c>
      <c r="E38" s="21">
        <v>2</v>
      </c>
      <c r="F38" s="31">
        <v>11.38</v>
      </c>
      <c r="G38" s="31">
        <v>2</v>
      </c>
      <c r="H38" s="31">
        <f xml:space="preserve"> 0.67 + (0.19 * Table1[[#This Row],[Size]]) + (0.09 * Table1[[#This Row],[Total_Bill]])</f>
        <v>2.0742000000000003</v>
      </c>
      <c r="I38" s="22">
        <f>Table1[[#This Row],[Predicted tips]]-Table1[[#This Row],[Tips]]</f>
        <v>7.4200000000000266E-2</v>
      </c>
      <c r="J38" s="22">
        <f>Table1[[#This Row],[Diff bw pr/atul]]^2</f>
        <v>5.505640000000039E-3</v>
      </c>
      <c r="K38" s="22"/>
      <c r="L38" s="9" t="s">
        <v>63</v>
      </c>
      <c r="M38" s="9"/>
      <c r="N38"/>
      <c r="O38"/>
      <c r="P38"/>
      <c r="Q38"/>
      <c r="R38"/>
      <c r="S38"/>
      <c r="T38"/>
    </row>
    <row r="39" spans="1:20" x14ac:dyDescent="0.2">
      <c r="A39" s="21">
        <v>1</v>
      </c>
      <c r="B39" s="21">
        <v>0</v>
      </c>
      <c r="C39" s="21">
        <v>11</v>
      </c>
      <c r="D39" s="21">
        <v>1</v>
      </c>
      <c r="E39" s="21">
        <v>2</v>
      </c>
      <c r="F39" s="31">
        <v>11.69</v>
      </c>
      <c r="G39" s="31">
        <v>2.31</v>
      </c>
      <c r="H39" s="31">
        <f xml:space="preserve"> 0.67 + (0.19 * Table1[[#This Row],[Size]]) + (0.09 * Table1[[#This Row],[Total_Bill]])</f>
        <v>2.1021000000000001</v>
      </c>
      <c r="I39" s="22">
        <f>Table1[[#This Row],[Predicted tips]]-Table1[[#This Row],[Tips]]</f>
        <v>-0.20789999999999997</v>
      </c>
      <c r="J39" s="22">
        <f>Table1[[#This Row],[Diff bw pr/atul]]^2</f>
        <v>4.3222409999999989E-2</v>
      </c>
      <c r="K39" s="22"/>
      <c r="L39" s="6" t="s">
        <v>64</v>
      </c>
      <c r="M39" s="6">
        <v>0.68467169903418423</v>
      </c>
      <c r="N39"/>
      <c r="O39"/>
      <c r="P39"/>
      <c r="Q39"/>
      <c r="R39"/>
      <c r="S39"/>
      <c r="T39"/>
    </row>
    <row r="40" spans="1:20" x14ac:dyDescent="0.2">
      <c r="A40" s="21">
        <v>1</v>
      </c>
      <c r="B40" s="21">
        <v>0</v>
      </c>
      <c r="C40" s="21">
        <v>1</v>
      </c>
      <c r="D40" s="21">
        <v>0</v>
      </c>
      <c r="E40" s="21">
        <v>2</v>
      </c>
      <c r="F40" s="31">
        <v>11.61</v>
      </c>
      <c r="G40" s="31">
        <v>3.39</v>
      </c>
      <c r="H40" s="31">
        <f xml:space="preserve"> 0.67 + (0.19 * Table1[[#This Row],[Size]]) + (0.09 * Table1[[#This Row],[Total_Bill]])</f>
        <v>2.0949</v>
      </c>
      <c r="I40" s="22">
        <f>Table1[[#This Row],[Predicted tips]]-Table1[[#This Row],[Tips]]</f>
        <v>-1.2951000000000001</v>
      </c>
      <c r="J40" s="22">
        <f>Table1[[#This Row],[Diff bw pr/atul]]^2</f>
        <v>1.6772840100000004</v>
      </c>
      <c r="K40" s="22"/>
      <c r="L40" s="6" t="s">
        <v>65</v>
      </c>
      <c r="M40" s="13">
        <v>0.46877533545835653</v>
      </c>
      <c r="N40" s="4">
        <v>0.46899999999999997</v>
      </c>
      <c r="O40"/>
      <c r="P40"/>
      <c r="Q40"/>
      <c r="R40"/>
      <c r="S40"/>
      <c r="T40"/>
    </row>
    <row r="41" spans="1:20" x14ac:dyDescent="0.2">
      <c r="A41" s="21">
        <v>1</v>
      </c>
      <c r="B41" s="21">
        <v>1</v>
      </c>
      <c r="C41" s="21">
        <v>1</v>
      </c>
      <c r="D41" s="21">
        <v>0</v>
      </c>
      <c r="E41" s="21">
        <v>2</v>
      </c>
      <c r="F41" s="31">
        <v>12.6</v>
      </c>
      <c r="G41" s="31">
        <v>1</v>
      </c>
      <c r="H41" s="31">
        <f xml:space="preserve"> 0.67 + (0.19 * Table1[[#This Row],[Size]]) + (0.09 * Table1[[#This Row],[Total_Bill]])</f>
        <v>2.1840000000000002</v>
      </c>
      <c r="I41" s="22">
        <f>Table1[[#This Row],[Predicted tips]]-Table1[[#This Row],[Tips]]</f>
        <v>1.1840000000000002</v>
      </c>
      <c r="J41" s="22">
        <f>Table1[[#This Row],[Diff bw pr/atul]]^2</f>
        <v>1.4018560000000004</v>
      </c>
      <c r="K41" s="22"/>
      <c r="L41" s="6" t="s">
        <v>66</v>
      </c>
      <c r="M41" s="13">
        <v>0.455326609773758</v>
      </c>
      <c r="N41"/>
      <c r="O41"/>
      <c r="P41"/>
      <c r="Q41"/>
      <c r="R41"/>
      <c r="S41"/>
      <c r="T41"/>
    </row>
    <row r="42" spans="1:20" x14ac:dyDescent="0.2">
      <c r="A42" s="21">
        <v>1</v>
      </c>
      <c r="B42" s="21">
        <v>0</v>
      </c>
      <c r="C42" s="21">
        <v>1</v>
      </c>
      <c r="D42" s="21">
        <v>0</v>
      </c>
      <c r="E42" s="21">
        <v>2</v>
      </c>
      <c r="F42" s="31">
        <v>12.02</v>
      </c>
      <c r="G42" s="31">
        <v>1.97</v>
      </c>
      <c r="H42" s="31">
        <f xml:space="preserve"> 0.67 + (0.19 * Table1[[#This Row],[Size]]) + (0.09 * Table1[[#This Row],[Total_Bill]])</f>
        <v>2.1318000000000001</v>
      </c>
      <c r="I42" s="22">
        <f>Table1[[#This Row],[Predicted tips]]-Table1[[#This Row],[Tips]]</f>
        <v>0.16180000000000017</v>
      </c>
      <c r="J42" s="22">
        <f>Table1[[#This Row],[Diff bw pr/atul]]^2</f>
        <v>2.6179240000000055E-2</v>
      </c>
      <c r="K42" s="22"/>
      <c r="L42" s="6" t="s">
        <v>67</v>
      </c>
      <c r="M42" s="6">
        <v>1.0211525342219154</v>
      </c>
      <c r="N42"/>
      <c r="O42"/>
      <c r="P42"/>
      <c r="Q42"/>
      <c r="R42"/>
      <c r="S42"/>
      <c r="T42"/>
    </row>
    <row r="43" spans="1:20" ht="16" thickBot="1" x14ac:dyDescent="0.25">
      <c r="A43" s="21">
        <v>0</v>
      </c>
      <c r="B43" s="21">
        <v>1</v>
      </c>
      <c r="C43" s="21">
        <v>11</v>
      </c>
      <c r="D43" s="21">
        <v>1</v>
      </c>
      <c r="E43" s="21">
        <v>2</v>
      </c>
      <c r="F43" s="31">
        <v>12.74</v>
      </c>
      <c r="G43" s="31">
        <v>2.0099999999999998</v>
      </c>
      <c r="H43" s="31">
        <f xml:space="preserve"> 0.67 + (0.19 * Table1[[#This Row],[Size]]) + (0.09 * Table1[[#This Row],[Total_Bill]])</f>
        <v>2.1966000000000001</v>
      </c>
      <c r="I43" s="22">
        <f>Table1[[#This Row],[Predicted tips]]-Table1[[#This Row],[Tips]]</f>
        <v>0.18660000000000032</v>
      </c>
      <c r="J43" s="22">
        <f>Table1[[#This Row],[Diff bw pr/atul]]^2</f>
        <v>3.4819560000000117E-2</v>
      </c>
      <c r="K43" s="22"/>
      <c r="L43" s="7" t="s">
        <v>68</v>
      </c>
      <c r="M43" s="7">
        <v>244</v>
      </c>
      <c r="N43"/>
      <c r="O43"/>
      <c r="P43"/>
      <c r="Q43"/>
      <c r="R43"/>
      <c r="S43"/>
      <c r="T43"/>
    </row>
    <row r="44" spans="1:20" x14ac:dyDescent="0.2">
      <c r="A44" s="21">
        <v>0</v>
      </c>
      <c r="B44" s="21">
        <v>0</v>
      </c>
      <c r="C44" s="21">
        <v>11</v>
      </c>
      <c r="D44" s="21">
        <v>1</v>
      </c>
      <c r="E44" s="21">
        <v>2</v>
      </c>
      <c r="F44" s="31">
        <v>11.87</v>
      </c>
      <c r="G44" s="31">
        <v>1.63</v>
      </c>
      <c r="H44" s="31">
        <f xml:space="preserve"> 0.67 + (0.19 * Table1[[#This Row],[Size]]) + (0.09 * Table1[[#This Row],[Total_Bill]])</f>
        <v>2.1182999999999996</v>
      </c>
      <c r="I44" s="22">
        <f>Table1[[#This Row],[Predicted tips]]-Table1[[#This Row],[Tips]]</f>
        <v>0.48829999999999973</v>
      </c>
      <c r="J44" s="22">
        <f>Table1[[#This Row],[Diff bw pr/atul]]^2</f>
        <v>0.23843688999999973</v>
      </c>
      <c r="K44" s="22"/>
      <c r="L44"/>
      <c r="M44"/>
      <c r="N44"/>
      <c r="O44"/>
      <c r="P44"/>
      <c r="Q44"/>
      <c r="R44"/>
      <c r="S44"/>
      <c r="T44"/>
    </row>
    <row r="45" spans="1:20" ht="16" thickBot="1" x14ac:dyDescent="0.25">
      <c r="A45" s="21">
        <v>0</v>
      </c>
      <c r="B45" s="21">
        <v>1</v>
      </c>
      <c r="C45" s="21">
        <v>1</v>
      </c>
      <c r="D45" s="21">
        <v>0</v>
      </c>
      <c r="E45" s="21">
        <v>2</v>
      </c>
      <c r="F45" s="31">
        <v>12.76</v>
      </c>
      <c r="G45" s="31">
        <v>2.23</v>
      </c>
      <c r="H45" s="31">
        <f xml:space="preserve"> 0.67 + (0.19 * Table1[[#This Row],[Size]]) + (0.09 * Table1[[#This Row],[Total_Bill]])</f>
        <v>2.1983999999999999</v>
      </c>
      <c r="I45" s="22">
        <f>Table1[[#This Row],[Predicted tips]]-Table1[[#This Row],[Tips]]</f>
        <v>-3.1600000000000072E-2</v>
      </c>
      <c r="J45" s="22">
        <f>Table1[[#This Row],[Diff bw pr/atul]]^2</f>
        <v>9.9856000000000467E-4</v>
      </c>
      <c r="K45" s="22"/>
      <c r="L45" t="s">
        <v>69</v>
      </c>
      <c r="M45"/>
      <c r="N45"/>
      <c r="O45"/>
      <c r="P45"/>
      <c r="Q45"/>
      <c r="R45"/>
      <c r="S45"/>
      <c r="T45"/>
    </row>
    <row r="46" spans="1:20" x14ac:dyDescent="0.2">
      <c r="A46" s="21">
        <v>1</v>
      </c>
      <c r="B46" s="21">
        <v>0</v>
      </c>
      <c r="C46" s="21">
        <v>10</v>
      </c>
      <c r="D46" s="21">
        <v>0</v>
      </c>
      <c r="E46" s="21">
        <v>3</v>
      </c>
      <c r="F46" s="31">
        <v>10.34</v>
      </c>
      <c r="G46" s="31">
        <v>1.66</v>
      </c>
      <c r="H46" s="31">
        <f xml:space="preserve"> 0.67 + (0.19 * Table1[[#This Row],[Size]]) + (0.09 * Table1[[#This Row],[Total_Bill]])</f>
        <v>2.1706000000000003</v>
      </c>
      <c r="I46" s="22">
        <f>Table1[[#This Row],[Predicted tips]]-Table1[[#This Row],[Tips]]</f>
        <v>0.51060000000000039</v>
      </c>
      <c r="J46" s="22">
        <f>Table1[[#This Row],[Diff bw pr/atul]]^2</f>
        <v>0.26071236000000042</v>
      </c>
      <c r="K46" s="22"/>
      <c r="L46" s="8"/>
      <c r="M46" s="8" t="s">
        <v>74</v>
      </c>
      <c r="N46" s="8" t="s">
        <v>75</v>
      </c>
      <c r="O46" s="8" t="s">
        <v>76</v>
      </c>
      <c r="P46" s="8" t="s">
        <v>77</v>
      </c>
      <c r="Q46" s="8" t="s">
        <v>78</v>
      </c>
      <c r="R46"/>
      <c r="S46"/>
      <c r="T46"/>
    </row>
    <row r="47" spans="1:20" x14ac:dyDescent="0.2">
      <c r="A47" s="21">
        <v>0</v>
      </c>
      <c r="B47" s="21">
        <v>1</v>
      </c>
      <c r="C47" s="21">
        <v>1</v>
      </c>
      <c r="D47" s="21">
        <v>0</v>
      </c>
      <c r="E47" s="21">
        <v>2</v>
      </c>
      <c r="F47" s="31">
        <v>12.9</v>
      </c>
      <c r="G47" s="31">
        <v>1.1000000000000001</v>
      </c>
      <c r="H47" s="31">
        <f xml:space="preserve"> 0.67 + (0.19 * Table1[[#This Row],[Size]]) + (0.09 * Table1[[#This Row],[Total_Bill]])</f>
        <v>2.2110000000000003</v>
      </c>
      <c r="I47" s="22">
        <f>Table1[[#This Row],[Predicted tips]]-Table1[[#This Row],[Tips]]</f>
        <v>1.1110000000000002</v>
      </c>
      <c r="J47" s="22">
        <f>Table1[[#This Row],[Diff bw pr/atul]]^2</f>
        <v>1.2343210000000004</v>
      </c>
      <c r="K47" s="22"/>
      <c r="L47" s="6" t="s">
        <v>70</v>
      </c>
      <c r="M47" s="6">
        <v>6</v>
      </c>
      <c r="N47" s="6">
        <v>218.08013498814273</v>
      </c>
      <c r="O47" s="6">
        <v>36.346689164690453</v>
      </c>
      <c r="P47" s="6">
        <v>34.856487257762737</v>
      </c>
      <c r="Q47" s="15">
        <v>4.4973898200708369E-30</v>
      </c>
      <c r="R47"/>
      <c r="S47"/>
      <c r="T47"/>
    </row>
    <row r="48" spans="1:20" x14ac:dyDescent="0.2">
      <c r="A48" s="21">
        <v>0</v>
      </c>
      <c r="B48" s="21">
        <v>1</v>
      </c>
      <c r="C48" s="21">
        <v>11</v>
      </c>
      <c r="D48" s="21">
        <v>1</v>
      </c>
      <c r="E48" s="21">
        <v>2</v>
      </c>
      <c r="F48" s="31">
        <v>13</v>
      </c>
      <c r="G48" s="31">
        <v>2</v>
      </c>
      <c r="H48" s="31">
        <f xml:space="preserve"> 0.67 + (0.19 * Table1[[#This Row],[Size]]) + (0.09 * Table1[[#This Row],[Total_Bill]])</f>
        <v>2.2199999999999998</v>
      </c>
      <c r="I48" s="22">
        <f>Table1[[#This Row],[Predicted tips]]-Table1[[#This Row],[Tips]]</f>
        <v>0.21999999999999975</v>
      </c>
      <c r="J48" s="22">
        <f>Table1[[#This Row],[Diff bw pr/atul]]^2</f>
        <v>4.8399999999999888E-2</v>
      </c>
      <c r="K48" s="22"/>
      <c r="L48" s="6" t="s">
        <v>71</v>
      </c>
      <c r="M48" s="6">
        <v>237</v>
      </c>
      <c r="N48" s="6">
        <v>247.13234206103812</v>
      </c>
      <c r="O48" s="6">
        <v>1.0427524981478402</v>
      </c>
      <c r="P48" s="6"/>
      <c r="Q48" s="6"/>
      <c r="R48"/>
      <c r="S48"/>
      <c r="T48"/>
    </row>
    <row r="49" spans="1:20" ht="16" thickBot="1" x14ac:dyDescent="0.25">
      <c r="A49" s="21">
        <v>0</v>
      </c>
      <c r="B49" s="21">
        <v>1</v>
      </c>
      <c r="C49" s="21">
        <v>11</v>
      </c>
      <c r="D49" s="21">
        <v>1</v>
      </c>
      <c r="E49" s="21">
        <v>2</v>
      </c>
      <c r="F49" s="31">
        <v>13</v>
      </c>
      <c r="G49" s="31">
        <v>2</v>
      </c>
      <c r="H49" s="31">
        <f xml:space="preserve"> 0.67 + (0.19 * Table1[[#This Row],[Size]]) + (0.09 * Table1[[#This Row],[Total_Bill]])</f>
        <v>2.2199999999999998</v>
      </c>
      <c r="I49" s="22">
        <f>Table1[[#This Row],[Predicted tips]]-Table1[[#This Row],[Tips]]</f>
        <v>0.21999999999999975</v>
      </c>
      <c r="J49" s="22">
        <f>Table1[[#This Row],[Diff bw pr/atul]]^2</f>
        <v>4.8399999999999888E-2</v>
      </c>
      <c r="K49" s="22"/>
      <c r="L49" s="7" t="s">
        <v>72</v>
      </c>
      <c r="M49" s="7">
        <v>243</v>
      </c>
      <c r="N49" s="7">
        <v>465.21247704918085</v>
      </c>
      <c r="O49" s="7"/>
      <c r="P49" s="7"/>
      <c r="Q49" s="7"/>
      <c r="R49"/>
      <c r="S49"/>
      <c r="T49"/>
    </row>
    <row r="50" spans="1:20" ht="16" thickBot="1" x14ac:dyDescent="0.25">
      <c r="A50" s="21">
        <v>0</v>
      </c>
      <c r="B50" s="21">
        <v>0</v>
      </c>
      <c r="C50" s="21">
        <v>11</v>
      </c>
      <c r="D50" s="21">
        <v>1</v>
      </c>
      <c r="E50" s="21">
        <v>2</v>
      </c>
      <c r="F50" s="31">
        <v>12.26</v>
      </c>
      <c r="G50" s="31">
        <v>2</v>
      </c>
      <c r="H50" s="31">
        <f xml:space="preserve"> 0.67 + (0.19 * Table1[[#This Row],[Size]]) + (0.09 * Table1[[#This Row],[Total_Bill]])</f>
        <v>2.1534</v>
      </c>
      <c r="I50" s="22">
        <f>Table1[[#This Row],[Predicted tips]]-Table1[[#This Row],[Tips]]</f>
        <v>0.15339999999999998</v>
      </c>
      <c r="J50" s="22">
        <f>Table1[[#This Row],[Diff bw pr/atul]]^2</f>
        <v>2.3531559999999993E-2</v>
      </c>
      <c r="K50" s="22"/>
      <c r="L50"/>
      <c r="M50"/>
      <c r="N50"/>
      <c r="O50"/>
      <c r="P50"/>
      <c r="Q50"/>
      <c r="R50"/>
      <c r="S50"/>
      <c r="T50"/>
    </row>
    <row r="51" spans="1:20" x14ac:dyDescent="0.2">
      <c r="A51" s="21">
        <v>0</v>
      </c>
      <c r="B51" s="21">
        <v>0</v>
      </c>
      <c r="C51" s="21">
        <v>10</v>
      </c>
      <c r="D51" s="21">
        <v>0</v>
      </c>
      <c r="E51" s="21">
        <v>3</v>
      </c>
      <c r="F51" s="31">
        <v>10.33</v>
      </c>
      <c r="G51" s="31">
        <v>1.67</v>
      </c>
      <c r="H51" s="31">
        <f xml:space="preserve"> 0.67 + (0.19 * Table1[[#This Row],[Size]]) + (0.09 * Table1[[#This Row],[Total_Bill]])</f>
        <v>2.1697000000000002</v>
      </c>
      <c r="I51" s="22">
        <f>Table1[[#This Row],[Predicted tips]]-Table1[[#This Row],[Tips]]</f>
        <v>0.49970000000000026</v>
      </c>
      <c r="J51" s="22">
        <f>Table1[[#This Row],[Diff bw pr/atul]]^2</f>
        <v>0.24970009000000026</v>
      </c>
      <c r="K51" s="22"/>
      <c r="L51" s="8"/>
      <c r="M51" s="8" t="s">
        <v>79</v>
      </c>
      <c r="N51" s="8" t="s">
        <v>67</v>
      </c>
      <c r="O51" s="8" t="s">
        <v>80</v>
      </c>
      <c r="P51" s="8" t="s">
        <v>81</v>
      </c>
      <c r="Q51" s="8" t="s">
        <v>82</v>
      </c>
      <c r="R51" s="8" t="s">
        <v>83</v>
      </c>
      <c r="S51" s="8" t="s">
        <v>84</v>
      </c>
      <c r="T51" s="8" t="s">
        <v>85</v>
      </c>
    </row>
    <row r="52" spans="1:20" x14ac:dyDescent="0.2">
      <c r="A52" s="21">
        <v>1</v>
      </c>
      <c r="B52" s="21">
        <v>0</v>
      </c>
      <c r="C52" s="21">
        <v>10</v>
      </c>
      <c r="D52" s="21">
        <v>0</v>
      </c>
      <c r="E52" s="21">
        <v>2</v>
      </c>
      <c r="F52" s="31">
        <v>12.54</v>
      </c>
      <c r="G52" s="31">
        <v>2.5</v>
      </c>
      <c r="H52" s="31">
        <f xml:space="preserve"> 0.67 + (0.19 * Table1[[#This Row],[Size]]) + (0.09 * Table1[[#This Row],[Total_Bill]])</f>
        <v>2.1785999999999999</v>
      </c>
      <c r="I52" s="22">
        <f>Table1[[#This Row],[Predicted tips]]-Table1[[#This Row],[Tips]]</f>
        <v>-0.32140000000000013</v>
      </c>
      <c r="J52" s="22">
        <f>Table1[[#This Row],[Diff bw pr/atul]]^2</f>
        <v>0.10329796000000008</v>
      </c>
      <c r="K52" s="22"/>
      <c r="L52" s="6" t="s">
        <v>73</v>
      </c>
      <c r="M52" s="6">
        <v>0.84900540308586636</v>
      </c>
      <c r="N52" s="6">
        <v>0.45794135732528352</v>
      </c>
      <c r="O52" s="6">
        <v>1.8539609701222146</v>
      </c>
      <c r="P52" s="13">
        <v>6.498720867214057E-2</v>
      </c>
      <c r="Q52" s="6">
        <v>-5.3150066201734701E-2</v>
      </c>
      <c r="R52" s="6">
        <v>1.7511608723734675</v>
      </c>
      <c r="S52" s="6">
        <v>-5.3150066201734701E-2</v>
      </c>
      <c r="T52" s="6">
        <v>1.7511608723734675</v>
      </c>
    </row>
    <row r="53" spans="1:20" x14ac:dyDescent="0.2">
      <c r="A53" s="21">
        <v>1</v>
      </c>
      <c r="B53" s="21">
        <v>1</v>
      </c>
      <c r="C53" s="21">
        <v>11</v>
      </c>
      <c r="D53" s="21">
        <v>1</v>
      </c>
      <c r="E53" s="21">
        <v>2</v>
      </c>
      <c r="F53" s="31">
        <v>13.51</v>
      </c>
      <c r="G53" s="31">
        <v>2</v>
      </c>
      <c r="H53" s="31">
        <f xml:space="preserve"> 0.67 + (0.19 * Table1[[#This Row],[Size]]) + (0.09 * Table1[[#This Row],[Total_Bill]])</f>
        <v>2.2659000000000002</v>
      </c>
      <c r="I53" s="22">
        <f>Table1[[#This Row],[Predicted tips]]-Table1[[#This Row],[Tips]]</f>
        <v>0.26590000000000025</v>
      </c>
      <c r="J53" s="22">
        <f>Table1[[#This Row],[Diff bw pr/atul]]^2</f>
        <v>7.070281000000013E-2</v>
      </c>
      <c r="K53" s="22"/>
      <c r="L53" s="6" t="s">
        <v>0</v>
      </c>
      <c r="M53" s="6">
        <v>0.1806626181909273</v>
      </c>
      <c r="N53" s="6">
        <v>8.8628176029811795E-2</v>
      </c>
      <c r="O53" s="6">
        <v>2.0384332193653396</v>
      </c>
      <c r="P53" s="13">
        <v>4.2616853520377002E-2</v>
      </c>
      <c r="Q53" s="6">
        <v>6.0629834139255077E-3</v>
      </c>
      <c r="R53" s="6">
        <v>0.35526225296792907</v>
      </c>
      <c r="S53" s="6">
        <v>6.0629834139255077E-3</v>
      </c>
      <c r="T53" s="6">
        <v>0.35526225296792907</v>
      </c>
    </row>
    <row r="54" spans="1:20" x14ac:dyDescent="0.2">
      <c r="A54" s="21">
        <v>1</v>
      </c>
      <c r="B54" s="21">
        <v>0</v>
      </c>
      <c r="C54" s="21">
        <v>0</v>
      </c>
      <c r="D54" s="21">
        <v>0</v>
      </c>
      <c r="E54" s="21">
        <v>2</v>
      </c>
      <c r="F54" s="31">
        <v>12.46</v>
      </c>
      <c r="G54" s="31">
        <v>1.5</v>
      </c>
      <c r="H54" s="31">
        <f xml:space="preserve"> 0.67 + (0.19 * Table1[[#This Row],[Size]]) + (0.09 * Table1[[#This Row],[Total_Bill]])</f>
        <v>2.1714000000000002</v>
      </c>
      <c r="I54" s="22">
        <f>Table1[[#This Row],[Predicted tips]]-Table1[[#This Row],[Tips]]</f>
        <v>0.67140000000000022</v>
      </c>
      <c r="J54" s="22">
        <f>Table1[[#This Row],[Diff bw pr/atul]]^2</f>
        <v>0.45077796000000031</v>
      </c>
      <c r="K54" s="22"/>
      <c r="L54" s="6" t="s">
        <v>1</v>
      </c>
      <c r="M54" s="6">
        <v>9.4094163674752249E-2</v>
      </c>
      <c r="N54" s="6">
        <v>9.5355574345939997E-3</v>
      </c>
      <c r="O54" s="6">
        <v>9.8677150570546104</v>
      </c>
      <c r="P54" s="13">
        <v>1.8371969667208979E-19</v>
      </c>
      <c r="Q54" s="6">
        <v>7.5308886576019973E-2</v>
      </c>
      <c r="R54" s="6">
        <v>0.11287944077348452</v>
      </c>
      <c r="S54" s="6">
        <v>7.5308886576019973E-2</v>
      </c>
      <c r="T54" s="6">
        <v>0.11287944077348452</v>
      </c>
    </row>
    <row r="55" spans="1:20" x14ac:dyDescent="0.2">
      <c r="A55" s="21">
        <v>1</v>
      </c>
      <c r="B55" s="21">
        <v>1</v>
      </c>
      <c r="C55" s="21">
        <v>0</v>
      </c>
      <c r="D55" s="21">
        <v>1</v>
      </c>
      <c r="E55" s="21">
        <v>2</v>
      </c>
      <c r="F55" s="31">
        <v>13.42</v>
      </c>
      <c r="G55" s="31">
        <v>1.58</v>
      </c>
      <c r="H55" s="31">
        <f xml:space="preserve"> 0.67 + (0.19 * Table1[[#This Row],[Size]]) + (0.09 * Table1[[#This Row],[Total_Bill]])</f>
        <v>2.2578</v>
      </c>
      <c r="I55" s="22">
        <f>Table1[[#This Row],[Predicted tips]]-Table1[[#This Row],[Tips]]</f>
        <v>0.67779999999999996</v>
      </c>
      <c r="J55" s="22">
        <f>Table1[[#This Row],[Diff bw pr/atul]]^2</f>
        <v>0.45941283999999993</v>
      </c>
      <c r="K55" s="22"/>
      <c r="L55" s="6" t="s">
        <v>90</v>
      </c>
      <c r="M55" s="6">
        <v>-2.7662269634805014E-2</v>
      </c>
      <c r="N55" s="6">
        <v>0.14058153215380215</v>
      </c>
      <c r="O55" s="6">
        <v>-0.19677029557866335</v>
      </c>
      <c r="P55" s="16">
        <v>0.84417593119143874</v>
      </c>
      <c r="Q55" s="6">
        <v>-0.3046112633971142</v>
      </c>
      <c r="R55" s="6">
        <v>0.24928672412750419</v>
      </c>
      <c r="S55" s="6">
        <v>-0.3046112633971142</v>
      </c>
      <c r="T55" s="6">
        <v>0.24928672412750419</v>
      </c>
    </row>
    <row r="56" spans="1:20" x14ac:dyDescent="0.2">
      <c r="A56" s="21">
        <v>1</v>
      </c>
      <c r="B56" s="21">
        <v>0</v>
      </c>
      <c r="C56" s="21">
        <v>10</v>
      </c>
      <c r="D56" s="21">
        <v>0</v>
      </c>
      <c r="E56" s="21">
        <v>2</v>
      </c>
      <c r="F56" s="31">
        <v>12.66</v>
      </c>
      <c r="G56" s="31">
        <v>2.5</v>
      </c>
      <c r="H56" s="31">
        <f xml:space="preserve"> 0.67 + (0.19 * Table1[[#This Row],[Size]]) + (0.09 * Table1[[#This Row],[Total_Bill]])</f>
        <v>2.1894</v>
      </c>
      <c r="I56" s="22">
        <f>Table1[[#This Row],[Predicted tips]]-Table1[[#This Row],[Tips]]</f>
        <v>-0.31059999999999999</v>
      </c>
      <c r="J56" s="22">
        <f>Table1[[#This Row],[Diff bw pr/atul]]^2</f>
        <v>9.6472359999999993E-2</v>
      </c>
      <c r="K56" s="22"/>
      <c r="L56" s="6" t="s">
        <v>91</v>
      </c>
      <c r="M56" s="6">
        <v>-8.6401169205530537E-2</v>
      </c>
      <c r="N56" s="6">
        <v>0.14613871976083725</v>
      </c>
      <c r="O56" s="6">
        <v>-0.59122708442314287</v>
      </c>
      <c r="P56" s="16">
        <v>0.55493173415959085</v>
      </c>
      <c r="Q56" s="6">
        <v>-0.37429795598401594</v>
      </c>
      <c r="R56" s="6">
        <v>0.20149561757295489</v>
      </c>
      <c r="S56" s="6">
        <v>-0.37429795598401594</v>
      </c>
      <c r="T56" s="6">
        <v>0.20149561757295489</v>
      </c>
    </row>
    <row r="57" spans="1:20" x14ac:dyDescent="0.2">
      <c r="A57" s="21">
        <v>0</v>
      </c>
      <c r="B57" s="21">
        <v>0</v>
      </c>
      <c r="C57" s="21">
        <v>11</v>
      </c>
      <c r="D57" s="21">
        <v>1</v>
      </c>
      <c r="E57" s="21">
        <v>2</v>
      </c>
      <c r="F57" s="31">
        <v>12.43</v>
      </c>
      <c r="G57" s="31">
        <v>1.8</v>
      </c>
      <c r="H57" s="31">
        <f xml:space="preserve"> 0.67 + (0.19 * Table1[[#This Row],[Size]]) + (0.09 * Table1[[#This Row],[Total_Bill]])</f>
        <v>2.1687000000000003</v>
      </c>
      <c r="I57" s="22">
        <f>Table1[[#This Row],[Predicted tips]]-Table1[[#This Row],[Tips]]</f>
        <v>0.36870000000000025</v>
      </c>
      <c r="J57" s="22">
        <f>Table1[[#This Row],[Diff bw pr/atul]]^2</f>
        <v>0.1359396900000002</v>
      </c>
      <c r="K57" s="22"/>
      <c r="L57" s="6" t="s">
        <v>92</v>
      </c>
      <c r="M57" s="6">
        <v>-5.4371942722187799E-3</v>
      </c>
      <c r="N57" s="6">
        <v>9.8242132021154213E-2</v>
      </c>
      <c r="O57" s="6">
        <v>-5.5344831798316466E-2</v>
      </c>
      <c r="P57" s="16">
        <v>0.95591037365502229</v>
      </c>
      <c r="Q57" s="6">
        <v>-0.19897655318712823</v>
      </c>
      <c r="R57" s="6">
        <v>0.18810216464269067</v>
      </c>
      <c r="S57" s="6">
        <v>-0.19897655318712823</v>
      </c>
      <c r="T57" s="6">
        <v>0.18810216464269067</v>
      </c>
    </row>
    <row r="58" spans="1:20" ht="16" thickBot="1" x14ac:dyDescent="0.25">
      <c r="A58" s="21">
        <v>0</v>
      </c>
      <c r="B58" s="21">
        <v>1</v>
      </c>
      <c r="C58" s="21">
        <v>1</v>
      </c>
      <c r="D58" s="21">
        <v>0</v>
      </c>
      <c r="E58" s="21">
        <v>2</v>
      </c>
      <c r="F58" s="31">
        <v>13.27</v>
      </c>
      <c r="G58" s="31">
        <v>2.5</v>
      </c>
      <c r="H58" s="31">
        <f xml:space="preserve"> 0.67 + (0.19 * Table1[[#This Row],[Size]]) + (0.09 * Table1[[#This Row],[Total_Bill]])</f>
        <v>2.2443</v>
      </c>
      <c r="I58" s="22">
        <f>Table1[[#This Row],[Predicted tips]]-Table1[[#This Row],[Tips]]</f>
        <v>-0.25570000000000004</v>
      </c>
      <c r="J58" s="22">
        <f>Table1[[#This Row],[Diff bw pr/atul]]^2</f>
        <v>6.5382490000000015E-2</v>
      </c>
      <c r="K58" s="22"/>
      <c r="L58" s="7" t="s">
        <v>93</v>
      </c>
      <c r="M58" s="7">
        <v>2.3380980487608433E-3</v>
      </c>
      <c r="N58" s="7">
        <v>0.20033820468861485</v>
      </c>
      <c r="O58" s="7">
        <v>1.1670754723967617E-2</v>
      </c>
      <c r="P58" s="17">
        <v>0.99069811453427548</v>
      </c>
      <c r="Q58" s="7">
        <v>-0.3923329753889519</v>
      </c>
      <c r="R58" s="7">
        <v>0.39700917148647358</v>
      </c>
      <c r="S58" s="7">
        <v>-0.3923329753889519</v>
      </c>
      <c r="T58" s="7">
        <v>0.39700917148647358</v>
      </c>
    </row>
    <row r="59" spans="1:20" x14ac:dyDescent="0.2">
      <c r="A59" s="21">
        <v>0</v>
      </c>
      <c r="B59" s="21">
        <v>0</v>
      </c>
      <c r="C59" s="21">
        <v>11</v>
      </c>
      <c r="D59" s="21">
        <v>1</v>
      </c>
      <c r="E59" s="21">
        <v>2</v>
      </c>
      <c r="F59" s="31">
        <v>12.48</v>
      </c>
      <c r="G59" s="31">
        <v>2.52</v>
      </c>
      <c r="H59" s="31">
        <f xml:space="preserve"> 0.67 + (0.19 * Table1[[#This Row],[Size]]) + (0.09 * Table1[[#This Row],[Total_Bill]])</f>
        <v>2.1732</v>
      </c>
      <c r="I59" s="22">
        <f>Table1[[#This Row],[Predicted tips]]-Table1[[#This Row],[Tips]]</f>
        <v>-0.3468</v>
      </c>
      <c r="J59" s="22">
        <f>Table1[[#This Row],[Diff bw pr/atul]]^2</f>
        <v>0.12027024</v>
      </c>
      <c r="K59" s="22"/>
      <c r="L59" s="22"/>
      <c r="M59" s="22"/>
    </row>
    <row r="60" spans="1:20" x14ac:dyDescent="0.2">
      <c r="A60" s="21">
        <v>1</v>
      </c>
      <c r="B60" s="21">
        <v>0</v>
      </c>
      <c r="C60" s="21">
        <v>1</v>
      </c>
      <c r="D60" s="21">
        <v>0</v>
      </c>
      <c r="E60" s="21">
        <v>2</v>
      </c>
      <c r="F60" s="31">
        <v>12.69</v>
      </c>
      <c r="G60" s="31">
        <v>2</v>
      </c>
      <c r="H60" s="31">
        <f xml:space="preserve"> 0.67 + (0.19 * Table1[[#This Row],[Size]]) + (0.09 * Table1[[#This Row],[Total_Bill]])</f>
        <v>2.1920999999999999</v>
      </c>
      <c r="I60" s="22">
        <f>Table1[[#This Row],[Predicted tips]]-Table1[[#This Row],[Tips]]</f>
        <v>0.19209999999999994</v>
      </c>
      <c r="J60" s="22">
        <f>Table1[[#This Row],[Diff bw pr/atul]]^2</f>
        <v>3.6902409999999976E-2</v>
      </c>
      <c r="K60" s="22"/>
      <c r="L60" s="22"/>
      <c r="M60" s="22"/>
    </row>
    <row r="61" spans="1:20" x14ac:dyDescent="0.2">
      <c r="A61" s="21">
        <v>0</v>
      </c>
      <c r="B61" s="21">
        <v>1</v>
      </c>
      <c r="C61" s="21">
        <v>0</v>
      </c>
      <c r="D61" s="21">
        <v>1</v>
      </c>
      <c r="E61" s="21">
        <v>2</v>
      </c>
      <c r="F61" s="31">
        <v>13.42</v>
      </c>
      <c r="G61" s="31">
        <v>3.48</v>
      </c>
      <c r="H61" s="31">
        <f xml:space="preserve"> 0.67 + (0.19 * Table1[[#This Row],[Size]]) + (0.09 * Table1[[#This Row],[Total_Bill]])</f>
        <v>2.2578</v>
      </c>
      <c r="I61" s="22">
        <f>Table1[[#This Row],[Predicted tips]]-Table1[[#This Row],[Tips]]</f>
        <v>-1.2222</v>
      </c>
      <c r="J61" s="22">
        <f>Table1[[#This Row],[Diff bw pr/atul]]^2</f>
        <v>1.4937728399999999</v>
      </c>
      <c r="K61" s="22"/>
      <c r="L61" s="22"/>
      <c r="M61" s="22"/>
    </row>
    <row r="62" spans="1:20" x14ac:dyDescent="0.2">
      <c r="A62" s="21">
        <v>1</v>
      </c>
      <c r="B62" s="21">
        <v>1</v>
      </c>
      <c r="C62" s="21">
        <v>1</v>
      </c>
      <c r="D62" s="21">
        <v>0</v>
      </c>
      <c r="E62" s="21">
        <v>2</v>
      </c>
      <c r="F62" s="31">
        <v>13.81</v>
      </c>
      <c r="G62" s="31">
        <v>2</v>
      </c>
      <c r="H62" s="31">
        <f xml:space="preserve"> 0.67 + (0.19 * Table1[[#This Row],[Size]]) + (0.09 * Table1[[#This Row],[Total_Bill]])</f>
        <v>2.2928999999999999</v>
      </c>
      <c r="I62" s="22">
        <f>Table1[[#This Row],[Predicted tips]]-Table1[[#This Row],[Tips]]</f>
        <v>0.29289999999999994</v>
      </c>
      <c r="J62" s="22">
        <f>Table1[[#This Row],[Diff bw pr/atul]]^2</f>
        <v>8.579040999999997E-2</v>
      </c>
      <c r="K62" s="22"/>
      <c r="L62" s="22"/>
      <c r="M62" s="22"/>
    </row>
    <row r="63" spans="1:20" x14ac:dyDescent="0.2">
      <c r="A63" s="21">
        <v>1</v>
      </c>
      <c r="B63" s="21">
        <v>0</v>
      </c>
      <c r="C63" s="21">
        <v>11</v>
      </c>
      <c r="D63" s="21">
        <v>1</v>
      </c>
      <c r="E63" s="21">
        <v>2</v>
      </c>
      <c r="F63" s="31">
        <v>13.03</v>
      </c>
      <c r="G63" s="31">
        <v>2</v>
      </c>
      <c r="H63" s="31">
        <f xml:space="preserve"> 0.67 + (0.19 * Table1[[#This Row],[Size]]) + (0.09 * Table1[[#This Row],[Total_Bill]])</f>
        <v>2.2226999999999997</v>
      </c>
      <c r="I63" s="22">
        <f>Table1[[#This Row],[Predicted tips]]-Table1[[#This Row],[Tips]]</f>
        <v>0.22269999999999968</v>
      </c>
      <c r="J63" s="22">
        <f>Table1[[#This Row],[Diff bw pr/atul]]^2</f>
        <v>4.9595289999999854E-2</v>
      </c>
      <c r="K63" s="22"/>
      <c r="L63" s="22"/>
      <c r="M63" s="22"/>
    </row>
    <row r="64" spans="1:20" x14ac:dyDescent="0.2">
      <c r="A64" s="21">
        <v>1</v>
      </c>
      <c r="B64" s="21">
        <v>0</v>
      </c>
      <c r="C64" s="21">
        <v>10</v>
      </c>
      <c r="D64" s="21">
        <v>0</v>
      </c>
      <c r="E64" s="21">
        <v>2</v>
      </c>
      <c r="F64" s="31">
        <v>13.13</v>
      </c>
      <c r="G64" s="31">
        <v>2</v>
      </c>
      <c r="H64" s="31">
        <f xml:space="preserve"> 0.67 + (0.19 * Table1[[#This Row],[Size]]) + (0.09 * Table1[[#This Row],[Total_Bill]])</f>
        <v>2.2317</v>
      </c>
      <c r="I64" s="22">
        <f>Table1[[#This Row],[Predicted tips]]-Table1[[#This Row],[Tips]]</f>
        <v>0.23170000000000002</v>
      </c>
      <c r="J64" s="22">
        <f>Table1[[#This Row],[Diff bw pr/atul]]^2</f>
        <v>5.3684890000000006E-2</v>
      </c>
      <c r="K64" s="22"/>
      <c r="L64" s="22"/>
      <c r="M64" s="22"/>
    </row>
    <row r="65" spans="1:13" x14ac:dyDescent="0.2">
      <c r="A65" s="21">
        <v>1</v>
      </c>
      <c r="B65" s="21">
        <v>0</v>
      </c>
      <c r="C65" s="21">
        <v>1</v>
      </c>
      <c r="D65" s="21">
        <v>0</v>
      </c>
      <c r="E65" s="21">
        <v>2</v>
      </c>
      <c r="F65" s="31">
        <v>13.28</v>
      </c>
      <c r="G65" s="31">
        <v>2.72</v>
      </c>
      <c r="H65" s="31">
        <f xml:space="preserve"> 0.67 + (0.19 * Table1[[#This Row],[Size]]) + (0.09 * Table1[[#This Row],[Total_Bill]])</f>
        <v>2.2451999999999996</v>
      </c>
      <c r="I65" s="22">
        <f>Table1[[#This Row],[Predicted tips]]-Table1[[#This Row],[Tips]]</f>
        <v>-0.47480000000000055</v>
      </c>
      <c r="J65" s="22">
        <f>Table1[[#This Row],[Diff bw pr/atul]]^2</f>
        <v>0.22543504000000053</v>
      </c>
      <c r="K65" s="22"/>
      <c r="L65" s="22"/>
      <c r="M65" s="22"/>
    </row>
    <row r="66" spans="1:13" x14ac:dyDescent="0.2">
      <c r="A66" s="21">
        <v>0</v>
      </c>
      <c r="B66" s="21">
        <v>0</v>
      </c>
      <c r="C66" s="21">
        <v>11</v>
      </c>
      <c r="D66" s="21">
        <v>1</v>
      </c>
      <c r="E66" s="21">
        <v>2</v>
      </c>
      <c r="F66" s="31">
        <v>13.16</v>
      </c>
      <c r="G66" s="31">
        <v>2.75</v>
      </c>
      <c r="H66" s="31">
        <f xml:space="preserve"> 0.67 + (0.19 * Table1[[#This Row],[Size]]) + (0.09 * Table1[[#This Row],[Total_Bill]])</f>
        <v>2.2343999999999999</v>
      </c>
      <c r="I66" s="22">
        <f>Table1[[#This Row],[Predicted tips]]-Table1[[#This Row],[Tips]]</f>
        <v>-0.51560000000000006</v>
      </c>
      <c r="J66" s="22">
        <f>Table1[[#This Row],[Diff bw pr/atul]]^2</f>
        <v>0.26584336000000008</v>
      </c>
      <c r="K66" s="22"/>
      <c r="L66" s="22"/>
      <c r="M66" s="22"/>
    </row>
    <row r="67" spans="1:13" x14ac:dyDescent="0.2">
      <c r="A67" s="21">
        <v>1</v>
      </c>
      <c r="B67" s="21">
        <v>0</v>
      </c>
      <c r="C67" s="21">
        <v>1</v>
      </c>
      <c r="D67" s="21">
        <v>0</v>
      </c>
      <c r="E67" s="21">
        <v>2</v>
      </c>
      <c r="F67" s="31">
        <v>13.37</v>
      </c>
      <c r="G67" s="31">
        <v>2</v>
      </c>
      <c r="H67" s="31">
        <f xml:space="preserve"> 0.67 + (0.19 * Table1[[#This Row],[Size]]) + (0.09 * Table1[[#This Row],[Total_Bill]])</f>
        <v>2.2532999999999999</v>
      </c>
      <c r="I67" s="22">
        <f>Table1[[#This Row],[Predicted tips]]-Table1[[#This Row],[Tips]]</f>
        <v>0.25329999999999986</v>
      </c>
      <c r="J67" s="22">
        <f>Table1[[#This Row],[Diff bw pr/atul]]^2</f>
        <v>6.4160889999999929E-2</v>
      </c>
      <c r="K67" s="22"/>
      <c r="L67" s="22"/>
      <c r="M67" s="22"/>
    </row>
    <row r="68" spans="1:13" x14ac:dyDescent="0.2">
      <c r="A68" s="21">
        <v>1</v>
      </c>
      <c r="B68" s="21">
        <v>1</v>
      </c>
      <c r="C68" s="21">
        <v>10</v>
      </c>
      <c r="D68" s="21">
        <v>0</v>
      </c>
      <c r="E68" s="21">
        <v>2</v>
      </c>
      <c r="F68" s="31">
        <v>14.48</v>
      </c>
      <c r="G68" s="31">
        <v>2</v>
      </c>
      <c r="H68" s="31">
        <f xml:space="preserve"> 0.67 + (0.19 * Table1[[#This Row],[Size]]) + (0.09 * Table1[[#This Row],[Total_Bill]])</f>
        <v>2.3532000000000002</v>
      </c>
      <c r="I68" s="22">
        <f>Table1[[#This Row],[Predicted tips]]-Table1[[#This Row],[Tips]]</f>
        <v>0.35320000000000018</v>
      </c>
      <c r="J68" s="22">
        <f>Table1[[#This Row],[Diff bw pr/atul]]^2</f>
        <v>0.12475024000000012</v>
      </c>
      <c r="K68" s="22"/>
      <c r="L68" s="22"/>
      <c r="M68" s="22"/>
    </row>
    <row r="69" spans="1:13" x14ac:dyDescent="0.2">
      <c r="A69" s="21">
        <v>0</v>
      </c>
      <c r="B69" s="21">
        <v>0</v>
      </c>
      <c r="C69" s="21">
        <v>11</v>
      </c>
      <c r="D69" s="21">
        <v>1</v>
      </c>
      <c r="E69" s="21">
        <v>2</v>
      </c>
      <c r="F69" s="31">
        <v>13.42</v>
      </c>
      <c r="G69" s="31">
        <v>1.68</v>
      </c>
      <c r="H69" s="31">
        <f xml:space="preserve"> 0.67 + (0.19 * Table1[[#This Row],[Size]]) + (0.09 * Table1[[#This Row],[Total_Bill]])</f>
        <v>2.2578</v>
      </c>
      <c r="I69" s="22">
        <f>Table1[[#This Row],[Predicted tips]]-Table1[[#This Row],[Tips]]</f>
        <v>0.57780000000000009</v>
      </c>
      <c r="J69" s="22">
        <f>Table1[[#This Row],[Diff bw pr/atul]]^2</f>
        <v>0.3338528400000001</v>
      </c>
      <c r="K69" s="22"/>
      <c r="L69" s="22"/>
      <c r="M69" s="22"/>
    </row>
    <row r="70" spans="1:13" x14ac:dyDescent="0.2">
      <c r="A70" s="21">
        <v>0</v>
      </c>
      <c r="B70" s="21">
        <v>0</v>
      </c>
      <c r="C70" s="21">
        <v>10</v>
      </c>
      <c r="D70" s="21">
        <v>0</v>
      </c>
      <c r="E70" s="21">
        <v>2</v>
      </c>
      <c r="F70" s="31">
        <v>13.39</v>
      </c>
      <c r="G70" s="31">
        <v>2.61</v>
      </c>
      <c r="H70" s="31">
        <f xml:space="preserve"> 0.67 + (0.19 * Table1[[#This Row],[Size]]) + (0.09 * Table1[[#This Row],[Total_Bill]])</f>
        <v>2.2551000000000001</v>
      </c>
      <c r="I70" s="22">
        <f>Table1[[#This Row],[Predicted tips]]-Table1[[#This Row],[Tips]]</f>
        <v>-0.35489999999999977</v>
      </c>
      <c r="J70" s="22">
        <f>Table1[[#This Row],[Diff bw pr/atul]]^2</f>
        <v>0.12595400999999984</v>
      </c>
      <c r="K70" s="22"/>
      <c r="L70" s="22"/>
      <c r="M70" s="22"/>
    </row>
    <row r="71" spans="1:13" x14ac:dyDescent="0.2">
      <c r="A71" s="21">
        <v>0</v>
      </c>
      <c r="B71" s="21">
        <v>1</v>
      </c>
      <c r="C71" s="21">
        <v>1</v>
      </c>
      <c r="D71" s="21">
        <v>0</v>
      </c>
      <c r="E71" s="21">
        <v>2</v>
      </c>
      <c r="F71" s="31">
        <v>14.31</v>
      </c>
      <c r="G71" s="31">
        <v>4</v>
      </c>
      <c r="H71" s="31">
        <f xml:space="preserve"> 0.67 + (0.19 * Table1[[#This Row],[Size]]) + (0.09 * Table1[[#This Row],[Total_Bill]])</f>
        <v>2.3379000000000003</v>
      </c>
      <c r="I71" s="22">
        <f>Table1[[#This Row],[Predicted tips]]-Table1[[#This Row],[Tips]]</f>
        <v>-1.6620999999999997</v>
      </c>
      <c r="J71" s="22">
        <f>Table1[[#This Row],[Diff bw pr/atul]]^2</f>
        <v>2.762576409999999</v>
      </c>
      <c r="K71" s="22"/>
      <c r="L71" s="22"/>
      <c r="M71" s="22"/>
    </row>
    <row r="72" spans="1:13" x14ac:dyDescent="0.2">
      <c r="A72" s="21">
        <v>1</v>
      </c>
      <c r="B72" s="21">
        <v>0</v>
      </c>
      <c r="C72" s="21">
        <v>10</v>
      </c>
      <c r="D72" s="21">
        <v>0</v>
      </c>
      <c r="E72" s="21">
        <v>2</v>
      </c>
      <c r="F72" s="31">
        <v>13.81</v>
      </c>
      <c r="G72" s="31">
        <v>2</v>
      </c>
      <c r="H72" s="31">
        <f xml:space="preserve"> 0.67 + (0.19 * Table1[[#This Row],[Size]]) + (0.09 * Table1[[#This Row],[Total_Bill]])</f>
        <v>2.2928999999999999</v>
      </c>
      <c r="I72" s="22">
        <f>Table1[[#This Row],[Predicted tips]]-Table1[[#This Row],[Tips]]</f>
        <v>0.29289999999999994</v>
      </c>
      <c r="J72" s="22">
        <f>Table1[[#This Row],[Diff bw pr/atul]]^2</f>
        <v>8.579040999999997E-2</v>
      </c>
      <c r="K72" s="22"/>
      <c r="L72" s="22"/>
      <c r="M72" s="22"/>
    </row>
    <row r="73" spans="1:13" x14ac:dyDescent="0.2">
      <c r="A73" s="21">
        <v>1</v>
      </c>
      <c r="B73" s="21">
        <v>0</v>
      </c>
      <c r="C73" s="21">
        <v>10</v>
      </c>
      <c r="D73" s="21">
        <v>0</v>
      </c>
      <c r="E73" s="21">
        <v>2</v>
      </c>
      <c r="F73" s="31">
        <v>13.94</v>
      </c>
      <c r="G73" s="31">
        <v>3.06</v>
      </c>
      <c r="H73" s="31">
        <f xml:space="preserve"> 0.67 + (0.19 * Table1[[#This Row],[Size]]) + (0.09 * Table1[[#This Row],[Total_Bill]])</f>
        <v>2.3045999999999998</v>
      </c>
      <c r="I73" s="22">
        <f>Table1[[#This Row],[Predicted tips]]-Table1[[#This Row],[Tips]]</f>
        <v>-0.75540000000000029</v>
      </c>
      <c r="J73" s="22">
        <f>Table1[[#This Row],[Diff bw pr/atul]]^2</f>
        <v>0.57062916000000041</v>
      </c>
      <c r="K73" s="22"/>
      <c r="L73" s="22"/>
      <c r="M73" s="22"/>
    </row>
    <row r="74" spans="1:13" x14ac:dyDescent="0.2">
      <c r="A74" s="21">
        <v>1</v>
      </c>
      <c r="B74" s="21">
        <v>0</v>
      </c>
      <c r="C74" s="21">
        <v>1</v>
      </c>
      <c r="D74" s="21">
        <v>0</v>
      </c>
      <c r="E74" s="21">
        <v>2</v>
      </c>
      <c r="F74" s="31">
        <v>14</v>
      </c>
      <c r="G74" s="31">
        <v>3</v>
      </c>
      <c r="H74" s="31">
        <f xml:space="preserve"> 0.67 + (0.19 * Table1[[#This Row],[Size]]) + (0.09 * Table1[[#This Row],[Total_Bill]])</f>
        <v>2.31</v>
      </c>
      <c r="I74" s="22">
        <f>Table1[[#This Row],[Predicted tips]]-Table1[[#This Row],[Tips]]</f>
        <v>-0.69</v>
      </c>
      <c r="J74" s="22">
        <f>Table1[[#This Row],[Diff bw pr/atul]]^2</f>
        <v>0.47609999999999991</v>
      </c>
      <c r="K74" s="22"/>
      <c r="L74" s="22"/>
      <c r="M74" s="22"/>
    </row>
    <row r="75" spans="1:13" x14ac:dyDescent="0.2">
      <c r="A75" s="21">
        <v>1</v>
      </c>
      <c r="B75" s="21">
        <v>0</v>
      </c>
      <c r="C75" s="21">
        <v>10</v>
      </c>
      <c r="D75" s="21">
        <v>0</v>
      </c>
      <c r="E75" s="21">
        <v>2</v>
      </c>
      <c r="F75" s="31">
        <v>14.07</v>
      </c>
      <c r="G75" s="31">
        <v>2.5</v>
      </c>
      <c r="H75" s="31">
        <f xml:space="preserve"> 0.67 + (0.19 * Table1[[#This Row],[Size]]) + (0.09 * Table1[[#This Row],[Total_Bill]])</f>
        <v>2.3163</v>
      </c>
      <c r="I75" s="22">
        <f>Table1[[#This Row],[Predicted tips]]-Table1[[#This Row],[Tips]]</f>
        <v>-0.18369999999999997</v>
      </c>
      <c r="J75" s="22">
        <f>Table1[[#This Row],[Diff bw pr/atul]]^2</f>
        <v>3.3745689999999988E-2</v>
      </c>
      <c r="K75" s="22"/>
      <c r="L75" s="22"/>
      <c r="M75" s="22"/>
    </row>
    <row r="76" spans="1:13" x14ac:dyDescent="0.2">
      <c r="A76" s="21">
        <v>1</v>
      </c>
      <c r="B76" s="21">
        <v>1</v>
      </c>
      <c r="C76" s="21">
        <v>1</v>
      </c>
      <c r="D76" s="21">
        <v>0</v>
      </c>
      <c r="E76" s="21">
        <v>2</v>
      </c>
      <c r="F76" s="31">
        <v>15.01</v>
      </c>
      <c r="G76" s="31">
        <v>2.09</v>
      </c>
      <c r="H76" s="31">
        <f xml:space="preserve"> 0.67 + (0.19 * Table1[[#This Row],[Size]]) + (0.09 * Table1[[#This Row],[Total_Bill]])</f>
        <v>2.4009</v>
      </c>
      <c r="I76" s="22">
        <f>Table1[[#This Row],[Predicted tips]]-Table1[[#This Row],[Tips]]</f>
        <v>0.31090000000000018</v>
      </c>
      <c r="J76" s="22">
        <f>Table1[[#This Row],[Diff bw pr/atul]]^2</f>
        <v>9.6658810000000109E-2</v>
      </c>
      <c r="K76" s="22"/>
      <c r="L76" s="22"/>
      <c r="M76" s="22"/>
    </row>
    <row r="77" spans="1:13" x14ac:dyDescent="0.2">
      <c r="A77" s="21">
        <v>1</v>
      </c>
      <c r="B77" s="21">
        <v>0</v>
      </c>
      <c r="C77" s="21">
        <v>11</v>
      </c>
      <c r="D77" s="21">
        <v>1</v>
      </c>
      <c r="E77" s="21">
        <v>2</v>
      </c>
      <c r="F77" s="31">
        <v>14.26</v>
      </c>
      <c r="G77" s="31">
        <v>2.5</v>
      </c>
      <c r="H77" s="31">
        <f xml:space="preserve"> 0.67 + (0.19 * Table1[[#This Row],[Size]]) + (0.09 * Table1[[#This Row],[Total_Bill]])</f>
        <v>2.3334000000000001</v>
      </c>
      <c r="I77" s="22">
        <f>Table1[[#This Row],[Predicted tips]]-Table1[[#This Row],[Tips]]</f>
        <v>-0.16659999999999986</v>
      </c>
      <c r="J77" s="22">
        <f>Table1[[#This Row],[Diff bw pr/atul]]^2</f>
        <v>2.7755559999999953E-2</v>
      </c>
      <c r="K77" s="22"/>
      <c r="L77" s="22"/>
      <c r="M77" s="22"/>
    </row>
    <row r="78" spans="1:13" x14ac:dyDescent="0.2">
      <c r="A78" s="21">
        <v>0</v>
      </c>
      <c r="B78" s="21">
        <v>0</v>
      </c>
      <c r="C78" s="21">
        <v>11</v>
      </c>
      <c r="D78" s="21">
        <v>1</v>
      </c>
      <c r="E78" s="21">
        <v>2</v>
      </c>
      <c r="F78" s="31">
        <v>14.15</v>
      </c>
      <c r="G78" s="31">
        <v>2</v>
      </c>
      <c r="H78" s="31">
        <f xml:space="preserve"> 0.67 + (0.19 * Table1[[#This Row],[Size]]) + (0.09 * Table1[[#This Row],[Total_Bill]])</f>
        <v>2.3235000000000001</v>
      </c>
      <c r="I78" s="22">
        <f>Table1[[#This Row],[Predicted tips]]-Table1[[#This Row],[Tips]]</f>
        <v>0.32350000000000012</v>
      </c>
      <c r="J78" s="22">
        <f>Table1[[#This Row],[Diff bw pr/atul]]^2</f>
        <v>0.10465225000000007</v>
      </c>
      <c r="K78" s="22"/>
      <c r="L78" s="22"/>
      <c r="M78" s="22"/>
    </row>
    <row r="79" spans="1:13" x14ac:dyDescent="0.2">
      <c r="A79" s="21">
        <v>1</v>
      </c>
      <c r="B79" s="21">
        <v>1</v>
      </c>
      <c r="C79" s="21">
        <v>1</v>
      </c>
      <c r="D79" s="21">
        <v>0</v>
      </c>
      <c r="E79" s="21">
        <v>2</v>
      </c>
      <c r="F79" s="31">
        <v>15.36</v>
      </c>
      <c r="G79" s="31">
        <v>1.64</v>
      </c>
      <c r="H79" s="31">
        <f xml:space="preserve"> 0.67 + (0.19 * Table1[[#This Row],[Size]]) + (0.09 * Table1[[#This Row],[Total_Bill]])</f>
        <v>2.4323999999999999</v>
      </c>
      <c r="I79" s="22">
        <f>Table1[[#This Row],[Predicted tips]]-Table1[[#This Row],[Tips]]</f>
        <v>0.79239999999999999</v>
      </c>
      <c r="J79" s="22">
        <f>Table1[[#This Row],[Diff bw pr/atul]]^2</f>
        <v>0.62789775999999997</v>
      </c>
      <c r="K79" s="22"/>
      <c r="L79" s="22"/>
      <c r="M79" s="22"/>
    </row>
    <row r="80" spans="1:13" x14ac:dyDescent="0.2">
      <c r="A80" s="21">
        <v>1</v>
      </c>
      <c r="B80" s="21">
        <v>1</v>
      </c>
      <c r="C80" s="21">
        <v>11</v>
      </c>
      <c r="D80" s="21">
        <v>1</v>
      </c>
      <c r="E80" s="21">
        <v>2</v>
      </c>
      <c r="F80" s="31">
        <v>15.48</v>
      </c>
      <c r="G80" s="31">
        <v>2.02</v>
      </c>
      <c r="H80" s="31">
        <f xml:space="preserve"> 0.67 + (0.19 * Table1[[#This Row],[Size]]) + (0.09 * Table1[[#This Row],[Total_Bill]])</f>
        <v>2.4432</v>
      </c>
      <c r="I80" s="22">
        <f>Table1[[#This Row],[Predicted tips]]-Table1[[#This Row],[Tips]]</f>
        <v>0.42320000000000002</v>
      </c>
      <c r="J80" s="22">
        <f>Table1[[#This Row],[Diff bw pr/atul]]^2</f>
        <v>0.17909824000000002</v>
      </c>
      <c r="K80" s="22"/>
      <c r="L80" s="22"/>
      <c r="M80" s="22"/>
    </row>
    <row r="81" spans="1:13" x14ac:dyDescent="0.2">
      <c r="A81" s="21">
        <v>1</v>
      </c>
      <c r="B81" s="21">
        <v>1</v>
      </c>
      <c r="C81" s="21">
        <v>1</v>
      </c>
      <c r="D81" s="21">
        <v>0</v>
      </c>
      <c r="E81" s="21">
        <v>2</v>
      </c>
      <c r="F81" s="31">
        <v>15.53</v>
      </c>
      <c r="G81" s="31">
        <v>3</v>
      </c>
      <c r="H81" s="31">
        <f xml:space="preserve"> 0.67 + (0.19 * Table1[[#This Row],[Size]]) + (0.09 * Table1[[#This Row],[Total_Bill]])</f>
        <v>2.4477000000000002</v>
      </c>
      <c r="I81" s="22">
        <f>Table1[[#This Row],[Predicted tips]]-Table1[[#This Row],[Tips]]</f>
        <v>-0.55229999999999979</v>
      </c>
      <c r="J81" s="22">
        <f>Table1[[#This Row],[Diff bw pr/atul]]^2</f>
        <v>0.30503528999999979</v>
      </c>
      <c r="K81" s="22"/>
      <c r="L81" s="22"/>
      <c r="M81" s="22"/>
    </row>
    <row r="82" spans="1:13" x14ac:dyDescent="0.2">
      <c r="A82" s="21">
        <v>1</v>
      </c>
      <c r="B82" s="21">
        <v>1</v>
      </c>
      <c r="C82" s="21">
        <v>10</v>
      </c>
      <c r="D82" s="21">
        <v>0</v>
      </c>
      <c r="E82" s="21">
        <v>2</v>
      </c>
      <c r="F82" s="31">
        <v>15.69</v>
      </c>
      <c r="G82" s="31">
        <v>1.5</v>
      </c>
      <c r="H82" s="31">
        <f xml:space="preserve"> 0.67 + (0.19 * Table1[[#This Row],[Size]]) + (0.09 * Table1[[#This Row],[Total_Bill]])</f>
        <v>2.4621</v>
      </c>
      <c r="I82" s="22">
        <f>Table1[[#This Row],[Predicted tips]]-Table1[[#This Row],[Tips]]</f>
        <v>0.96209999999999996</v>
      </c>
      <c r="J82" s="22">
        <f>Table1[[#This Row],[Diff bw pr/atul]]^2</f>
        <v>0.92563640999999997</v>
      </c>
      <c r="K82" s="22"/>
      <c r="L82" s="22"/>
      <c r="M82" s="22"/>
    </row>
    <row r="83" spans="1:13" x14ac:dyDescent="0.2">
      <c r="A83" s="21">
        <v>0</v>
      </c>
      <c r="B83" s="21">
        <v>0</v>
      </c>
      <c r="C83" s="21">
        <v>11</v>
      </c>
      <c r="D83" s="21">
        <v>1</v>
      </c>
      <c r="E83" s="21">
        <v>2</v>
      </c>
      <c r="F83" s="31">
        <v>14.52</v>
      </c>
      <c r="G83" s="31">
        <v>2</v>
      </c>
      <c r="H83" s="31">
        <f xml:space="preserve"> 0.67 + (0.19 * Table1[[#This Row],[Size]]) + (0.09 * Table1[[#This Row],[Total_Bill]])</f>
        <v>2.3567999999999998</v>
      </c>
      <c r="I83" s="22">
        <f>Table1[[#This Row],[Predicted tips]]-Table1[[#This Row],[Tips]]</f>
        <v>0.35679999999999978</v>
      </c>
      <c r="J83" s="22">
        <f>Table1[[#This Row],[Diff bw pr/atul]]^2</f>
        <v>0.12730623999999985</v>
      </c>
      <c r="K83" s="22"/>
      <c r="L83" s="22"/>
      <c r="M83" s="22"/>
    </row>
    <row r="84" spans="1:13" x14ac:dyDescent="0.2">
      <c r="A84" s="21">
        <v>1</v>
      </c>
      <c r="B84" s="21">
        <v>0</v>
      </c>
      <c r="C84" s="21">
        <v>10</v>
      </c>
      <c r="D84" s="21">
        <v>0</v>
      </c>
      <c r="E84" s="21">
        <v>2</v>
      </c>
      <c r="F84" s="31">
        <v>14.78</v>
      </c>
      <c r="G84" s="31">
        <v>3.23</v>
      </c>
      <c r="H84" s="31">
        <f xml:space="preserve"> 0.67 + (0.19 * Table1[[#This Row],[Size]]) + (0.09 * Table1[[#This Row],[Total_Bill]])</f>
        <v>2.3801999999999999</v>
      </c>
      <c r="I84" s="22">
        <f>Table1[[#This Row],[Predicted tips]]-Table1[[#This Row],[Tips]]</f>
        <v>-0.84980000000000011</v>
      </c>
      <c r="J84" s="22">
        <f>Table1[[#This Row],[Diff bw pr/atul]]^2</f>
        <v>0.72216004000000023</v>
      </c>
      <c r="K84" s="22"/>
      <c r="L84" s="22"/>
      <c r="M84" s="22"/>
    </row>
    <row r="85" spans="1:13" x14ac:dyDescent="0.2">
      <c r="A85" s="21">
        <v>0</v>
      </c>
      <c r="B85" s="21">
        <v>1</v>
      </c>
      <c r="C85" s="21">
        <v>0</v>
      </c>
      <c r="D85" s="21">
        <v>0</v>
      </c>
      <c r="E85" s="21">
        <v>2</v>
      </c>
      <c r="F85" s="31">
        <v>15.38</v>
      </c>
      <c r="G85" s="31">
        <v>3</v>
      </c>
      <c r="H85" s="31">
        <f xml:space="preserve"> 0.67 + (0.19 * Table1[[#This Row],[Size]]) + (0.09 * Table1[[#This Row],[Total_Bill]])</f>
        <v>2.4342000000000001</v>
      </c>
      <c r="I85" s="22">
        <f>Table1[[#This Row],[Predicted tips]]-Table1[[#This Row],[Tips]]</f>
        <v>-0.56579999999999986</v>
      </c>
      <c r="J85" s="22">
        <f>Table1[[#This Row],[Diff bw pr/atul]]^2</f>
        <v>0.32012963999999983</v>
      </c>
      <c r="K85" s="22"/>
      <c r="L85" s="22"/>
      <c r="M85" s="22"/>
    </row>
    <row r="86" spans="1:13" x14ac:dyDescent="0.2">
      <c r="A86" s="21">
        <v>1</v>
      </c>
      <c r="B86" s="21">
        <v>1</v>
      </c>
      <c r="C86" s="21">
        <v>1</v>
      </c>
      <c r="D86" s="21">
        <v>0</v>
      </c>
      <c r="E86" s="21">
        <v>2</v>
      </c>
      <c r="F86" s="31">
        <v>15.81</v>
      </c>
      <c r="G86" s="31">
        <v>3.16</v>
      </c>
      <c r="H86" s="31">
        <f xml:space="preserve"> 0.67 + (0.19 * Table1[[#This Row],[Size]]) + (0.09 * Table1[[#This Row],[Total_Bill]])</f>
        <v>2.4729000000000001</v>
      </c>
      <c r="I86" s="22">
        <f>Table1[[#This Row],[Predicted tips]]-Table1[[#This Row],[Tips]]</f>
        <v>-0.68710000000000004</v>
      </c>
      <c r="J86" s="22">
        <f>Table1[[#This Row],[Diff bw pr/atul]]^2</f>
        <v>0.47210641000000009</v>
      </c>
      <c r="K86" s="22"/>
      <c r="L86" s="22"/>
      <c r="M86" s="22"/>
    </row>
    <row r="87" spans="1:13" x14ac:dyDescent="0.2">
      <c r="A87" s="21">
        <v>1</v>
      </c>
      <c r="B87" s="21">
        <v>0</v>
      </c>
      <c r="C87" s="21">
        <v>10</v>
      </c>
      <c r="D87" s="21">
        <v>0</v>
      </c>
      <c r="E87" s="21">
        <v>2</v>
      </c>
      <c r="F87" s="31">
        <v>15.04</v>
      </c>
      <c r="G87" s="31">
        <v>1.96</v>
      </c>
      <c r="H87" s="31">
        <f xml:space="preserve"> 0.67 + (0.19 * Table1[[#This Row],[Size]]) + (0.09 * Table1[[#This Row],[Total_Bill]])</f>
        <v>2.4036</v>
      </c>
      <c r="I87" s="22">
        <f>Table1[[#This Row],[Predicted tips]]-Table1[[#This Row],[Tips]]</f>
        <v>0.44359999999999999</v>
      </c>
      <c r="J87" s="22">
        <f>Table1[[#This Row],[Diff bw pr/atul]]^2</f>
        <v>0.19678096</v>
      </c>
      <c r="K87" s="22"/>
      <c r="L87" s="22"/>
      <c r="M87" s="22"/>
    </row>
    <row r="88" spans="1:13" x14ac:dyDescent="0.2">
      <c r="A88" s="21">
        <v>1</v>
      </c>
      <c r="B88" s="21">
        <v>1</v>
      </c>
      <c r="C88" s="21">
        <v>11</v>
      </c>
      <c r="D88" s="21">
        <v>1</v>
      </c>
      <c r="E88" s="21">
        <v>2</v>
      </c>
      <c r="F88" s="31">
        <v>16</v>
      </c>
      <c r="G88" s="31">
        <v>2</v>
      </c>
      <c r="H88" s="31">
        <f xml:space="preserve"> 0.67 + (0.19 * Table1[[#This Row],[Size]]) + (0.09 * Table1[[#This Row],[Total_Bill]])</f>
        <v>2.4900000000000002</v>
      </c>
      <c r="I88" s="22">
        <f>Table1[[#This Row],[Predicted tips]]-Table1[[#This Row],[Tips]]</f>
        <v>0.49000000000000021</v>
      </c>
      <c r="J88" s="22">
        <f>Table1[[#This Row],[Diff bw pr/atul]]^2</f>
        <v>0.2401000000000002</v>
      </c>
      <c r="K88" s="22"/>
      <c r="L88" s="22"/>
      <c r="M88" s="22"/>
    </row>
    <row r="89" spans="1:13" x14ac:dyDescent="0.2">
      <c r="A89" s="21">
        <v>0</v>
      </c>
      <c r="B89" s="21">
        <v>0</v>
      </c>
      <c r="C89" s="21">
        <v>1</v>
      </c>
      <c r="D89" s="21">
        <v>0</v>
      </c>
      <c r="E89" s="21">
        <v>2</v>
      </c>
      <c r="F89" s="31">
        <v>14.73</v>
      </c>
      <c r="G89" s="31">
        <v>2.2000000000000002</v>
      </c>
      <c r="H89" s="31">
        <f xml:space="preserve"> 0.67 + (0.19 * Table1[[#This Row],[Size]]) + (0.09 * Table1[[#This Row],[Total_Bill]])</f>
        <v>2.3757000000000001</v>
      </c>
      <c r="I89" s="22">
        <f>Table1[[#This Row],[Predicted tips]]-Table1[[#This Row],[Tips]]</f>
        <v>0.17569999999999997</v>
      </c>
      <c r="J89" s="22">
        <f>Table1[[#This Row],[Diff bw pr/atul]]^2</f>
        <v>3.087048999999999E-2</v>
      </c>
      <c r="K89" s="22"/>
      <c r="L89" s="22"/>
      <c r="M89" s="22"/>
    </row>
    <row r="90" spans="1:13" x14ac:dyDescent="0.2">
      <c r="A90" s="21">
        <v>0</v>
      </c>
      <c r="B90" s="21">
        <v>0</v>
      </c>
      <c r="C90" s="21">
        <v>10</v>
      </c>
      <c r="D90" s="21">
        <v>0</v>
      </c>
      <c r="E90" s="21">
        <v>2</v>
      </c>
      <c r="F90" s="31">
        <v>14.83</v>
      </c>
      <c r="G90" s="31">
        <v>3.02</v>
      </c>
      <c r="H90" s="31">
        <f xml:space="preserve"> 0.67 + (0.19 * Table1[[#This Row],[Size]]) + (0.09 * Table1[[#This Row],[Total_Bill]])</f>
        <v>2.3847</v>
      </c>
      <c r="I90" s="22">
        <f>Table1[[#This Row],[Predicted tips]]-Table1[[#This Row],[Tips]]</f>
        <v>-0.63529999999999998</v>
      </c>
      <c r="J90" s="22">
        <f>Table1[[#This Row],[Diff bw pr/atul]]^2</f>
        <v>0.40360608999999997</v>
      </c>
      <c r="K90" s="22"/>
      <c r="L90" s="22"/>
      <c r="M90" s="22"/>
    </row>
    <row r="91" spans="1:13" x14ac:dyDescent="0.2">
      <c r="A91" s="21">
        <v>0</v>
      </c>
      <c r="B91" s="21">
        <v>0</v>
      </c>
      <c r="C91" s="21">
        <v>1</v>
      </c>
      <c r="D91" s="21">
        <v>0</v>
      </c>
      <c r="E91" s="21">
        <v>2</v>
      </c>
      <c r="F91" s="31">
        <v>15.06</v>
      </c>
      <c r="G91" s="31">
        <v>3</v>
      </c>
      <c r="H91" s="31">
        <f xml:space="preserve"> 0.67 + (0.19 * Table1[[#This Row],[Size]]) + (0.09 * Table1[[#This Row],[Total_Bill]])</f>
        <v>2.4054000000000002</v>
      </c>
      <c r="I91" s="22">
        <f>Table1[[#This Row],[Predicted tips]]-Table1[[#This Row],[Tips]]</f>
        <v>-0.5945999999999998</v>
      </c>
      <c r="J91" s="22">
        <f>Table1[[#This Row],[Diff bw pr/atul]]^2</f>
        <v>0.35354915999999975</v>
      </c>
      <c r="K91" s="22"/>
      <c r="L91" s="22"/>
      <c r="M91" s="22"/>
    </row>
    <row r="92" spans="1:13" x14ac:dyDescent="0.2">
      <c r="A92" s="21">
        <v>1</v>
      </c>
      <c r="B92" s="21">
        <v>0</v>
      </c>
      <c r="C92" s="21">
        <v>10</v>
      </c>
      <c r="D92" s="21">
        <v>0</v>
      </c>
      <c r="E92" s="21">
        <v>2</v>
      </c>
      <c r="F92" s="31">
        <v>15.42</v>
      </c>
      <c r="G92" s="31">
        <v>1.57</v>
      </c>
      <c r="H92" s="31">
        <f xml:space="preserve"> 0.67 + (0.19 * Table1[[#This Row],[Size]]) + (0.09 * Table1[[#This Row],[Total_Bill]])</f>
        <v>2.4378000000000002</v>
      </c>
      <c r="I92" s="22">
        <f>Table1[[#This Row],[Predicted tips]]-Table1[[#This Row],[Tips]]</f>
        <v>0.86780000000000013</v>
      </c>
      <c r="J92" s="22">
        <f>Table1[[#This Row],[Diff bw pr/atul]]^2</f>
        <v>0.75307684000000019</v>
      </c>
      <c r="K92" s="22"/>
      <c r="L92" s="22"/>
      <c r="M92" s="22"/>
    </row>
    <row r="93" spans="1:13" x14ac:dyDescent="0.2">
      <c r="A93" s="21">
        <v>1</v>
      </c>
      <c r="B93" s="21">
        <v>1</v>
      </c>
      <c r="C93" s="21">
        <v>11</v>
      </c>
      <c r="D93" s="21">
        <v>1</v>
      </c>
      <c r="E93" s="21">
        <v>2</v>
      </c>
      <c r="F93" s="31">
        <v>16.579999999999998</v>
      </c>
      <c r="G93" s="31">
        <v>4</v>
      </c>
      <c r="H93" s="31">
        <f xml:space="preserve"> 0.67 + (0.19 * Table1[[#This Row],[Size]]) + (0.09 * Table1[[#This Row],[Total_Bill]])</f>
        <v>2.5421999999999998</v>
      </c>
      <c r="I93" s="22">
        <f>Table1[[#This Row],[Predicted tips]]-Table1[[#This Row],[Tips]]</f>
        <v>-1.4578000000000002</v>
      </c>
      <c r="J93" s="22">
        <f>Table1[[#This Row],[Diff bw pr/atul]]^2</f>
        <v>2.1251808400000005</v>
      </c>
      <c r="K93" s="22"/>
      <c r="L93" s="22"/>
      <c r="M93" s="22"/>
    </row>
    <row r="94" spans="1:13" x14ac:dyDescent="0.2">
      <c r="A94" s="21">
        <v>0</v>
      </c>
      <c r="B94" s="21">
        <v>1</v>
      </c>
      <c r="C94" s="21">
        <v>11</v>
      </c>
      <c r="D94" s="21">
        <v>1</v>
      </c>
      <c r="E94" s="21">
        <v>2</v>
      </c>
      <c r="F94" s="31">
        <v>16.399999999999999</v>
      </c>
      <c r="G94" s="31">
        <v>2.5</v>
      </c>
      <c r="H94" s="31">
        <f xml:space="preserve"> 0.67 + (0.19 * Table1[[#This Row],[Size]]) + (0.09 * Table1[[#This Row],[Total_Bill]])</f>
        <v>2.5259999999999998</v>
      </c>
      <c r="I94" s="22">
        <f>Table1[[#This Row],[Predicted tips]]-Table1[[#This Row],[Tips]]</f>
        <v>2.5999999999999801E-2</v>
      </c>
      <c r="J94" s="22">
        <f>Table1[[#This Row],[Diff bw pr/atul]]^2</f>
        <v>6.7599999999998965E-4</v>
      </c>
      <c r="K94" s="22"/>
      <c r="L94" s="22"/>
      <c r="M94" s="22"/>
    </row>
    <row r="95" spans="1:13" x14ac:dyDescent="0.2">
      <c r="A95" s="21">
        <v>0</v>
      </c>
      <c r="B95" s="21">
        <v>1</v>
      </c>
      <c r="C95" s="21">
        <v>0</v>
      </c>
      <c r="D95" s="21">
        <v>1</v>
      </c>
      <c r="E95" s="21">
        <v>2</v>
      </c>
      <c r="F95" s="31">
        <v>16.27</v>
      </c>
      <c r="G95" s="31">
        <v>2.5</v>
      </c>
      <c r="H95" s="31">
        <f xml:space="preserve"> 0.67 + (0.19 * Table1[[#This Row],[Size]]) + (0.09 * Table1[[#This Row],[Total_Bill]])</f>
        <v>2.5143</v>
      </c>
      <c r="I95" s="22">
        <f>Table1[[#This Row],[Predicted tips]]-Table1[[#This Row],[Tips]]</f>
        <v>1.4299999999999979E-2</v>
      </c>
      <c r="J95" s="22">
        <f>Table1[[#This Row],[Diff bw pr/atul]]^2</f>
        <v>2.0448999999999942E-4</v>
      </c>
      <c r="K95" s="22"/>
      <c r="L95" s="22"/>
      <c r="M95" s="22"/>
    </row>
    <row r="96" spans="1:13" x14ac:dyDescent="0.2">
      <c r="A96" s="21">
        <v>0</v>
      </c>
      <c r="B96" s="21">
        <v>1</v>
      </c>
      <c r="C96" s="21">
        <v>0</v>
      </c>
      <c r="D96" s="21">
        <v>0</v>
      </c>
      <c r="E96" s="21">
        <v>2</v>
      </c>
      <c r="F96" s="31">
        <v>16.32</v>
      </c>
      <c r="G96" s="31">
        <v>4.3</v>
      </c>
      <c r="H96" s="31">
        <f xml:space="preserve"> 0.67 + (0.19 * Table1[[#This Row],[Size]]) + (0.09 * Table1[[#This Row],[Total_Bill]])</f>
        <v>2.5187999999999997</v>
      </c>
      <c r="I96" s="22">
        <f>Table1[[#This Row],[Predicted tips]]-Table1[[#This Row],[Tips]]</f>
        <v>-1.7812000000000001</v>
      </c>
      <c r="J96" s="22">
        <f>Table1[[#This Row],[Diff bw pr/atul]]^2</f>
        <v>3.1726734400000005</v>
      </c>
      <c r="K96" s="22"/>
      <c r="L96" s="22"/>
      <c r="M96" s="22"/>
    </row>
    <row r="97" spans="1:13" x14ac:dyDescent="0.2">
      <c r="A97" s="21">
        <v>1</v>
      </c>
      <c r="B97" s="21">
        <v>1</v>
      </c>
      <c r="C97" s="21">
        <v>10</v>
      </c>
      <c r="D97" s="21">
        <v>0</v>
      </c>
      <c r="E97" s="21">
        <v>2</v>
      </c>
      <c r="F97" s="31">
        <v>16.82</v>
      </c>
      <c r="G97" s="31">
        <v>4</v>
      </c>
      <c r="H97" s="31">
        <f xml:space="preserve"> 0.67 + (0.19 * Table1[[#This Row],[Size]]) + (0.09 * Table1[[#This Row],[Total_Bill]])</f>
        <v>2.5638000000000001</v>
      </c>
      <c r="I97" s="22">
        <f>Table1[[#This Row],[Predicted tips]]-Table1[[#This Row],[Tips]]</f>
        <v>-1.4361999999999999</v>
      </c>
      <c r="J97" s="22">
        <f>Table1[[#This Row],[Diff bw pr/atul]]^2</f>
        <v>2.0626704399999998</v>
      </c>
      <c r="K97" s="22"/>
      <c r="L97" s="22"/>
      <c r="M97" s="22"/>
    </row>
    <row r="98" spans="1:13" x14ac:dyDescent="0.2">
      <c r="A98" s="21">
        <v>1</v>
      </c>
      <c r="B98" s="21">
        <v>0</v>
      </c>
      <c r="C98" s="21">
        <v>11</v>
      </c>
      <c r="D98" s="21">
        <v>1</v>
      </c>
      <c r="E98" s="21">
        <v>2</v>
      </c>
      <c r="F98" s="31">
        <v>15.95</v>
      </c>
      <c r="G98" s="31">
        <v>2</v>
      </c>
      <c r="H98" s="31">
        <f xml:space="preserve"> 0.67 + (0.19 * Table1[[#This Row],[Size]]) + (0.09 * Table1[[#This Row],[Total_Bill]])</f>
        <v>2.4855</v>
      </c>
      <c r="I98" s="22">
        <f>Table1[[#This Row],[Predicted tips]]-Table1[[#This Row],[Tips]]</f>
        <v>0.48550000000000004</v>
      </c>
      <c r="J98" s="22">
        <f>Table1[[#This Row],[Diff bw pr/atul]]^2</f>
        <v>0.23571025000000004</v>
      </c>
      <c r="K98" s="22"/>
      <c r="L98" s="22"/>
      <c r="M98" s="22"/>
    </row>
    <row r="99" spans="1:13" x14ac:dyDescent="0.2">
      <c r="A99" s="21">
        <v>1</v>
      </c>
      <c r="B99" s="21">
        <v>0</v>
      </c>
      <c r="C99" s="21">
        <v>11</v>
      </c>
      <c r="D99" s="21">
        <v>1</v>
      </c>
      <c r="E99" s="21">
        <v>2</v>
      </c>
      <c r="F99" s="31">
        <v>15.98</v>
      </c>
      <c r="G99" s="31">
        <v>2.0299999999999998</v>
      </c>
      <c r="H99" s="31">
        <f xml:space="preserve"> 0.67 + (0.19 * Table1[[#This Row],[Size]]) + (0.09 * Table1[[#This Row],[Total_Bill]])</f>
        <v>2.4882</v>
      </c>
      <c r="I99" s="22">
        <f>Table1[[#This Row],[Predicted tips]]-Table1[[#This Row],[Tips]]</f>
        <v>0.45820000000000016</v>
      </c>
      <c r="J99" s="22">
        <f>Table1[[#This Row],[Diff bw pr/atul]]^2</f>
        <v>0.20994724000000015</v>
      </c>
      <c r="K99" s="22"/>
      <c r="L99" s="22"/>
      <c r="M99" s="22"/>
    </row>
    <row r="100" spans="1:13" x14ac:dyDescent="0.2">
      <c r="A100" s="21">
        <v>0</v>
      </c>
      <c r="B100" s="21">
        <v>0</v>
      </c>
      <c r="C100" s="21">
        <v>1</v>
      </c>
      <c r="D100" s="21">
        <v>0</v>
      </c>
      <c r="E100" s="21">
        <v>2</v>
      </c>
      <c r="F100" s="31">
        <v>15.77</v>
      </c>
      <c r="G100" s="31">
        <v>2.23</v>
      </c>
      <c r="H100" s="31">
        <f xml:space="preserve"> 0.67 + (0.19 * Table1[[#This Row],[Size]]) + (0.09 * Table1[[#This Row],[Total_Bill]])</f>
        <v>2.4693000000000001</v>
      </c>
      <c r="I100" s="22">
        <f>Table1[[#This Row],[Predicted tips]]-Table1[[#This Row],[Tips]]</f>
        <v>0.23930000000000007</v>
      </c>
      <c r="J100" s="22">
        <f>Table1[[#This Row],[Diff bw pr/atul]]^2</f>
        <v>5.7264490000000036E-2</v>
      </c>
      <c r="K100" s="22"/>
      <c r="L100" s="22"/>
      <c r="M100" s="22"/>
    </row>
    <row r="101" spans="1:13" x14ac:dyDescent="0.2">
      <c r="A101" s="21">
        <v>1</v>
      </c>
      <c r="B101" s="21">
        <v>0</v>
      </c>
      <c r="C101" s="21">
        <v>11</v>
      </c>
      <c r="D101" s="21">
        <v>1</v>
      </c>
      <c r="E101" s="21">
        <v>2</v>
      </c>
      <c r="F101" s="31">
        <v>16.66</v>
      </c>
      <c r="G101" s="31">
        <v>3.4</v>
      </c>
      <c r="H101" s="31">
        <f xml:space="preserve"> 0.67 + (0.19 * Table1[[#This Row],[Size]]) + (0.09 * Table1[[#This Row],[Total_Bill]])</f>
        <v>2.5494000000000003</v>
      </c>
      <c r="I101" s="22">
        <f>Table1[[#This Row],[Predicted tips]]-Table1[[#This Row],[Tips]]</f>
        <v>-0.85059999999999958</v>
      </c>
      <c r="J101" s="22">
        <f>Table1[[#This Row],[Diff bw pr/atul]]^2</f>
        <v>0.72352035999999931</v>
      </c>
      <c r="K101" s="22"/>
      <c r="L101" s="22"/>
      <c r="M101" s="22"/>
    </row>
    <row r="102" spans="1:13" x14ac:dyDescent="0.2">
      <c r="A102" s="21">
        <v>0</v>
      </c>
      <c r="B102" s="21">
        <v>0</v>
      </c>
      <c r="C102" s="21">
        <v>11</v>
      </c>
      <c r="D102" s="21">
        <v>1</v>
      </c>
      <c r="E102" s="21">
        <v>2</v>
      </c>
      <c r="F102" s="31">
        <v>16.43</v>
      </c>
      <c r="G102" s="31">
        <v>2.2999999999999998</v>
      </c>
      <c r="H102" s="31">
        <f xml:space="preserve"> 0.67 + (0.19 * Table1[[#This Row],[Size]]) + (0.09 * Table1[[#This Row],[Total_Bill]])</f>
        <v>2.5286999999999997</v>
      </c>
      <c r="I102" s="22">
        <f>Table1[[#This Row],[Predicted tips]]-Table1[[#This Row],[Tips]]</f>
        <v>0.2286999999999999</v>
      </c>
      <c r="J102" s="22">
        <f>Table1[[#This Row],[Diff bw pr/atul]]^2</f>
        <v>5.2303689999999958E-2</v>
      </c>
      <c r="K102" s="22"/>
      <c r="L102" s="22"/>
      <c r="M102" s="22"/>
    </row>
    <row r="103" spans="1:13" x14ac:dyDescent="0.2">
      <c r="A103" s="21">
        <v>1</v>
      </c>
      <c r="B103" s="21">
        <v>1</v>
      </c>
      <c r="C103" s="21">
        <v>1</v>
      </c>
      <c r="D103" s="21">
        <v>0</v>
      </c>
      <c r="E103" s="21">
        <v>3</v>
      </c>
      <c r="F103" s="31">
        <v>15.69</v>
      </c>
      <c r="G103" s="31">
        <v>3</v>
      </c>
      <c r="H103" s="31">
        <f xml:space="preserve"> 0.67 + (0.19 * Table1[[#This Row],[Size]]) + (0.09 * Table1[[#This Row],[Total_Bill]])</f>
        <v>2.6520999999999999</v>
      </c>
      <c r="I103" s="22">
        <f>Table1[[#This Row],[Predicted tips]]-Table1[[#This Row],[Tips]]</f>
        <v>-0.3479000000000001</v>
      </c>
      <c r="J103" s="22">
        <f>Table1[[#This Row],[Diff bw pr/atul]]^2</f>
        <v>0.12103441000000006</v>
      </c>
      <c r="K103" s="22"/>
      <c r="L103" s="22"/>
      <c r="M103" s="22"/>
    </row>
    <row r="104" spans="1:13" x14ac:dyDescent="0.2">
      <c r="A104" s="21">
        <v>0</v>
      </c>
      <c r="B104" s="21">
        <v>0</v>
      </c>
      <c r="C104" s="21">
        <v>1</v>
      </c>
      <c r="D104" s="21">
        <v>0</v>
      </c>
      <c r="E104" s="21">
        <v>2</v>
      </c>
      <c r="F104" s="31">
        <v>16.45</v>
      </c>
      <c r="G104" s="31">
        <v>2.4700000000000002</v>
      </c>
      <c r="H104" s="31">
        <f xml:space="preserve"> 0.67 + (0.19 * Table1[[#This Row],[Size]]) + (0.09 * Table1[[#This Row],[Total_Bill]])</f>
        <v>2.5305</v>
      </c>
      <c r="I104" s="22">
        <f>Table1[[#This Row],[Predicted tips]]-Table1[[#This Row],[Tips]]</f>
        <v>6.0499999999999776E-2</v>
      </c>
      <c r="J104" s="22">
        <f>Table1[[#This Row],[Diff bw pr/atul]]^2</f>
        <v>3.660249999999973E-3</v>
      </c>
      <c r="K104" s="22"/>
      <c r="L104" s="22"/>
      <c r="M104" s="22"/>
    </row>
    <row r="105" spans="1:13" x14ac:dyDescent="0.2">
      <c r="A105" s="21">
        <v>0</v>
      </c>
      <c r="B105" s="21">
        <v>1</v>
      </c>
      <c r="C105" s="21">
        <v>10</v>
      </c>
      <c r="D105" s="21">
        <v>0</v>
      </c>
      <c r="E105" s="21">
        <v>2</v>
      </c>
      <c r="F105" s="31">
        <v>17.510000000000002</v>
      </c>
      <c r="G105" s="31">
        <v>3</v>
      </c>
      <c r="H105" s="31">
        <f xml:space="preserve"> 0.67 + (0.19 * Table1[[#This Row],[Size]]) + (0.09 * Table1[[#This Row],[Total_Bill]])</f>
        <v>2.6259000000000001</v>
      </c>
      <c r="I105" s="22">
        <f>Table1[[#This Row],[Predicted tips]]-Table1[[#This Row],[Tips]]</f>
        <v>-0.37409999999999988</v>
      </c>
      <c r="J105" s="22">
        <f>Table1[[#This Row],[Diff bw pr/atul]]^2</f>
        <v>0.1399508099999999</v>
      </c>
      <c r="K105" s="22"/>
      <c r="L105" s="22"/>
      <c r="M105" s="22"/>
    </row>
    <row r="106" spans="1:13" x14ac:dyDescent="0.2">
      <c r="A106" s="21">
        <v>1</v>
      </c>
      <c r="B106" s="21">
        <v>1</v>
      </c>
      <c r="C106" s="21">
        <v>10</v>
      </c>
      <c r="D106" s="21">
        <v>0</v>
      </c>
      <c r="E106" s="21">
        <v>2</v>
      </c>
      <c r="F106" s="31">
        <v>17.89</v>
      </c>
      <c r="G106" s="31">
        <v>2</v>
      </c>
      <c r="H106" s="31">
        <f xml:space="preserve"> 0.67 + (0.19 * Table1[[#This Row],[Size]]) + (0.09 * Table1[[#This Row],[Total_Bill]])</f>
        <v>2.6600999999999999</v>
      </c>
      <c r="I106" s="22">
        <f>Table1[[#This Row],[Predicted tips]]-Table1[[#This Row],[Tips]]</f>
        <v>0.66009999999999991</v>
      </c>
      <c r="J106" s="22">
        <f>Table1[[#This Row],[Diff bw pr/atul]]^2</f>
        <v>0.43573200999999989</v>
      </c>
      <c r="K106" s="22"/>
      <c r="L106" s="22"/>
      <c r="M106" s="22"/>
    </row>
    <row r="107" spans="1:13" x14ac:dyDescent="0.2">
      <c r="A107" s="21">
        <v>1</v>
      </c>
      <c r="B107" s="21">
        <v>1</v>
      </c>
      <c r="C107" s="21">
        <v>1</v>
      </c>
      <c r="D107" s="21">
        <v>0</v>
      </c>
      <c r="E107" s="21">
        <v>2</v>
      </c>
      <c r="F107" s="31">
        <v>17.920000000000002</v>
      </c>
      <c r="G107" s="31">
        <v>3.08</v>
      </c>
      <c r="H107" s="31">
        <f xml:space="preserve"> 0.67 + (0.19 * Table1[[#This Row],[Size]]) + (0.09 * Table1[[#This Row],[Total_Bill]])</f>
        <v>2.6627999999999998</v>
      </c>
      <c r="I107" s="22">
        <f>Table1[[#This Row],[Predicted tips]]-Table1[[#This Row],[Tips]]</f>
        <v>-0.41720000000000024</v>
      </c>
      <c r="J107" s="22">
        <f>Table1[[#This Row],[Diff bw pr/atul]]^2</f>
        <v>0.17405584000000021</v>
      </c>
      <c r="K107" s="22"/>
      <c r="L107" s="22"/>
      <c r="M107" s="22"/>
    </row>
    <row r="108" spans="1:13" x14ac:dyDescent="0.2">
      <c r="A108" s="21">
        <v>1</v>
      </c>
      <c r="B108" s="21">
        <v>0</v>
      </c>
      <c r="C108" s="21">
        <v>11</v>
      </c>
      <c r="D108" s="21">
        <v>1</v>
      </c>
      <c r="E108" s="21">
        <v>2</v>
      </c>
      <c r="F108" s="31">
        <v>17.29</v>
      </c>
      <c r="G108" s="31">
        <v>2.71</v>
      </c>
      <c r="H108" s="31">
        <f xml:space="preserve"> 0.67 + (0.19 * Table1[[#This Row],[Size]]) + (0.09 * Table1[[#This Row],[Total_Bill]])</f>
        <v>2.6060999999999996</v>
      </c>
      <c r="I108" s="22">
        <f>Table1[[#This Row],[Predicted tips]]-Table1[[#This Row],[Tips]]</f>
        <v>-0.10390000000000033</v>
      </c>
      <c r="J108" s="22">
        <f>Table1[[#This Row],[Diff bw pr/atul]]^2</f>
        <v>1.0795210000000067E-2</v>
      </c>
      <c r="K108" s="22"/>
      <c r="L108" s="22"/>
      <c r="M108" s="22"/>
    </row>
    <row r="109" spans="1:13" x14ac:dyDescent="0.2">
      <c r="A109" s="21">
        <v>0</v>
      </c>
      <c r="B109" s="21">
        <v>0</v>
      </c>
      <c r="C109" s="21">
        <v>10</v>
      </c>
      <c r="D109" s="21">
        <v>0</v>
      </c>
      <c r="E109" s="21">
        <v>2</v>
      </c>
      <c r="F109" s="31">
        <v>16.989999999999998</v>
      </c>
      <c r="G109" s="31">
        <v>1.01</v>
      </c>
      <c r="H109" s="31">
        <f xml:space="preserve"> 0.67 + (0.19 * Table1[[#This Row],[Size]]) + (0.09 * Table1[[#This Row],[Total_Bill]])</f>
        <v>2.5790999999999999</v>
      </c>
      <c r="I109" s="22">
        <f>Table1[[#This Row],[Predicted tips]]-Table1[[#This Row],[Tips]]</f>
        <v>1.5690999999999999</v>
      </c>
      <c r="J109" s="22">
        <f>Table1[[#This Row],[Diff bw pr/atul]]^2</f>
        <v>2.4620748099999998</v>
      </c>
      <c r="K109" s="22"/>
      <c r="L109" s="22"/>
      <c r="M109" s="22"/>
    </row>
    <row r="110" spans="1:13" x14ac:dyDescent="0.2">
      <c r="A110" s="21">
        <v>1</v>
      </c>
      <c r="B110" s="21">
        <v>0</v>
      </c>
      <c r="C110" s="21">
        <v>10</v>
      </c>
      <c r="D110" s="21">
        <v>0</v>
      </c>
      <c r="E110" s="21">
        <v>2</v>
      </c>
      <c r="F110" s="31">
        <v>17.46</v>
      </c>
      <c r="G110" s="31">
        <v>2.54</v>
      </c>
      <c r="H110" s="31">
        <f xml:space="preserve"> 0.67 + (0.19 * Table1[[#This Row],[Size]]) + (0.09 * Table1[[#This Row],[Total_Bill]])</f>
        <v>2.6214</v>
      </c>
      <c r="I110" s="22">
        <f>Table1[[#This Row],[Predicted tips]]-Table1[[#This Row],[Tips]]</f>
        <v>8.1399999999999917E-2</v>
      </c>
      <c r="J110" s="22">
        <f>Table1[[#This Row],[Diff bw pr/atul]]^2</f>
        <v>6.6259599999999863E-3</v>
      </c>
      <c r="K110" s="22"/>
      <c r="L110" s="22"/>
      <c r="M110" s="22"/>
    </row>
    <row r="111" spans="1:13" x14ac:dyDescent="0.2">
      <c r="A111" s="21">
        <v>0</v>
      </c>
      <c r="B111" s="21">
        <v>0</v>
      </c>
      <c r="C111" s="21">
        <v>10</v>
      </c>
      <c r="D111" s="21">
        <v>0</v>
      </c>
      <c r="E111" s="21">
        <v>2</v>
      </c>
      <c r="F111" s="31">
        <v>17.309999999999999</v>
      </c>
      <c r="G111" s="31">
        <v>3.5</v>
      </c>
      <c r="H111" s="31">
        <f xml:space="preserve"> 0.67 + (0.19 * Table1[[#This Row],[Size]]) + (0.09 * Table1[[#This Row],[Total_Bill]])</f>
        <v>2.6078999999999999</v>
      </c>
      <c r="I111" s="22">
        <f>Table1[[#This Row],[Predicted tips]]-Table1[[#This Row],[Tips]]</f>
        <v>-0.89210000000000012</v>
      </c>
      <c r="J111" s="22">
        <f>Table1[[#This Row],[Diff bw pr/atul]]^2</f>
        <v>0.79584241000000022</v>
      </c>
      <c r="K111" s="22"/>
      <c r="L111" s="22"/>
      <c r="M111" s="22"/>
    </row>
    <row r="112" spans="1:13" x14ac:dyDescent="0.2">
      <c r="A112" s="21">
        <v>0</v>
      </c>
      <c r="B112" s="21">
        <v>1</v>
      </c>
      <c r="C112" s="21">
        <v>11</v>
      </c>
      <c r="D112" s="21">
        <v>1</v>
      </c>
      <c r="E112" s="21">
        <v>3</v>
      </c>
      <c r="F112" s="31">
        <v>16.47</v>
      </c>
      <c r="G112" s="31">
        <v>3.23</v>
      </c>
      <c r="H112" s="31">
        <f xml:space="preserve"> 0.67 + (0.19 * Table1[[#This Row],[Size]]) + (0.09 * Table1[[#This Row],[Total_Bill]])</f>
        <v>2.7223000000000002</v>
      </c>
      <c r="I112" s="22">
        <f>Table1[[#This Row],[Predicted tips]]-Table1[[#This Row],[Tips]]</f>
        <v>-0.50769999999999982</v>
      </c>
      <c r="J112" s="22">
        <f>Table1[[#This Row],[Diff bw pr/atul]]^2</f>
        <v>0.25775928999999981</v>
      </c>
      <c r="K112" s="22"/>
      <c r="L112" s="22"/>
      <c r="M112" s="22"/>
    </row>
    <row r="113" spans="1:13" x14ac:dyDescent="0.2">
      <c r="A113" s="21">
        <v>0</v>
      </c>
      <c r="B113" s="21">
        <v>0</v>
      </c>
      <c r="C113" s="21">
        <v>11</v>
      </c>
      <c r="D113" s="21">
        <v>1</v>
      </c>
      <c r="E113" s="21">
        <v>2</v>
      </c>
      <c r="F113" s="31">
        <v>17.47</v>
      </c>
      <c r="G113" s="31">
        <v>3.5</v>
      </c>
      <c r="H113" s="31">
        <f xml:space="preserve"> 0.67 + (0.19 * Table1[[#This Row],[Size]]) + (0.09 * Table1[[#This Row],[Total_Bill]])</f>
        <v>2.6223000000000001</v>
      </c>
      <c r="I113" s="22">
        <f>Table1[[#This Row],[Predicted tips]]-Table1[[#This Row],[Tips]]</f>
        <v>-0.87769999999999992</v>
      </c>
      <c r="J113" s="22">
        <f>Table1[[#This Row],[Diff bw pr/atul]]^2</f>
        <v>0.77035728999999986</v>
      </c>
      <c r="K113" s="22"/>
      <c r="L113" s="22"/>
      <c r="M113" s="22"/>
    </row>
    <row r="114" spans="1:13" x14ac:dyDescent="0.2">
      <c r="A114" s="21">
        <v>1</v>
      </c>
      <c r="B114" s="21">
        <v>0</v>
      </c>
      <c r="C114" s="21">
        <v>1</v>
      </c>
      <c r="D114" s="21">
        <v>0</v>
      </c>
      <c r="E114" s="21">
        <v>2</v>
      </c>
      <c r="F114" s="31">
        <v>17.78</v>
      </c>
      <c r="G114" s="31">
        <v>3.27</v>
      </c>
      <c r="H114" s="31">
        <f xml:space="preserve"> 0.67 + (0.19 * Table1[[#This Row],[Size]]) + (0.09 * Table1[[#This Row],[Total_Bill]])</f>
        <v>2.6501999999999999</v>
      </c>
      <c r="I114" s="22">
        <f>Table1[[#This Row],[Predicted tips]]-Table1[[#This Row],[Tips]]</f>
        <v>-0.61980000000000013</v>
      </c>
      <c r="J114" s="22">
        <f>Table1[[#This Row],[Diff bw pr/atul]]^2</f>
        <v>0.38415204000000014</v>
      </c>
      <c r="K114" s="22"/>
      <c r="L114" s="22"/>
      <c r="M114" s="22"/>
    </row>
    <row r="115" spans="1:13" x14ac:dyDescent="0.2">
      <c r="A115" s="21">
        <v>1</v>
      </c>
      <c r="B115" s="21">
        <v>0</v>
      </c>
      <c r="C115" s="21">
        <v>1</v>
      </c>
      <c r="D115" s="21">
        <v>0</v>
      </c>
      <c r="E115" s="21">
        <v>2</v>
      </c>
      <c r="F115" s="31">
        <v>17.82</v>
      </c>
      <c r="G115" s="31">
        <v>1.75</v>
      </c>
      <c r="H115" s="31">
        <f xml:space="preserve"> 0.67 + (0.19 * Table1[[#This Row],[Size]]) + (0.09 * Table1[[#This Row],[Total_Bill]])</f>
        <v>2.6537999999999999</v>
      </c>
      <c r="I115" s="22">
        <f>Table1[[#This Row],[Predicted tips]]-Table1[[#This Row],[Tips]]</f>
        <v>0.90379999999999994</v>
      </c>
      <c r="J115" s="22">
        <f>Table1[[#This Row],[Diff bw pr/atul]]^2</f>
        <v>0.81685443999999985</v>
      </c>
      <c r="K115" s="22"/>
      <c r="L115" s="22"/>
      <c r="M115" s="22"/>
    </row>
    <row r="116" spans="1:13" x14ac:dyDescent="0.2">
      <c r="A116" s="21">
        <v>1</v>
      </c>
      <c r="B116" s="21">
        <v>0</v>
      </c>
      <c r="C116" s="21">
        <v>1</v>
      </c>
      <c r="D116" s="21">
        <v>0</v>
      </c>
      <c r="E116" s="21">
        <v>2</v>
      </c>
      <c r="F116" s="31">
        <v>17.920000000000002</v>
      </c>
      <c r="G116" s="31">
        <v>4.08</v>
      </c>
      <c r="H116" s="31">
        <f xml:space="preserve"> 0.67 + (0.19 * Table1[[#This Row],[Size]]) + (0.09 * Table1[[#This Row],[Total_Bill]])</f>
        <v>2.6627999999999998</v>
      </c>
      <c r="I116" s="22">
        <f>Table1[[#This Row],[Predicted tips]]-Table1[[#This Row],[Tips]]</f>
        <v>-1.4172000000000002</v>
      </c>
      <c r="J116" s="22">
        <f>Table1[[#This Row],[Diff bw pr/atul]]^2</f>
        <v>2.0084558400000008</v>
      </c>
      <c r="K116" s="22"/>
      <c r="L116" s="22"/>
      <c r="M116" s="22"/>
    </row>
    <row r="117" spans="1:13" x14ac:dyDescent="0.2">
      <c r="A117" s="21">
        <v>1</v>
      </c>
      <c r="B117" s="21">
        <v>0</v>
      </c>
      <c r="C117" s="21">
        <v>1</v>
      </c>
      <c r="D117" s="21">
        <v>0</v>
      </c>
      <c r="E117" s="21">
        <v>3</v>
      </c>
      <c r="F117" s="31">
        <v>16.04</v>
      </c>
      <c r="G117" s="31">
        <v>2.2400000000000002</v>
      </c>
      <c r="H117" s="31">
        <f xml:space="preserve"> 0.67 + (0.19 * Table1[[#This Row],[Size]]) + (0.09 * Table1[[#This Row],[Total_Bill]])</f>
        <v>2.6836000000000002</v>
      </c>
      <c r="I117" s="22">
        <f>Table1[[#This Row],[Predicted tips]]-Table1[[#This Row],[Tips]]</f>
        <v>0.44359999999999999</v>
      </c>
      <c r="J117" s="22">
        <f>Table1[[#This Row],[Diff bw pr/atul]]^2</f>
        <v>0.19678096</v>
      </c>
      <c r="K117" s="22"/>
      <c r="L117" s="22"/>
      <c r="M117" s="22"/>
    </row>
    <row r="118" spans="1:13" x14ac:dyDescent="0.2">
      <c r="A118" s="21">
        <v>1</v>
      </c>
      <c r="B118" s="21">
        <v>0</v>
      </c>
      <c r="C118" s="21">
        <v>10</v>
      </c>
      <c r="D118" s="21">
        <v>0</v>
      </c>
      <c r="E118" s="21">
        <v>2</v>
      </c>
      <c r="F118" s="31">
        <v>18.04</v>
      </c>
      <c r="G118" s="31">
        <v>3</v>
      </c>
      <c r="H118" s="31">
        <f xml:space="preserve"> 0.67 + (0.19 * Table1[[#This Row],[Size]]) + (0.09 * Table1[[#This Row],[Total_Bill]])</f>
        <v>2.6736</v>
      </c>
      <c r="I118" s="22">
        <f>Table1[[#This Row],[Predicted tips]]-Table1[[#This Row],[Tips]]</f>
        <v>-0.32640000000000002</v>
      </c>
      <c r="J118" s="22">
        <f>Table1[[#This Row],[Diff bw pr/atul]]^2</f>
        <v>0.10653696000000001</v>
      </c>
      <c r="K118" s="22"/>
      <c r="L118" s="22"/>
      <c r="M118" s="22"/>
    </row>
    <row r="119" spans="1:13" x14ac:dyDescent="0.2">
      <c r="A119" s="21">
        <v>1</v>
      </c>
      <c r="B119" s="21">
        <v>0</v>
      </c>
      <c r="C119" s="21">
        <v>10</v>
      </c>
      <c r="D119" s="21">
        <v>0</v>
      </c>
      <c r="E119" s="21">
        <v>3</v>
      </c>
      <c r="F119" s="31">
        <v>16.29</v>
      </c>
      <c r="G119" s="31">
        <v>3.71</v>
      </c>
      <c r="H119" s="31">
        <f xml:space="preserve"> 0.67 + (0.19 * Table1[[#This Row],[Size]]) + (0.09 * Table1[[#This Row],[Total_Bill]])</f>
        <v>2.7061000000000002</v>
      </c>
      <c r="I119" s="22">
        <f>Table1[[#This Row],[Predicted tips]]-Table1[[#This Row],[Tips]]</f>
        <v>-1.0038999999999998</v>
      </c>
      <c r="J119" s="22">
        <f>Table1[[#This Row],[Diff bw pr/atul]]^2</f>
        <v>1.0078152099999995</v>
      </c>
      <c r="K119" s="22"/>
      <c r="L119" s="22"/>
      <c r="M119" s="22"/>
    </row>
    <row r="120" spans="1:13" x14ac:dyDescent="0.2">
      <c r="A120" s="21">
        <v>1</v>
      </c>
      <c r="B120" s="21">
        <v>0</v>
      </c>
      <c r="C120" s="21">
        <v>11</v>
      </c>
      <c r="D120" s="21">
        <v>1</v>
      </c>
      <c r="E120" s="21">
        <v>2</v>
      </c>
      <c r="F120" s="31">
        <v>18.28</v>
      </c>
      <c r="G120" s="31">
        <v>4</v>
      </c>
      <c r="H120" s="31">
        <f xml:space="preserve"> 0.67 + (0.19 * Table1[[#This Row],[Size]]) + (0.09 * Table1[[#This Row],[Total_Bill]])</f>
        <v>2.6951999999999998</v>
      </c>
      <c r="I120" s="22">
        <f>Table1[[#This Row],[Predicted tips]]-Table1[[#This Row],[Tips]]</f>
        <v>-1.3048000000000002</v>
      </c>
      <c r="J120" s="22">
        <f>Table1[[#This Row],[Diff bw pr/atul]]^2</f>
        <v>1.7025030400000005</v>
      </c>
      <c r="K120" s="22"/>
      <c r="L120" s="22"/>
      <c r="M120" s="22"/>
    </row>
    <row r="121" spans="1:13" x14ac:dyDescent="0.2">
      <c r="A121" s="21">
        <v>1</v>
      </c>
      <c r="B121" s="21">
        <v>0</v>
      </c>
      <c r="C121" s="21">
        <v>1</v>
      </c>
      <c r="D121" s="21">
        <v>0</v>
      </c>
      <c r="E121" s="21">
        <v>3</v>
      </c>
      <c r="F121" s="31">
        <v>16.309999999999999</v>
      </c>
      <c r="G121" s="31">
        <v>2</v>
      </c>
      <c r="H121" s="31">
        <f xml:space="preserve"> 0.67 + (0.19 * Table1[[#This Row],[Size]]) + (0.09 * Table1[[#This Row],[Total_Bill]])</f>
        <v>2.7079</v>
      </c>
      <c r="I121" s="22">
        <f>Table1[[#This Row],[Predicted tips]]-Table1[[#This Row],[Tips]]</f>
        <v>0.70789999999999997</v>
      </c>
      <c r="J121" s="22">
        <f>Table1[[#This Row],[Diff bw pr/atul]]^2</f>
        <v>0.50112241000000002</v>
      </c>
      <c r="K121" s="22"/>
      <c r="L121" s="22"/>
      <c r="M121" s="22"/>
    </row>
    <row r="122" spans="1:13" x14ac:dyDescent="0.2">
      <c r="A122" s="21">
        <v>1</v>
      </c>
      <c r="B122" s="21">
        <v>0</v>
      </c>
      <c r="C122" s="21">
        <v>10</v>
      </c>
      <c r="D122" s="21">
        <v>0</v>
      </c>
      <c r="E122" s="21">
        <v>2</v>
      </c>
      <c r="F122" s="31">
        <v>18.29</v>
      </c>
      <c r="G122" s="31">
        <v>3</v>
      </c>
      <c r="H122" s="31">
        <f xml:space="preserve"> 0.67 + (0.19 * Table1[[#This Row],[Size]]) + (0.09 * Table1[[#This Row],[Total_Bill]])</f>
        <v>2.6960999999999999</v>
      </c>
      <c r="I122" s="22">
        <f>Table1[[#This Row],[Predicted tips]]-Table1[[#This Row],[Tips]]</f>
        <v>-0.30390000000000006</v>
      </c>
      <c r="J122" s="22">
        <f>Table1[[#This Row],[Diff bw pr/atul]]^2</f>
        <v>9.2355210000000035E-2</v>
      </c>
      <c r="K122" s="22"/>
      <c r="L122" s="22"/>
      <c r="M122" s="22"/>
    </row>
    <row r="123" spans="1:13" x14ac:dyDescent="0.2">
      <c r="A123" s="21">
        <v>1</v>
      </c>
      <c r="B123" s="21">
        <v>0</v>
      </c>
      <c r="C123" s="21">
        <v>1</v>
      </c>
      <c r="D123" s="21">
        <v>0</v>
      </c>
      <c r="E123" s="21">
        <v>2</v>
      </c>
      <c r="F123" s="31">
        <v>18.239999999999998</v>
      </c>
      <c r="G123" s="31">
        <v>3.76</v>
      </c>
      <c r="H123" s="31">
        <f xml:space="preserve"> 0.67 + (0.19 * Table1[[#This Row],[Size]]) + (0.09 * Table1[[#This Row],[Total_Bill]])</f>
        <v>2.6915999999999998</v>
      </c>
      <c r="I123" s="22">
        <f>Table1[[#This Row],[Predicted tips]]-Table1[[#This Row],[Tips]]</f>
        <v>-1.0684</v>
      </c>
      <c r="J123" s="22">
        <f>Table1[[#This Row],[Diff bw pr/atul]]^2</f>
        <v>1.1414785600000001</v>
      </c>
      <c r="K123" s="22"/>
      <c r="L123" s="22"/>
      <c r="M123" s="22"/>
    </row>
    <row r="124" spans="1:13" x14ac:dyDescent="0.2">
      <c r="A124" s="21">
        <v>0</v>
      </c>
      <c r="B124" s="21">
        <v>0</v>
      </c>
      <c r="C124" s="21">
        <v>0</v>
      </c>
      <c r="D124" s="21">
        <v>1</v>
      </c>
      <c r="E124" s="21">
        <v>3</v>
      </c>
      <c r="F124" s="31">
        <v>15.98</v>
      </c>
      <c r="G124" s="31">
        <v>3</v>
      </c>
      <c r="H124" s="31">
        <f xml:space="preserve"> 0.67 + (0.19 * Table1[[#This Row],[Size]]) + (0.09 * Table1[[#This Row],[Total_Bill]])</f>
        <v>2.6782000000000004</v>
      </c>
      <c r="I124" s="22">
        <f>Table1[[#This Row],[Predicted tips]]-Table1[[#This Row],[Tips]]</f>
        <v>-0.32179999999999964</v>
      </c>
      <c r="J124" s="22">
        <f>Table1[[#This Row],[Diff bw pr/atul]]^2</f>
        <v>0.10355523999999977</v>
      </c>
      <c r="K124" s="22"/>
      <c r="L124" s="22"/>
      <c r="M124" s="22"/>
    </row>
    <row r="125" spans="1:13" x14ac:dyDescent="0.2">
      <c r="A125" s="21">
        <v>0</v>
      </c>
      <c r="B125" s="21">
        <v>0</v>
      </c>
      <c r="C125" s="21">
        <v>10</v>
      </c>
      <c r="D125" s="21">
        <v>0</v>
      </c>
      <c r="E125" s="21">
        <v>3</v>
      </c>
      <c r="F125" s="31">
        <v>16.21</v>
      </c>
      <c r="G125" s="31">
        <v>2</v>
      </c>
      <c r="H125" s="31">
        <f xml:space="preserve"> 0.67 + (0.19 * Table1[[#This Row],[Size]]) + (0.09 * Table1[[#This Row],[Total_Bill]])</f>
        <v>2.6989000000000001</v>
      </c>
      <c r="I125" s="22">
        <f>Table1[[#This Row],[Predicted tips]]-Table1[[#This Row],[Tips]]</f>
        <v>0.69890000000000008</v>
      </c>
      <c r="J125" s="22">
        <f>Table1[[#This Row],[Diff bw pr/atul]]^2</f>
        <v>0.48846121000000009</v>
      </c>
      <c r="K125" s="22"/>
      <c r="L125" s="22"/>
      <c r="M125" s="22"/>
    </row>
    <row r="126" spans="1:13" x14ac:dyDescent="0.2">
      <c r="A126" s="21">
        <v>1</v>
      </c>
      <c r="B126" s="21">
        <v>1</v>
      </c>
      <c r="C126" s="21">
        <v>11</v>
      </c>
      <c r="D126" s="21">
        <v>1</v>
      </c>
      <c r="E126" s="21">
        <v>2</v>
      </c>
      <c r="F126" s="31">
        <v>19.440000000000001</v>
      </c>
      <c r="G126" s="31">
        <v>3</v>
      </c>
      <c r="H126" s="31">
        <f xml:space="preserve"> 0.67 + (0.19 * Table1[[#This Row],[Size]]) + (0.09 * Table1[[#This Row],[Total_Bill]])</f>
        <v>2.7995999999999999</v>
      </c>
      <c r="I126" s="22">
        <f>Table1[[#This Row],[Predicted tips]]-Table1[[#This Row],[Tips]]</f>
        <v>-0.20040000000000013</v>
      </c>
      <c r="J126" s="22">
        <f>Table1[[#This Row],[Diff bw pr/atul]]^2</f>
        <v>4.0160160000000056E-2</v>
      </c>
      <c r="K126" s="22"/>
      <c r="L126" s="22"/>
      <c r="M126" s="22"/>
    </row>
    <row r="127" spans="1:13" x14ac:dyDescent="0.2">
      <c r="A127" s="21">
        <v>0</v>
      </c>
      <c r="B127" s="21">
        <v>0</v>
      </c>
      <c r="C127" s="21">
        <v>11</v>
      </c>
      <c r="D127" s="21">
        <v>1</v>
      </c>
      <c r="E127" s="21">
        <v>2</v>
      </c>
      <c r="F127" s="31">
        <v>18.260000000000002</v>
      </c>
      <c r="G127" s="31">
        <v>3.25</v>
      </c>
      <c r="H127" s="31">
        <f xml:space="preserve"> 0.67 + (0.19 * Table1[[#This Row],[Size]]) + (0.09 * Table1[[#This Row],[Total_Bill]])</f>
        <v>2.6934</v>
      </c>
      <c r="I127" s="22">
        <f>Table1[[#This Row],[Predicted tips]]-Table1[[#This Row],[Tips]]</f>
        <v>-0.55659999999999998</v>
      </c>
      <c r="J127" s="22">
        <f>Table1[[#This Row],[Diff bw pr/atul]]^2</f>
        <v>0.30980355999999998</v>
      </c>
      <c r="K127" s="22"/>
      <c r="L127" s="22"/>
      <c r="M127" s="22"/>
    </row>
    <row r="128" spans="1:13" x14ac:dyDescent="0.2">
      <c r="A128" s="21">
        <v>0</v>
      </c>
      <c r="B128" s="21">
        <v>0</v>
      </c>
      <c r="C128" s="21">
        <v>11</v>
      </c>
      <c r="D128" s="21">
        <v>0</v>
      </c>
      <c r="E128" s="21">
        <v>2</v>
      </c>
      <c r="F128" s="31">
        <v>18.78</v>
      </c>
      <c r="G128" s="31">
        <v>3</v>
      </c>
      <c r="H128" s="31">
        <f xml:space="preserve"> 0.67 + (0.19 * Table1[[#This Row],[Size]]) + (0.09 * Table1[[#This Row],[Total_Bill]])</f>
        <v>2.7402000000000002</v>
      </c>
      <c r="I128" s="22">
        <f>Table1[[#This Row],[Predicted tips]]-Table1[[#This Row],[Tips]]</f>
        <v>-0.25979999999999981</v>
      </c>
      <c r="J128" s="22">
        <f>Table1[[#This Row],[Diff bw pr/atul]]^2</f>
        <v>6.7496039999999896E-2</v>
      </c>
      <c r="K128" s="22"/>
      <c r="L128" s="22"/>
      <c r="M128" s="22"/>
    </row>
    <row r="129" spans="1:13" x14ac:dyDescent="0.2">
      <c r="A129" s="21">
        <v>1</v>
      </c>
      <c r="B129" s="21">
        <v>0</v>
      </c>
      <c r="C129" s="21">
        <v>11</v>
      </c>
      <c r="D129" s="21">
        <v>1</v>
      </c>
      <c r="E129" s="21">
        <v>2</v>
      </c>
      <c r="F129" s="31">
        <v>19.079999999999998</v>
      </c>
      <c r="G129" s="31">
        <v>1.5</v>
      </c>
      <c r="H129" s="31">
        <f xml:space="preserve"> 0.67 + (0.19 * Table1[[#This Row],[Size]]) + (0.09 * Table1[[#This Row],[Total_Bill]])</f>
        <v>2.7671999999999999</v>
      </c>
      <c r="I129" s="22">
        <f>Table1[[#This Row],[Predicted tips]]-Table1[[#This Row],[Tips]]</f>
        <v>1.2671999999999999</v>
      </c>
      <c r="J129" s="22">
        <f>Table1[[#This Row],[Diff bw pr/atul]]^2</f>
        <v>1.6057958399999996</v>
      </c>
      <c r="K129" s="22"/>
      <c r="L129" s="22"/>
      <c r="M129" s="22"/>
    </row>
    <row r="130" spans="1:13" x14ac:dyDescent="0.2">
      <c r="A130" s="21">
        <v>0</v>
      </c>
      <c r="B130" s="21">
        <v>1</v>
      </c>
      <c r="C130" s="21">
        <v>11</v>
      </c>
      <c r="D130" s="21">
        <v>1</v>
      </c>
      <c r="E130" s="21">
        <v>2</v>
      </c>
      <c r="F130" s="31">
        <v>19.809999999999999</v>
      </c>
      <c r="G130" s="31">
        <v>4.1900000000000004</v>
      </c>
      <c r="H130" s="31">
        <f xml:space="preserve"> 0.67 + (0.19 * Table1[[#This Row],[Size]]) + (0.09 * Table1[[#This Row],[Total_Bill]])</f>
        <v>2.8329</v>
      </c>
      <c r="I130" s="22">
        <f>Table1[[#This Row],[Predicted tips]]-Table1[[#This Row],[Tips]]</f>
        <v>-1.3571000000000004</v>
      </c>
      <c r="J130" s="22">
        <f>Table1[[#This Row],[Diff bw pr/atul]]^2</f>
        <v>1.8417204100000011</v>
      </c>
      <c r="K130" s="22"/>
      <c r="L130" s="22"/>
      <c r="M130" s="22"/>
    </row>
    <row r="131" spans="1:13" x14ac:dyDescent="0.2">
      <c r="A131" s="21">
        <v>0</v>
      </c>
      <c r="B131" s="21">
        <v>0</v>
      </c>
      <c r="C131" s="21">
        <v>10</v>
      </c>
      <c r="D131" s="21">
        <v>0</v>
      </c>
      <c r="E131" s="21">
        <v>3</v>
      </c>
      <c r="F131" s="31">
        <v>16.97</v>
      </c>
      <c r="G131" s="31">
        <v>3.5</v>
      </c>
      <c r="H131" s="31">
        <f xml:space="preserve"> 0.67 + (0.19 * Table1[[#This Row],[Size]]) + (0.09 * Table1[[#This Row],[Total_Bill]])</f>
        <v>2.7673000000000001</v>
      </c>
      <c r="I131" s="22">
        <f>Table1[[#This Row],[Predicted tips]]-Table1[[#This Row],[Tips]]</f>
        <v>-0.73269999999999991</v>
      </c>
      <c r="J131" s="22">
        <f>Table1[[#This Row],[Diff bw pr/atul]]^2</f>
        <v>0.53684928999999981</v>
      </c>
      <c r="K131" s="22"/>
      <c r="L131" s="22"/>
      <c r="M131" s="22"/>
    </row>
    <row r="132" spans="1:13" x14ac:dyDescent="0.2">
      <c r="A132" s="21">
        <v>1</v>
      </c>
      <c r="B132" s="21">
        <v>0</v>
      </c>
      <c r="C132" s="21">
        <v>10</v>
      </c>
      <c r="D132" s="21">
        <v>0</v>
      </c>
      <c r="E132" s="21">
        <v>3</v>
      </c>
      <c r="F132" s="31">
        <v>17.260000000000002</v>
      </c>
      <c r="G132" s="31">
        <v>2.74</v>
      </c>
      <c r="H132" s="31">
        <f xml:space="preserve"> 0.67 + (0.19 * Table1[[#This Row],[Size]]) + (0.09 * Table1[[#This Row],[Total_Bill]])</f>
        <v>2.7934000000000001</v>
      </c>
      <c r="I132" s="22">
        <f>Table1[[#This Row],[Predicted tips]]-Table1[[#This Row],[Tips]]</f>
        <v>5.3399999999999892E-2</v>
      </c>
      <c r="J132" s="22">
        <f>Table1[[#This Row],[Diff bw pr/atul]]^2</f>
        <v>2.8515599999999887E-3</v>
      </c>
      <c r="K132" s="22"/>
      <c r="L132" s="22"/>
      <c r="M132" s="22"/>
    </row>
    <row r="133" spans="1:13" x14ac:dyDescent="0.2">
      <c r="A133" s="21">
        <v>0</v>
      </c>
      <c r="B133" s="21">
        <v>0</v>
      </c>
      <c r="C133" s="21">
        <v>1</v>
      </c>
      <c r="D133" s="21">
        <v>0</v>
      </c>
      <c r="E133" s="21">
        <v>3</v>
      </c>
      <c r="F133" s="31">
        <v>16.93</v>
      </c>
      <c r="G133" s="31">
        <v>3.07</v>
      </c>
      <c r="H133" s="31">
        <f xml:space="preserve"> 0.67 + (0.19 * Table1[[#This Row],[Size]]) + (0.09 * Table1[[#This Row],[Total_Bill]])</f>
        <v>2.7637</v>
      </c>
      <c r="I133" s="22">
        <f>Table1[[#This Row],[Predicted tips]]-Table1[[#This Row],[Tips]]</f>
        <v>-0.30629999999999979</v>
      </c>
      <c r="J133" s="22">
        <f>Table1[[#This Row],[Diff bw pr/atul]]^2</f>
        <v>9.3819689999999872E-2</v>
      </c>
      <c r="K133" s="22"/>
      <c r="L133" s="22"/>
      <c r="M133" s="22"/>
    </row>
    <row r="134" spans="1:13" x14ac:dyDescent="0.2">
      <c r="A134" s="21">
        <v>0</v>
      </c>
      <c r="B134" s="21">
        <v>0</v>
      </c>
      <c r="C134" s="21">
        <v>1</v>
      </c>
      <c r="D134" s="21">
        <v>0</v>
      </c>
      <c r="E134" s="21">
        <v>3</v>
      </c>
      <c r="F134" s="31">
        <v>17.07</v>
      </c>
      <c r="G134" s="31">
        <v>3</v>
      </c>
      <c r="H134" s="31">
        <f xml:space="preserve"> 0.67 + (0.19 * Table1[[#This Row],[Size]]) + (0.09 * Table1[[#This Row],[Total_Bill]])</f>
        <v>2.7763</v>
      </c>
      <c r="I134" s="22">
        <f>Table1[[#This Row],[Predicted tips]]-Table1[[#This Row],[Tips]]</f>
        <v>-0.22370000000000001</v>
      </c>
      <c r="J134" s="22">
        <f>Table1[[#This Row],[Diff bw pr/atul]]^2</f>
        <v>5.0041690000000007E-2</v>
      </c>
      <c r="K134" s="22"/>
      <c r="L134" s="22"/>
      <c r="M134" s="22"/>
    </row>
    <row r="135" spans="1:13" x14ac:dyDescent="0.2">
      <c r="A135" s="21">
        <v>1</v>
      </c>
      <c r="B135" s="21">
        <v>1</v>
      </c>
      <c r="C135" s="21">
        <v>1</v>
      </c>
      <c r="D135" s="21">
        <v>0</v>
      </c>
      <c r="E135" s="21">
        <v>2</v>
      </c>
      <c r="F135" s="31">
        <v>20.29</v>
      </c>
      <c r="G135" s="31">
        <v>3.21</v>
      </c>
      <c r="H135" s="31">
        <f xml:space="preserve"> 0.67 + (0.19 * Table1[[#This Row],[Size]]) + (0.09 * Table1[[#This Row],[Total_Bill]])</f>
        <v>2.8761000000000001</v>
      </c>
      <c r="I135" s="22">
        <f>Table1[[#This Row],[Predicted tips]]-Table1[[#This Row],[Tips]]</f>
        <v>-0.33389999999999986</v>
      </c>
      <c r="J135" s="22">
        <f>Table1[[#This Row],[Diff bw pr/atul]]^2</f>
        <v>0.11148920999999991</v>
      </c>
      <c r="K135" s="22"/>
      <c r="L135" s="22"/>
      <c r="M135" s="22"/>
    </row>
    <row r="136" spans="1:13" x14ac:dyDescent="0.2">
      <c r="A136" s="21">
        <v>0</v>
      </c>
      <c r="B136" s="21">
        <v>1</v>
      </c>
      <c r="C136" s="21">
        <v>10</v>
      </c>
      <c r="D136" s="21">
        <v>0</v>
      </c>
      <c r="E136" s="21">
        <v>3</v>
      </c>
      <c r="F136" s="31">
        <v>18.149999999999999</v>
      </c>
      <c r="G136" s="31">
        <v>3.5</v>
      </c>
      <c r="H136" s="31">
        <f xml:space="preserve"> 0.67 + (0.19 * Table1[[#This Row],[Size]]) + (0.09 * Table1[[#This Row],[Total_Bill]])</f>
        <v>2.8734999999999999</v>
      </c>
      <c r="I136" s="22">
        <f>Table1[[#This Row],[Predicted tips]]-Table1[[#This Row],[Tips]]</f>
        <v>-0.62650000000000006</v>
      </c>
      <c r="J136" s="22">
        <f>Table1[[#This Row],[Diff bw pr/atul]]^2</f>
        <v>0.39250225000000005</v>
      </c>
      <c r="K136" s="22"/>
      <c r="L136" s="22"/>
      <c r="M136" s="22"/>
    </row>
    <row r="137" spans="1:13" x14ac:dyDescent="0.2">
      <c r="A137" s="21">
        <v>1</v>
      </c>
      <c r="B137" s="21">
        <v>0</v>
      </c>
      <c r="C137" s="21">
        <v>10</v>
      </c>
      <c r="D137" s="21">
        <v>0</v>
      </c>
      <c r="E137" s="21">
        <v>2</v>
      </c>
      <c r="F137" s="31">
        <v>19.489999999999998</v>
      </c>
      <c r="G137" s="31">
        <v>3.51</v>
      </c>
      <c r="H137" s="31">
        <f xml:space="preserve"> 0.67 + (0.19 * Table1[[#This Row],[Size]]) + (0.09 * Table1[[#This Row],[Total_Bill]])</f>
        <v>2.8041</v>
      </c>
      <c r="I137" s="22">
        <f>Table1[[#This Row],[Predicted tips]]-Table1[[#This Row],[Tips]]</f>
        <v>-0.70589999999999975</v>
      </c>
      <c r="J137" s="22">
        <f>Table1[[#This Row],[Diff bw pr/atul]]^2</f>
        <v>0.49829480999999964</v>
      </c>
      <c r="K137" s="22"/>
      <c r="L137" s="22"/>
      <c r="M137" s="22"/>
    </row>
    <row r="138" spans="1:13" x14ac:dyDescent="0.2">
      <c r="A138" s="21">
        <v>1</v>
      </c>
      <c r="B138" s="21">
        <v>0</v>
      </c>
      <c r="C138" s="21">
        <v>1</v>
      </c>
      <c r="D138" s="21">
        <v>0</v>
      </c>
      <c r="E138" s="21">
        <v>3</v>
      </c>
      <c r="F138" s="31">
        <v>17.59</v>
      </c>
      <c r="G138" s="31">
        <v>2.64</v>
      </c>
      <c r="H138" s="31">
        <f xml:space="preserve"> 0.67 + (0.19 * Table1[[#This Row],[Size]]) + (0.09 * Table1[[#This Row],[Total_Bill]])</f>
        <v>2.8231000000000002</v>
      </c>
      <c r="I138" s="22">
        <f>Table1[[#This Row],[Predicted tips]]-Table1[[#This Row],[Tips]]</f>
        <v>0.18310000000000004</v>
      </c>
      <c r="J138" s="22">
        <f>Table1[[#This Row],[Diff bw pr/atul]]^2</f>
        <v>3.3525610000000018E-2</v>
      </c>
      <c r="K138" s="22"/>
      <c r="L138" s="22"/>
      <c r="M138" s="22"/>
    </row>
    <row r="139" spans="1:13" x14ac:dyDescent="0.2">
      <c r="A139" s="21">
        <v>1</v>
      </c>
      <c r="B139" s="21">
        <v>1</v>
      </c>
      <c r="C139" s="21">
        <v>1</v>
      </c>
      <c r="D139" s="21">
        <v>0</v>
      </c>
      <c r="E139" s="21">
        <v>2</v>
      </c>
      <c r="F139" s="31">
        <v>20.49</v>
      </c>
      <c r="G139" s="31">
        <v>4.0599999999999996</v>
      </c>
      <c r="H139" s="31">
        <f xml:space="preserve"> 0.67 + (0.19 * Table1[[#This Row],[Size]]) + (0.09 * Table1[[#This Row],[Total_Bill]])</f>
        <v>2.8940999999999999</v>
      </c>
      <c r="I139" s="22">
        <f>Table1[[#This Row],[Predicted tips]]-Table1[[#This Row],[Tips]]</f>
        <v>-1.1658999999999997</v>
      </c>
      <c r="J139" s="22">
        <f>Table1[[#This Row],[Diff bw pr/atul]]^2</f>
        <v>1.3593228099999994</v>
      </c>
      <c r="K139" s="22"/>
      <c r="L139" s="22"/>
      <c r="M139" s="22"/>
    </row>
    <row r="140" spans="1:13" x14ac:dyDescent="0.2">
      <c r="A140" s="21">
        <v>1</v>
      </c>
      <c r="B140" s="21">
        <v>1</v>
      </c>
      <c r="C140" s="21">
        <v>11</v>
      </c>
      <c r="D140" s="21">
        <v>1</v>
      </c>
      <c r="E140" s="21">
        <v>3</v>
      </c>
      <c r="F140" s="31">
        <v>18.71</v>
      </c>
      <c r="G140" s="31">
        <v>4</v>
      </c>
      <c r="H140" s="31">
        <f xml:space="preserve"> 0.67 + (0.19 * Table1[[#This Row],[Size]]) + (0.09 * Table1[[#This Row],[Total_Bill]])</f>
        <v>2.9239000000000002</v>
      </c>
      <c r="I140" s="22">
        <f>Table1[[#This Row],[Predicted tips]]-Table1[[#This Row],[Tips]]</f>
        <v>-1.0760999999999998</v>
      </c>
      <c r="J140" s="22">
        <f>Table1[[#This Row],[Diff bw pr/atul]]^2</f>
        <v>1.1579912099999996</v>
      </c>
      <c r="K140" s="22"/>
      <c r="L140" s="22"/>
      <c r="M140" s="22"/>
    </row>
    <row r="141" spans="1:13" x14ac:dyDescent="0.2">
      <c r="A141" s="21">
        <v>1</v>
      </c>
      <c r="B141" s="21">
        <v>0</v>
      </c>
      <c r="C141" s="21">
        <v>1</v>
      </c>
      <c r="D141" s="21">
        <v>0</v>
      </c>
      <c r="E141" s="21">
        <v>2</v>
      </c>
      <c r="F141" s="31">
        <v>19.82</v>
      </c>
      <c r="G141" s="31">
        <v>3.18</v>
      </c>
      <c r="H141" s="31">
        <f xml:space="preserve"> 0.67 + (0.19 * Table1[[#This Row],[Size]]) + (0.09 * Table1[[#This Row],[Total_Bill]])</f>
        <v>2.8338000000000001</v>
      </c>
      <c r="I141" s="22">
        <f>Table1[[#This Row],[Predicted tips]]-Table1[[#This Row],[Tips]]</f>
        <v>-0.34620000000000006</v>
      </c>
      <c r="J141" s="22">
        <f>Table1[[#This Row],[Diff bw pr/atul]]^2</f>
        <v>0.11985444000000005</v>
      </c>
      <c r="K141" s="22"/>
      <c r="L141" s="22"/>
      <c r="M141" s="22"/>
    </row>
    <row r="142" spans="1:13" x14ac:dyDescent="0.2">
      <c r="A142" s="21">
        <v>0</v>
      </c>
      <c r="B142" s="21">
        <v>0</v>
      </c>
      <c r="C142" s="21">
        <v>1</v>
      </c>
      <c r="D142" s="21">
        <v>0</v>
      </c>
      <c r="E142" s="21">
        <v>2</v>
      </c>
      <c r="F142" s="31">
        <v>19.649999999999999</v>
      </c>
      <c r="G142" s="31">
        <v>3</v>
      </c>
      <c r="H142" s="31">
        <f xml:space="preserve"> 0.67 + (0.19 * Table1[[#This Row],[Size]]) + (0.09 * Table1[[#This Row],[Total_Bill]])</f>
        <v>2.8184999999999998</v>
      </c>
      <c r="I142" s="22">
        <f>Table1[[#This Row],[Predicted tips]]-Table1[[#This Row],[Tips]]</f>
        <v>-0.18150000000000022</v>
      </c>
      <c r="J142" s="22">
        <f>Table1[[#This Row],[Diff bw pr/atul]]^2</f>
        <v>3.2942250000000076E-2</v>
      </c>
      <c r="K142" s="22"/>
      <c r="L142" s="22"/>
      <c r="M142" s="22"/>
    </row>
    <row r="143" spans="1:13" x14ac:dyDescent="0.2">
      <c r="A143" s="21">
        <v>1</v>
      </c>
      <c r="B143" s="21">
        <v>1</v>
      </c>
      <c r="C143" s="21">
        <v>0</v>
      </c>
      <c r="D143" s="21">
        <v>0</v>
      </c>
      <c r="E143" s="21">
        <v>2</v>
      </c>
      <c r="F143" s="31">
        <v>21.01</v>
      </c>
      <c r="G143" s="31">
        <v>3</v>
      </c>
      <c r="H143" s="31">
        <f xml:space="preserve"> 0.67 + (0.19 * Table1[[#This Row],[Size]]) + (0.09 * Table1[[#This Row],[Total_Bill]])</f>
        <v>2.9409000000000001</v>
      </c>
      <c r="I143" s="22">
        <f>Table1[[#This Row],[Predicted tips]]-Table1[[#This Row],[Tips]]</f>
        <v>-5.909999999999993E-2</v>
      </c>
      <c r="J143" s="22">
        <f>Table1[[#This Row],[Diff bw pr/atul]]^2</f>
        <v>3.4928099999999916E-3</v>
      </c>
      <c r="K143" s="22"/>
      <c r="L143" s="22"/>
      <c r="M143" s="22"/>
    </row>
    <row r="144" spans="1:13" x14ac:dyDescent="0.2">
      <c r="A144" s="21">
        <v>1</v>
      </c>
      <c r="B144" s="21">
        <v>0</v>
      </c>
      <c r="C144" s="21">
        <v>1</v>
      </c>
      <c r="D144" s="21">
        <v>0</v>
      </c>
      <c r="E144" s="21">
        <v>2</v>
      </c>
      <c r="F144" s="31">
        <v>20.23</v>
      </c>
      <c r="G144" s="31">
        <v>2.0099999999999998</v>
      </c>
      <c r="H144" s="31">
        <f xml:space="preserve"> 0.67 + (0.19 * Table1[[#This Row],[Size]]) + (0.09 * Table1[[#This Row],[Total_Bill]])</f>
        <v>2.8707000000000003</v>
      </c>
      <c r="I144" s="22">
        <f>Table1[[#This Row],[Predicted tips]]-Table1[[#This Row],[Tips]]</f>
        <v>0.86070000000000046</v>
      </c>
      <c r="J144" s="22">
        <f>Table1[[#This Row],[Diff bw pr/atul]]^2</f>
        <v>0.74080449000000081</v>
      </c>
      <c r="K144" s="22"/>
      <c r="L144" s="22"/>
      <c r="M144" s="22"/>
    </row>
    <row r="145" spans="1:13" x14ac:dyDescent="0.2">
      <c r="A145" s="21">
        <v>1</v>
      </c>
      <c r="B145" s="21">
        <v>0</v>
      </c>
      <c r="C145" s="21">
        <v>10</v>
      </c>
      <c r="D145" s="21">
        <v>0</v>
      </c>
      <c r="E145" s="21">
        <v>4</v>
      </c>
      <c r="F145" s="31">
        <v>16.489999999999998</v>
      </c>
      <c r="G145" s="31">
        <v>2</v>
      </c>
      <c r="H145" s="31">
        <f xml:space="preserve"> 0.67 + (0.19 * Table1[[#This Row],[Size]]) + (0.09 * Table1[[#This Row],[Total_Bill]])</f>
        <v>2.9140999999999999</v>
      </c>
      <c r="I145" s="22">
        <f>Table1[[#This Row],[Predicted tips]]-Table1[[#This Row],[Tips]]</f>
        <v>0.91409999999999991</v>
      </c>
      <c r="J145" s="22">
        <f>Table1[[#This Row],[Diff bw pr/atul]]^2</f>
        <v>0.83557880999999989</v>
      </c>
      <c r="K145" s="22"/>
      <c r="L145" s="22"/>
      <c r="M145" s="22"/>
    </row>
    <row r="146" spans="1:13" x14ac:dyDescent="0.2">
      <c r="A146" s="21">
        <v>0</v>
      </c>
      <c r="B146" s="21">
        <v>0</v>
      </c>
      <c r="C146" s="21">
        <v>11</v>
      </c>
      <c r="D146" s="21">
        <v>1</v>
      </c>
      <c r="E146" s="21">
        <v>2</v>
      </c>
      <c r="F146" s="31">
        <v>20.27</v>
      </c>
      <c r="G146" s="31">
        <v>2.83</v>
      </c>
      <c r="H146" s="31">
        <f xml:space="preserve"> 0.67 + (0.19 * Table1[[#This Row],[Size]]) + (0.09 * Table1[[#This Row],[Total_Bill]])</f>
        <v>2.8742999999999999</v>
      </c>
      <c r="I146" s="22">
        <f>Table1[[#This Row],[Predicted tips]]-Table1[[#This Row],[Tips]]</f>
        <v>4.4299999999999784E-2</v>
      </c>
      <c r="J146" s="22">
        <f>Table1[[#This Row],[Diff bw pr/atul]]^2</f>
        <v>1.9624899999999808E-3</v>
      </c>
      <c r="K146" s="22"/>
      <c r="L146" s="22"/>
      <c r="M146" s="22"/>
    </row>
    <row r="147" spans="1:13" x14ac:dyDescent="0.2">
      <c r="A147" s="21">
        <v>0</v>
      </c>
      <c r="B147" s="21">
        <v>0</v>
      </c>
      <c r="C147" s="21">
        <v>1</v>
      </c>
      <c r="D147" s="21">
        <v>0</v>
      </c>
      <c r="E147" s="21">
        <v>2</v>
      </c>
      <c r="F147" s="31">
        <v>20.29</v>
      </c>
      <c r="G147" s="31">
        <v>2.75</v>
      </c>
      <c r="H147" s="31">
        <f xml:space="preserve"> 0.67 + (0.19 * Table1[[#This Row],[Size]]) + (0.09 * Table1[[#This Row],[Total_Bill]])</f>
        <v>2.8761000000000001</v>
      </c>
      <c r="I147" s="22">
        <f>Table1[[#This Row],[Predicted tips]]-Table1[[#This Row],[Tips]]</f>
        <v>0.1261000000000001</v>
      </c>
      <c r="J147" s="22">
        <f>Table1[[#This Row],[Diff bw pr/atul]]^2</f>
        <v>1.5901210000000027E-2</v>
      </c>
      <c r="K147" s="22"/>
      <c r="L147" s="22"/>
      <c r="M147" s="22"/>
    </row>
    <row r="148" spans="1:13" x14ac:dyDescent="0.2">
      <c r="A148" s="21">
        <v>1</v>
      </c>
      <c r="B148" s="21">
        <v>0</v>
      </c>
      <c r="C148" s="21">
        <v>1</v>
      </c>
      <c r="D148" s="21">
        <v>0</v>
      </c>
      <c r="E148" s="21">
        <v>3</v>
      </c>
      <c r="F148" s="31">
        <v>18.690000000000001</v>
      </c>
      <c r="G148" s="31">
        <v>2.31</v>
      </c>
      <c r="H148" s="31">
        <f xml:space="preserve"> 0.67 + (0.19 * Table1[[#This Row],[Size]]) + (0.09 * Table1[[#This Row],[Total_Bill]])</f>
        <v>2.9221000000000004</v>
      </c>
      <c r="I148" s="22">
        <f>Table1[[#This Row],[Predicted tips]]-Table1[[#This Row],[Tips]]</f>
        <v>0.61210000000000031</v>
      </c>
      <c r="J148" s="22">
        <f>Table1[[#This Row],[Diff bw pr/atul]]^2</f>
        <v>0.37466641000000039</v>
      </c>
      <c r="K148" s="22"/>
      <c r="L148" s="22"/>
      <c r="M148" s="22"/>
    </row>
    <row r="149" spans="1:13" x14ac:dyDescent="0.2">
      <c r="A149" s="21">
        <v>1</v>
      </c>
      <c r="B149" s="21">
        <v>0</v>
      </c>
      <c r="C149" s="21">
        <v>10</v>
      </c>
      <c r="D149" s="21">
        <v>0</v>
      </c>
      <c r="E149" s="21">
        <v>2</v>
      </c>
      <c r="F149" s="31">
        <v>20.76</v>
      </c>
      <c r="G149" s="31">
        <v>2.2400000000000002</v>
      </c>
      <c r="H149" s="31">
        <f xml:space="preserve"> 0.67 + (0.19 * Table1[[#This Row],[Size]]) + (0.09 * Table1[[#This Row],[Total_Bill]])</f>
        <v>2.9184000000000001</v>
      </c>
      <c r="I149" s="22">
        <f>Table1[[#This Row],[Predicted tips]]-Table1[[#This Row],[Tips]]</f>
        <v>0.67839999999999989</v>
      </c>
      <c r="J149" s="22">
        <f>Table1[[#This Row],[Diff bw pr/atul]]^2</f>
        <v>0.46022655999999984</v>
      </c>
      <c r="K149" s="22"/>
      <c r="L149" s="22"/>
      <c r="M149" s="22"/>
    </row>
    <row r="150" spans="1:13" x14ac:dyDescent="0.2">
      <c r="A150" s="21">
        <v>0</v>
      </c>
      <c r="B150" s="21">
        <v>0</v>
      </c>
      <c r="C150" s="21">
        <v>11</v>
      </c>
      <c r="D150" s="21">
        <v>1</v>
      </c>
      <c r="E150" s="21">
        <v>3</v>
      </c>
      <c r="F150" s="31">
        <v>18.64</v>
      </c>
      <c r="G150" s="31">
        <v>1.36</v>
      </c>
      <c r="H150" s="31">
        <f xml:space="preserve"> 0.67 + (0.19 * Table1[[#This Row],[Size]]) + (0.09 * Table1[[#This Row],[Total_Bill]])</f>
        <v>2.9176000000000002</v>
      </c>
      <c r="I150" s="22">
        <f>Table1[[#This Row],[Predicted tips]]-Table1[[#This Row],[Tips]]</f>
        <v>1.5576000000000001</v>
      </c>
      <c r="J150" s="22">
        <f>Table1[[#This Row],[Diff bw pr/atul]]^2</f>
        <v>2.4261177600000003</v>
      </c>
      <c r="K150" s="22"/>
      <c r="L150" s="22"/>
      <c r="M150" s="22"/>
    </row>
    <row r="151" spans="1:13" x14ac:dyDescent="0.2">
      <c r="A151" s="21">
        <v>1</v>
      </c>
      <c r="B151" s="21">
        <v>0</v>
      </c>
      <c r="C151" s="21">
        <v>11</v>
      </c>
      <c r="D151" s="21">
        <v>1</v>
      </c>
      <c r="E151" s="21">
        <v>2</v>
      </c>
      <c r="F151" s="31">
        <v>21.16</v>
      </c>
      <c r="G151" s="31">
        <v>3</v>
      </c>
      <c r="H151" s="31">
        <f xml:space="preserve"> 0.67 + (0.19 * Table1[[#This Row],[Size]]) + (0.09 * Table1[[#This Row],[Total_Bill]])</f>
        <v>2.9543999999999997</v>
      </c>
      <c r="I151" s="22">
        <f>Table1[[#This Row],[Predicted tips]]-Table1[[#This Row],[Tips]]</f>
        <v>-4.5600000000000307E-2</v>
      </c>
      <c r="J151" s="22">
        <f>Table1[[#This Row],[Diff bw pr/atul]]^2</f>
        <v>2.0793600000000279E-3</v>
      </c>
      <c r="K151" s="22"/>
      <c r="L151" s="22"/>
      <c r="M151" s="22"/>
    </row>
    <row r="152" spans="1:13" x14ac:dyDescent="0.2">
      <c r="A152" s="21">
        <v>1</v>
      </c>
      <c r="B152" s="21">
        <v>1</v>
      </c>
      <c r="C152" s="21">
        <v>1</v>
      </c>
      <c r="D152" s="21">
        <v>0</v>
      </c>
      <c r="E152" s="21">
        <v>4</v>
      </c>
      <c r="F152" s="31">
        <v>18.29</v>
      </c>
      <c r="G152" s="31">
        <v>3.76</v>
      </c>
      <c r="H152" s="31">
        <f xml:space="preserve"> 0.67 + (0.19 * Table1[[#This Row],[Size]]) + (0.09 * Table1[[#This Row],[Total_Bill]])</f>
        <v>3.0761000000000003</v>
      </c>
      <c r="I152" s="22">
        <f>Table1[[#This Row],[Predicted tips]]-Table1[[#This Row],[Tips]]</f>
        <v>-0.68389999999999951</v>
      </c>
      <c r="J152" s="22">
        <f>Table1[[#This Row],[Diff bw pr/atul]]^2</f>
        <v>0.46771920999999933</v>
      </c>
      <c r="K152" s="22"/>
      <c r="L152" s="22"/>
      <c r="M152" s="22"/>
    </row>
    <row r="153" spans="1:13" x14ac:dyDescent="0.2">
      <c r="A153" s="21">
        <v>0</v>
      </c>
      <c r="B153" s="21">
        <v>0</v>
      </c>
      <c r="C153" s="21">
        <v>1</v>
      </c>
      <c r="D153" s="21">
        <v>0</v>
      </c>
      <c r="E153" s="21">
        <v>2</v>
      </c>
      <c r="F153" s="31">
        <v>20.92</v>
      </c>
      <c r="G153" s="31">
        <v>4.08</v>
      </c>
      <c r="H153" s="31">
        <f xml:space="preserve"> 0.67 + (0.19 * Table1[[#This Row],[Size]]) + (0.09 * Table1[[#This Row],[Total_Bill]])</f>
        <v>2.9328000000000003</v>
      </c>
      <c r="I153" s="22">
        <f>Table1[[#This Row],[Predicted tips]]-Table1[[#This Row],[Tips]]</f>
        <v>-1.1471999999999998</v>
      </c>
      <c r="J153" s="22">
        <f>Table1[[#This Row],[Diff bw pr/atul]]^2</f>
        <v>1.3160678399999994</v>
      </c>
      <c r="K153" s="22"/>
      <c r="L153" s="22"/>
      <c r="M153" s="22"/>
    </row>
    <row r="154" spans="1:13" x14ac:dyDescent="0.2">
      <c r="A154" s="21">
        <v>0</v>
      </c>
      <c r="B154" s="21">
        <v>1</v>
      </c>
      <c r="C154" s="21">
        <v>1</v>
      </c>
      <c r="D154" s="21">
        <v>0</v>
      </c>
      <c r="E154" s="21">
        <v>2</v>
      </c>
      <c r="F154" s="31">
        <v>22.12</v>
      </c>
      <c r="G154" s="31">
        <v>2.88</v>
      </c>
      <c r="H154" s="31">
        <f xml:space="preserve"> 0.67 + (0.19 * Table1[[#This Row],[Size]]) + (0.09 * Table1[[#This Row],[Total_Bill]])</f>
        <v>3.0407999999999999</v>
      </c>
      <c r="I154" s="22">
        <f>Table1[[#This Row],[Predicted tips]]-Table1[[#This Row],[Tips]]</f>
        <v>0.16080000000000005</v>
      </c>
      <c r="J154" s="22">
        <f>Table1[[#This Row],[Diff bw pr/atul]]^2</f>
        <v>2.5856640000000018E-2</v>
      </c>
      <c r="K154" s="22"/>
      <c r="L154" s="22"/>
      <c r="M154" s="22"/>
    </row>
    <row r="155" spans="1:13" x14ac:dyDescent="0.2">
      <c r="A155" s="21">
        <v>1</v>
      </c>
      <c r="B155" s="21">
        <v>0</v>
      </c>
      <c r="C155" s="21">
        <v>10</v>
      </c>
      <c r="D155" s="21">
        <v>0</v>
      </c>
      <c r="E155" s="21">
        <v>2</v>
      </c>
      <c r="F155" s="31">
        <v>21.58</v>
      </c>
      <c r="G155" s="31">
        <v>3.92</v>
      </c>
      <c r="H155" s="31">
        <f xml:space="preserve"> 0.67 + (0.19 * Table1[[#This Row],[Size]]) + (0.09 * Table1[[#This Row],[Total_Bill]])</f>
        <v>2.9921999999999995</v>
      </c>
      <c r="I155" s="22">
        <f>Table1[[#This Row],[Predicted tips]]-Table1[[#This Row],[Tips]]</f>
        <v>-0.9278000000000004</v>
      </c>
      <c r="J155" s="22">
        <f>Table1[[#This Row],[Diff bw pr/atul]]^2</f>
        <v>0.8608128400000008</v>
      </c>
      <c r="K155" s="22"/>
      <c r="L155" s="22"/>
      <c r="M155" s="22"/>
    </row>
    <row r="156" spans="1:13" x14ac:dyDescent="0.2">
      <c r="A156" s="21">
        <v>1</v>
      </c>
      <c r="B156" s="21">
        <v>0</v>
      </c>
      <c r="C156" s="21">
        <v>1</v>
      </c>
      <c r="D156" s="21">
        <v>0</v>
      </c>
      <c r="E156" s="21">
        <v>4</v>
      </c>
      <c r="F156" s="31">
        <v>17.809999999999999</v>
      </c>
      <c r="G156" s="31">
        <v>2.34</v>
      </c>
      <c r="H156" s="31">
        <f xml:space="preserve"> 0.67 + (0.19 * Table1[[#This Row],[Size]]) + (0.09 * Table1[[#This Row],[Total_Bill]])</f>
        <v>3.0328999999999997</v>
      </c>
      <c r="I156" s="22">
        <f>Table1[[#This Row],[Predicted tips]]-Table1[[#This Row],[Tips]]</f>
        <v>0.69289999999999985</v>
      </c>
      <c r="J156" s="22">
        <f>Table1[[#This Row],[Diff bw pr/atul]]^2</f>
        <v>0.48011040999999977</v>
      </c>
      <c r="K156" s="22"/>
      <c r="L156" s="22"/>
      <c r="M156" s="22"/>
    </row>
    <row r="157" spans="1:13" x14ac:dyDescent="0.2">
      <c r="A157" s="21">
        <v>1</v>
      </c>
      <c r="B157" s="21">
        <v>0</v>
      </c>
      <c r="C157" s="21">
        <v>1</v>
      </c>
      <c r="D157" s="21">
        <v>0</v>
      </c>
      <c r="E157" s="21">
        <v>2</v>
      </c>
      <c r="F157" s="31">
        <v>21.7</v>
      </c>
      <c r="G157" s="31">
        <v>4.3</v>
      </c>
      <c r="H157" s="31">
        <f xml:space="preserve"> 0.67 + (0.19 * Table1[[#This Row],[Size]]) + (0.09 * Table1[[#This Row],[Total_Bill]])</f>
        <v>3.0030000000000001</v>
      </c>
      <c r="I157" s="22">
        <f>Table1[[#This Row],[Predicted tips]]-Table1[[#This Row],[Tips]]</f>
        <v>-1.2969999999999997</v>
      </c>
      <c r="J157" s="22">
        <f>Table1[[#This Row],[Diff bw pr/atul]]^2</f>
        <v>1.6822089999999992</v>
      </c>
      <c r="K157" s="22"/>
      <c r="L157" s="22"/>
      <c r="M157" s="22"/>
    </row>
    <row r="158" spans="1:13" x14ac:dyDescent="0.2">
      <c r="A158" s="21">
        <v>1</v>
      </c>
      <c r="B158" s="21">
        <v>1</v>
      </c>
      <c r="C158" s="21">
        <v>1</v>
      </c>
      <c r="D158" s="21">
        <v>0</v>
      </c>
      <c r="E158" s="21">
        <v>2</v>
      </c>
      <c r="F158" s="31">
        <v>22.67</v>
      </c>
      <c r="G158" s="31">
        <v>2</v>
      </c>
      <c r="H158" s="31">
        <f xml:space="preserve"> 0.67 + (0.19 * Table1[[#This Row],[Size]]) + (0.09 * Table1[[#This Row],[Total_Bill]])</f>
        <v>3.0903</v>
      </c>
      <c r="I158" s="22">
        <f>Table1[[#This Row],[Predicted tips]]-Table1[[#This Row],[Tips]]</f>
        <v>1.0903</v>
      </c>
      <c r="J158" s="22">
        <f>Table1[[#This Row],[Diff bw pr/atul]]^2</f>
        <v>1.1887540900000002</v>
      </c>
      <c r="K158" s="22"/>
      <c r="L158" s="22"/>
      <c r="M158" s="22"/>
    </row>
    <row r="159" spans="1:13" x14ac:dyDescent="0.2">
      <c r="A159" s="21">
        <v>0</v>
      </c>
      <c r="B159" s="21">
        <v>1</v>
      </c>
      <c r="C159" s="21">
        <v>1</v>
      </c>
      <c r="D159" s="21">
        <v>0</v>
      </c>
      <c r="E159" s="21">
        <v>2</v>
      </c>
      <c r="F159" s="31">
        <v>22.42</v>
      </c>
      <c r="G159" s="31">
        <v>3.48</v>
      </c>
      <c r="H159" s="31">
        <f xml:space="preserve"> 0.67 + (0.19 * Table1[[#This Row],[Size]]) + (0.09 * Table1[[#This Row],[Total_Bill]])</f>
        <v>3.0678000000000001</v>
      </c>
      <c r="I159" s="22">
        <f>Table1[[#This Row],[Predicted tips]]-Table1[[#This Row],[Tips]]</f>
        <v>-0.4121999999999999</v>
      </c>
      <c r="J159" s="22">
        <f>Table1[[#This Row],[Diff bw pr/atul]]^2</f>
        <v>0.16990883999999992</v>
      </c>
      <c r="K159" s="22"/>
      <c r="L159" s="22"/>
      <c r="M159" s="22"/>
    </row>
    <row r="160" spans="1:13" x14ac:dyDescent="0.2">
      <c r="A160" s="21">
        <v>1</v>
      </c>
      <c r="B160" s="21">
        <v>0</v>
      </c>
      <c r="C160" s="21">
        <v>1</v>
      </c>
      <c r="D160" s="21">
        <v>0</v>
      </c>
      <c r="E160" s="21">
        <v>3</v>
      </c>
      <c r="F160" s="31">
        <v>20.079999999999998</v>
      </c>
      <c r="G160" s="31">
        <v>3.15</v>
      </c>
      <c r="H160" s="31">
        <f xml:space="preserve"> 0.67 + (0.19 * Table1[[#This Row],[Size]]) + (0.09 * Table1[[#This Row],[Total_Bill]])</f>
        <v>3.0472000000000001</v>
      </c>
      <c r="I160" s="22">
        <f>Table1[[#This Row],[Predicted tips]]-Table1[[#This Row],[Tips]]</f>
        <v>-0.10279999999999978</v>
      </c>
      <c r="J160" s="22">
        <f>Table1[[#This Row],[Diff bw pr/atul]]^2</f>
        <v>1.0567839999999955E-2</v>
      </c>
      <c r="K160" s="22"/>
      <c r="L160" s="22"/>
      <c r="M160" s="22"/>
    </row>
    <row r="161" spans="1:13" x14ac:dyDescent="0.2">
      <c r="A161" s="21">
        <v>0</v>
      </c>
      <c r="B161" s="21">
        <v>1</v>
      </c>
      <c r="C161" s="21">
        <v>10</v>
      </c>
      <c r="D161" s="21">
        <v>0</v>
      </c>
      <c r="E161" s="21">
        <v>3</v>
      </c>
      <c r="F161" s="31">
        <v>20.9</v>
      </c>
      <c r="G161" s="31">
        <v>3.5</v>
      </c>
      <c r="H161" s="31">
        <f xml:space="preserve"> 0.67 + (0.19 * Table1[[#This Row],[Size]]) + (0.09 * Table1[[#This Row],[Total_Bill]])</f>
        <v>3.121</v>
      </c>
      <c r="I161" s="22">
        <f>Table1[[#This Row],[Predicted tips]]-Table1[[#This Row],[Tips]]</f>
        <v>-0.379</v>
      </c>
      <c r="J161" s="22">
        <f>Table1[[#This Row],[Diff bw pr/atul]]^2</f>
        <v>0.14364099999999999</v>
      </c>
      <c r="K161" s="22"/>
      <c r="L161" s="22"/>
      <c r="M161" s="22"/>
    </row>
    <row r="162" spans="1:13" x14ac:dyDescent="0.2">
      <c r="A162" s="21">
        <v>1</v>
      </c>
      <c r="B162" s="21">
        <v>0</v>
      </c>
      <c r="C162" s="21">
        <v>10</v>
      </c>
      <c r="D162" s="21">
        <v>0</v>
      </c>
      <c r="E162" s="21">
        <v>2</v>
      </c>
      <c r="F162" s="31">
        <v>22.23</v>
      </c>
      <c r="G162" s="31">
        <v>5</v>
      </c>
      <c r="H162" s="31">
        <f xml:space="preserve"> 0.67 + (0.19 * Table1[[#This Row],[Size]]) + (0.09 * Table1[[#This Row],[Total_Bill]])</f>
        <v>3.0507</v>
      </c>
      <c r="I162" s="22">
        <f>Table1[[#This Row],[Predicted tips]]-Table1[[#This Row],[Tips]]</f>
        <v>-1.9493</v>
      </c>
      <c r="J162" s="22">
        <f>Table1[[#This Row],[Diff bw pr/atul]]^2</f>
        <v>3.7997704900000002</v>
      </c>
      <c r="K162" s="22"/>
      <c r="L162" s="22"/>
      <c r="M162" s="22"/>
    </row>
    <row r="163" spans="1:13" x14ac:dyDescent="0.2">
      <c r="A163" s="21">
        <v>1</v>
      </c>
      <c r="B163" s="21">
        <v>0</v>
      </c>
      <c r="C163" s="21">
        <v>1</v>
      </c>
      <c r="D163" s="21">
        <v>0</v>
      </c>
      <c r="E163" s="21">
        <v>4</v>
      </c>
      <c r="F163" s="31">
        <v>18.350000000000001</v>
      </c>
      <c r="G163" s="31">
        <v>2.5</v>
      </c>
      <c r="H163" s="31">
        <f xml:space="preserve"> 0.67 + (0.19 * Table1[[#This Row],[Size]]) + (0.09 * Table1[[#This Row],[Total_Bill]])</f>
        <v>3.0815000000000001</v>
      </c>
      <c r="I163" s="22">
        <f>Table1[[#This Row],[Predicted tips]]-Table1[[#This Row],[Tips]]</f>
        <v>0.58150000000000013</v>
      </c>
      <c r="J163" s="22">
        <f>Table1[[#This Row],[Diff bw pr/atul]]^2</f>
        <v>0.33814225000000014</v>
      </c>
      <c r="K163" s="22"/>
      <c r="L163" s="22"/>
      <c r="M163" s="22"/>
    </row>
    <row r="164" spans="1:13" x14ac:dyDescent="0.2">
      <c r="A164" s="21">
        <v>1</v>
      </c>
      <c r="B164" s="21">
        <v>0</v>
      </c>
      <c r="C164" s="21">
        <v>10</v>
      </c>
      <c r="D164" s="21">
        <v>0</v>
      </c>
      <c r="E164" s="21">
        <v>4</v>
      </c>
      <c r="F164" s="31">
        <v>18.43</v>
      </c>
      <c r="G164" s="31">
        <v>3</v>
      </c>
      <c r="H164" s="31">
        <f xml:space="preserve"> 0.67 + (0.19 * Table1[[#This Row],[Size]]) + (0.09 * Table1[[#This Row],[Total_Bill]])</f>
        <v>3.0887000000000002</v>
      </c>
      <c r="I164" s="22">
        <f>Table1[[#This Row],[Predicted tips]]-Table1[[#This Row],[Tips]]</f>
        <v>8.8700000000000223E-2</v>
      </c>
      <c r="J164" s="22">
        <f>Table1[[#This Row],[Diff bw pr/atul]]^2</f>
        <v>7.86769000000004E-3</v>
      </c>
      <c r="K164" s="22"/>
      <c r="L164" s="22"/>
      <c r="M164" s="22"/>
    </row>
    <row r="165" spans="1:13" x14ac:dyDescent="0.2">
      <c r="A165" s="21">
        <v>1</v>
      </c>
      <c r="B165" s="21">
        <v>1</v>
      </c>
      <c r="C165" s="21">
        <v>10</v>
      </c>
      <c r="D165" s="21">
        <v>0</v>
      </c>
      <c r="E165" s="21">
        <v>2</v>
      </c>
      <c r="F165" s="31">
        <v>23.33</v>
      </c>
      <c r="G165" s="31">
        <v>5.65</v>
      </c>
      <c r="H165" s="31">
        <f xml:space="preserve"> 0.67 + (0.19 * Table1[[#This Row],[Size]]) + (0.09 * Table1[[#This Row],[Total_Bill]])</f>
        <v>3.1497000000000002</v>
      </c>
      <c r="I165" s="22">
        <f>Table1[[#This Row],[Predicted tips]]-Table1[[#This Row],[Tips]]</f>
        <v>-2.5003000000000002</v>
      </c>
      <c r="J165" s="22">
        <f>Table1[[#This Row],[Diff bw pr/atul]]^2</f>
        <v>6.2515000900000013</v>
      </c>
      <c r="K165" s="22"/>
      <c r="L165" s="22"/>
      <c r="M165" s="22"/>
    </row>
    <row r="166" spans="1:13" x14ac:dyDescent="0.2">
      <c r="A166" s="21">
        <v>1</v>
      </c>
      <c r="B166" s="21">
        <v>0</v>
      </c>
      <c r="C166" s="21">
        <v>0</v>
      </c>
      <c r="D166" s="21">
        <v>0</v>
      </c>
      <c r="E166" s="21">
        <v>2</v>
      </c>
      <c r="F166" s="31">
        <v>22.49</v>
      </c>
      <c r="G166" s="31">
        <v>3.5</v>
      </c>
      <c r="H166" s="31">
        <f xml:space="preserve"> 0.67 + (0.19 * Table1[[#This Row],[Size]]) + (0.09 * Table1[[#This Row],[Total_Bill]])</f>
        <v>3.0740999999999996</v>
      </c>
      <c r="I166" s="22">
        <f>Table1[[#This Row],[Predicted tips]]-Table1[[#This Row],[Tips]]</f>
        <v>-0.42590000000000039</v>
      </c>
      <c r="J166" s="22">
        <f>Table1[[#This Row],[Diff bw pr/atul]]^2</f>
        <v>0.18139081000000032</v>
      </c>
      <c r="K166" s="22"/>
      <c r="L166" s="22"/>
      <c r="M166" s="22"/>
    </row>
    <row r="167" spans="1:13" x14ac:dyDescent="0.2">
      <c r="A167" s="21">
        <v>1</v>
      </c>
      <c r="B167" s="21">
        <v>0</v>
      </c>
      <c r="C167" s="21">
        <v>1</v>
      </c>
      <c r="D167" s="21">
        <v>0</v>
      </c>
      <c r="E167" s="21">
        <v>3</v>
      </c>
      <c r="F167" s="31">
        <v>20.65</v>
      </c>
      <c r="G167" s="31">
        <v>3.35</v>
      </c>
      <c r="H167" s="31">
        <f xml:space="preserve"> 0.67 + (0.19 * Table1[[#This Row],[Size]]) + (0.09 * Table1[[#This Row],[Total_Bill]])</f>
        <v>3.0985</v>
      </c>
      <c r="I167" s="22">
        <f>Table1[[#This Row],[Predicted tips]]-Table1[[#This Row],[Tips]]</f>
        <v>-0.25150000000000006</v>
      </c>
      <c r="J167" s="22">
        <f>Table1[[#This Row],[Diff bw pr/atul]]^2</f>
        <v>6.3252250000000024E-2</v>
      </c>
      <c r="K167" s="22"/>
      <c r="L167" s="22"/>
      <c r="M167" s="22"/>
    </row>
    <row r="168" spans="1:13" x14ac:dyDescent="0.2">
      <c r="A168" s="21">
        <v>1</v>
      </c>
      <c r="B168" s="21">
        <v>0</v>
      </c>
      <c r="C168" s="21">
        <v>11</v>
      </c>
      <c r="D168" s="21">
        <v>1</v>
      </c>
      <c r="E168" s="21">
        <v>2</v>
      </c>
      <c r="F168" s="31">
        <v>22.76</v>
      </c>
      <c r="G168" s="31">
        <v>3</v>
      </c>
      <c r="H168" s="31">
        <f xml:space="preserve"> 0.67 + (0.19 * Table1[[#This Row],[Size]]) + (0.09 * Table1[[#This Row],[Total_Bill]])</f>
        <v>3.0983999999999998</v>
      </c>
      <c r="I168" s="22">
        <f>Table1[[#This Row],[Predicted tips]]-Table1[[#This Row],[Tips]]</f>
        <v>9.8399999999999821E-2</v>
      </c>
      <c r="J168" s="22">
        <f>Table1[[#This Row],[Diff bw pr/atul]]^2</f>
        <v>9.6825599999999651E-3</v>
      </c>
      <c r="K168" s="22"/>
      <c r="L168" s="22"/>
      <c r="M168" s="22"/>
    </row>
    <row r="169" spans="1:13" x14ac:dyDescent="0.2">
      <c r="A169" s="21">
        <v>1</v>
      </c>
      <c r="B169" s="21">
        <v>0</v>
      </c>
      <c r="C169" s="21">
        <v>10</v>
      </c>
      <c r="D169" s="21">
        <v>0</v>
      </c>
      <c r="E169" s="21">
        <v>3</v>
      </c>
      <c r="F169" s="31">
        <v>21.01</v>
      </c>
      <c r="G169" s="31">
        <v>3.5</v>
      </c>
      <c r="H169" s="31">
        <f xml:space="preserve"> 0.67 + (0.19 * Table1[[#This Row],[Size]]) + (0.09 * Table1[[#This Row],[Total_Bill]])</f>
        <v>3.1309000000000005</v>
      </c>
      <c r="I169" s="22">
        <f>Table1[[#This Row],[Predicted tips]]-Table1[[#This Row],[Tips]]</f>
        <v>-0.36909999999999954</v>
      </c>
      <c r="J169" s="22">
        <f>Table1[[#This Row],[Diff bw pr/atul]]^2</f>
        <v>0.13623480999999965</v>
      </c>
      <c r="K169" s="22"/>
      <c r="L169" s="22"/>
      <c r="M169" s="22"/>
    </row>
    <row r="170" spans="1:13" x14ac:dyDescent="0.2">
      <c r="A170" s="21">
        <v>0</v>
      </c>
      <c r="B170" s="21">
        <v>0</v>
      </c>
      <c r="C170" s="21">
        <v>0</v>
      </c>
      <c r="D170" s="21">
        <v>0</v>
      </c>
      <c r="E170" s="21">
        <v>2</v>
      </c>
      <c r="F170" s="31">
        <v>22.75</v>
      </c>
      <c r="G170" s="31">
        <v>3.25</v>
      </c>
      <c r="H170" s="31">
        <f xml:space="preserve"> 0.67 + (0.19 * Table1[[#This Row],[Size]]) + (0.09 * Table1[[#This Row],[Total_Bill]])</f>
        <v>3.0975000000000001</v>
      </c>
      <c r="I170" s="22">
        <f>Table1[[#This Row],[Predicted tips]]-Table1[[#This Row],[Tips]]</f>
        <v>-0.15249999999999986</v>
      </c>
      <c r="J170" s="22">
        <f>Table1[[#This Row],[Diff bw pr/atul]]^2</f>
        <v>2.3256249999999958E-2</v>
      </c>
      <c r="K170" s="22"/>
      <c r="L170" s="22"/>
      <c r="M170" s="22"/>
    </row>
    <row r="171" spans="1:13" x14ac:dyDescent="0.2">
      <c r="A171" s="21">
        <v>1</v>
      </c>
      <c r="B171" s="21">
        <v>1</v>
      </c>
      <c r="C171" s="21">
        <v>1</v>
      </c>
      <c r="D171" s="21">
        <v>0</v>
      </c>
      <c r="E171" s="21">
        <v>2</v>
      </c>
      <c r="F171" s="31">
        <v>24.27</v>
      </c>
      <c r="G171" s="31">
        <v>2.0299999999999998</v>
      </c>
      <c r="H171" s="31">
        <f xml:space="preserve"> 0.67 + (0.19 * Table1[[#This Row],[Size]]) + (0.09 * Table1[[#This Row],[Total_Bill]])</f>
        <v>3.2343000000000002</v>
      </c>
      <c r="I171" s="22">
        <f>Table1[[#This Row],[Predicted tips]]-Table1[[#This Row],[Tips]]</f>
        <v>1.2043000000000004</v>
      </c>
      <c r="J171" s="22">
        <f>Table1[[#This Row],[Diff bw pr/atul]]^2</f>
        <v>1.4503384900000009</v>
      </c>
      <c r="K171" s="22"/>
      <c r="L171" s="22"/>
      <c r="M171" s="22"/>
    </row>
    <row r="172" spans="1:13" x14ac:dyDescent="0.2">
      <c r="A172" s="21">
        <v>1</v>
      </c>
      <c r="B172" s="21">
        <v>1</v>
      </c>
      <c r="C172" s="21">
        <v>11</v>
      </c>
      <c r="D172" s="21">
        <v>1</v>
      </c>
      <c r="E172" s="21">
        <v>4</v>
      </c>
      <c r="F172" s="31">
        <v>20.53</v>
      </c>
      <c r="G172" s="31">
        <v>4</v>
      </c>
      <c r="H172" s="31">
        <f xml:space="preserve"> 0.67 + (0.19 * Table1[[#This Row],[Size]]) + (0.09 * Table1[[#This Row],[Total_Bill]])</f>
        <v>3.2777000000000003</v>
      </c>
      <c r="I172" s="22">
        <f>Table1[[#This Row],[Predicted tips]]-Table1[[#This Row],[Tips]]</f>
        <v>-0.72229999999999972</v>
      </c>
      <c r="J172" s="22">
        <f>Table1[[#This Row],[Diff bw pr/atul]]^2</f>
        <v>0.52171728999999956</v>
      </c>
      <c r="K172" s="22"/>
      <c r="L172" s="22"/>
      <c r="M172" s="22"/>
    </row>
    <row r="173" spans="1:13" x14ac:dyDescent="0.2">
      <c r="A173" s="21">
        <v>1</v>
      </c>
      <c r="B173" s="21">
        <v>0</v>
      </c>
      <c r="C173" s="21">
        <v>10</v>
      </c>
      <c r="D173" s="21">
        <v>0</v>
      </c>
      <c r="E173" s="21">
        <v>4</v>
      </c>
      <c r="F173" s="31">
        <v>19.77</v>
      </c>
      <c r="G173" s="31">
        <v>2</v>
      </c>
      <c r="H173" s="31">
        <f xml:space="preserve"> 0.67 + (0.19 * Table1[[#This Row],[Size]]) + (0.09 * Table1[[#This Row],[Total_Bill]])</f>
        <v>3.2092999999999998</v>
      </c>
      <c r="I173" s="22">
        <f>Table1[[#This Row],[Predicted tips]]-Table1[[#This Row],[Tips]]</f>
        <v>1.2092999999999998</v>
      </c>
      <c r="J173" s="22">
        <f>Table1[[#This Row],[Diff bw pr/atul]]^2</f>
        <v>1.4624064899999996</v>
      </c>
      <c r="K173" s="22"/>
      <c r="L173" s="22"/>
      <c r="M173" s="22"/>
    </row>
    <row r="174" spans="1:13" x14ac:dyDescent="0.2">
      <c r="A174" s="21">
        <v>1</v>
      </c>
      <c r="B174" s="21">
        <v>0</v>
      </c>
      <c r="C174" s="21">
        <v>10</v>
      </c>
      <c r="D174" s="21">
        <v>0</v>
      </c>
      <c r="E174" s="21">
        <v>2</v>
      </c>
      <c r="F174" s="31">
        <v>23.68</v>
      </c>
      <c r="G174" s="31">
        <v>3.31</v>
      </c>
      <c r="H174" s="31">
        <f xml:space="preserve"> 0.67 + (0.19 * Table1[[#This Row],[Size]]) + (0.09 * Table1[[#This Row],[Total_Bill]])</f>
        <v>3.1811999999999996</v>
      </c>
      <c r="I174" s="22">
        <f>Table1[[#This Row],[Predicted tips]]-Table1[[#This Row],[Tips]]</f>
        <v>-0.12880000000000047</v>
      </c>
      <c r="J174" s="22">
        <f>Table1[[#This Row],[Diff bw pr/atul]]^2</f>
        <v>1.6589440000000122E-2</v>
      </c>
      <c r="K174" s="22"/>
      <c r="L174" s="22"/>
      <c r="M174" s="22"/>
    </row>
    <row r="175" spans="1:13" x14ac:dyDescent="0.2">
      <c r="A175" s="21">
        <v>1</v>
      </c>
      <c r="B175" s="21">
        <v>0</v>
      </c>
      <c r="C175" s="21">
        <v>10</v>
      </c>
      <c r="D175" s="21">
        <v>0</v>
      </c>
      <c r="E175" s="21">
        <v>2</v>
      </c>
      <c r="F175" s="31">
        <v>23.95</v>
      </c>
      <c r="G175" s="31">
        <v>2.5499999999999998</v>
      </c>
      <c r="H175" s="31">
        <f xml:space="preserve"> 0.67 + (0.19 * Table1[[#This Row],[Size]]) + (0.09 * Table1[[#This Row],[Total_Bill]])</f>
        <v>3.2054999999999998</v>
      </c>
      <c r="I175" s="22">
        <f>Table1[[#This Row],[Predicted tips]]-Table1[[#This Row],[Tips]]</f>
        <v>0.65549999999999997</v>
      </c>
      <c r="J175" s="22">
        <f>Table1[[#This Row],[Diff bw pr/atul]]^2</f>
        <v>0.42968024999999999</v>
      </c>
      <c r="K175" s="22"/>
      <c r="L175" s="22"/>
      <c r="M175" s="22"/>
    </row>
    <row r="176" spans="1:13" x14ac:dyDescent="0.2">
      <c r="A176" s="21">
        <v>1</v>
      </c>
      <c r="B176" s="21">
        <v>1</v>
      </c>
      <c r="C176" s="21">
        <v>10</v>
      </c>
      <c r="D176" s="21">
        <v>0</v>
      </c>
      <c r="E176" s="21">
        <v>3</v>
      </c>
      <c r="F176" s="31">
        <v>23.1</v>
      </c>
      <c r="G176" s="31">
        <v>4</v>
      </c>
      <c r="H176" s="31">
        <f xml:space="preserve"> 0.67 + (0.19 * Table1[[#This Row],[Size]]) + (0.09 * Table1[[#This Row],[Total_Bill]])</f>
        <v>3.3190000000000004</v>
      </c>
      <c r="I176" s="22">
        <f>Table1[[#This Row],[Predicted tips]]-Table1[[#This Row],[Tips]]</f>
        <v>-0.68099999999999961</v>
      </c>
      <c r="J176" s="22">
        <f>Table1[[#This Row],[Diff bw pr/atul]]^2</f>
        <v>0.46376099999999948</v>
      </c>
      <c r="K176" s="22"/>
      <c r="L176" s="22"/>
      <c r="M176" s="22"/>
    </row>
    <row r="177" spans="1:13" x14ac:dyDescent="0.2">
      <c r="A177" s="21">
        <v>1</v>
      </c>
      <c r="B177" s="21">
        <v>0</v>
      </c>
      <c r="C177" s="21">
        <v>1</v>
      </c>
      <c r="D177" s="21">
        <v>0</v>
      </c>
      <c r="E177" s="21">
        <v>4</v>
      </c>
      <c r="F177" s="31">
        <v>20.45</v>
      </c>
      <c r="G177" s="31">
        <v>3</v>
      </c>
      <c r="H177" s="31">
        <f xml:space="preserve"> 0.67 + (0.19 * Table1[[#This Row],[Size]]) + (0.09 * Table1[[#This Row],[Total_Bill]])</f>
        <v>3.2705000000000002</v>
      </c>
      <c r="I177" s="22">
        <f>Table1[[#This Row],[Predicted tips]]-Table1[[#This Row],[Tips]]</f>
        <v>0.27050000000000018</v>
      </c>
      <c r="J177" s="22">
        <f>Table1[[#This Row],[Diff bw pr/atul]]^2</f>
        <v>7.3170250000000103E-2</v>
      </c>
      <c r="K177" s="22"/>
      <c r="L177" s="22"/>
      <c r="M177" s="22"/>
    </row>
    <row r="178" spans="1:13" x14ac:dyDescent="0.2">
      <c r="A178" s="21">
        <v>1</v>
      </c>
      <c r="B178" s="21">
        <v>1</v>
      </c>
      <c r="C178" s="21">
        <v>1</v>
      </c>
      <c r="D178" s="21">
        <v>0</v>
      </c>
      <c r="E178" s="21">
        <v>2</v>
      </c>
      <c r="F178" s="31">
        <v>25.21</v>
      </c>
      <c r="G178" s="31">
        <v>4.29</v>
      </c>
      <c r="H178" s="31">
        <f xml:space="preserve"> 0.67 + (0.19 * Table1[[#This Row],[Size]]) + (0.09 * Table1[[#This Row],[Total_Bill]])</f>
        <v>3.3189000000000002</v>
      </c>
      <c r="I178" s="22">
        <f>Table1[[#This Row],[Predicted tips]]-Table1[[#This Row],[Tips]]</f>
        <v>-0.97109999999999985</v>
      </c>
      <c r="J178" s="22">
        <f>Table1[[#This Row],[Diff bw pr/atul]]^2</f>
        <v>0.94303520999999968</v>
      </c>
      <c r="K178" s="22"/>
      <c r="L178" s="22"/>
      <c r="M178" s="22"/>
    </row>
    <row r="179" spans="1:13" x14ac:dyDescent="0.2">
      <c r="A179" s="21">
        <v>1</v>
      </c>
      <c r="B179" s="21">
        <v>0</v>
      </c>
      <c r="C179" s="21">
        <v>11</v>
      </c>
      <c r="D179" s="21">
        <v>1</v>
      </c>
      <c r="E179" s="21">
        <v>2</v>
      </c>
      <c r="F179" s="31">
        <v>24.71</v>
      </c>
      <c r="G179" s="31">
        <v>5.85</v>
      </c>
      <c r="H179" s="31">
        <f xml:space="preserve"> 0.67 + (0.19 * Table1[[#This Row],[Size]]) + (0.09 * Table1[[#This Row],[Total_Bill]])</f>
        <v>3.2739000000000003</v>
      </c>
      <c r="I179" s="22">
        <f>Table1[[#This Row],[Predicted tips]]-Table1[[#This Row],[Tips]]</f>
        <v>-2.5760999999999994</v>
      </c>
      <c r="J179" s="22">
        <f>Table1[[#This Row],[Diff bw pr/atul]]^2</f>
        <v>6.6362912099999969</v>
      </c>
      <c r="K179" s="22"/>
      <c r="L179" s="22"/>
      <c r="M179" s="22"/>
    </row>
    <row r="180" spans="1:13" x14ac:dyDescent="0.2">
      <c r="A180" s="21">
        <v>1</v>
      </c>
      <c r="B180" s="21">
        <v>0</v>
      </c>
      <c r="C180" s="21">
        <v>11</v>
      </c>
      <c r="D180" s="21">
        <v>1</v>
      </c>
      <c r="E180" s="21">
        <v>3</v>
      </c>
      <c r="F180" s="31">
        <v>22.82</v>
      </c>
      <c r="G180" s="31">
        <v>2.1800000000000002</v>
      </c>
      <c r="H180" s="31">
        <f xml:space="preserve"> 0.67 + (0.19 * Table1[[#This Row],[Size]]) + (0.09 * Table1[[#This Row],[Total_Bill]])</f>
        <v>3.2938000000000001</v>
      </c>
      <c r="I180" s="22">
        <f>Table1[[#This Row],[Predicted tips]]-Table1[[#This Row],[Tips]]</f>
        <v>1.1137999999999999</v>
      </c>
      <c r="J180" s="22">
        <f>Table1[[#This Row],[Diff bw pr/atul]]^2</f>
        <v>1.2405504399999998</v>
      </c>
      <c r="K180" s="22"/>
      <c r="L180" s="22"/>
      <c r="M180" s="22"/>
    </row>
    <row r="181" spans="1:13" x14ac:dyDescent="0.2">
      <c r="A181" s="21">
        <v>0</v>
      </c>
      <c r="B181" s="21">
        <v>1</v>
      </c>
      <c r="C181" s="21">
        <v>1</v>
      </c>
      <c r="D181" s="21">
        <v>0</v>
      </c>
      <c r="E181" s="21">
        <v>2</v>
      </c>
      <c r="F181" s="31">
        <v>25.28</v>
      </c>
      <c r="G181" s="31">
        <v>5</v>
      </c>
      <c r="H181" s="31">
        <f xml:space="preserve"> 0.67 + (0.19 * Table1[[#This Row],[Size]]) + (0.09 * Table1[[#This Row],[Total_Bill]])</f>
        <v>3.3251999999999997</v>
      </c>
      <c r="I181" s="22">
        <f>Table1[[#This Row],[Predicted tips]]-Table1[[#This Row],[Tips]]</f>
        <v>-1.6748000000000003</v>
      </c>
      <c r="J181" s="22">
        <f>Table1[[#This Row],[Diff bw pr/atul]]^2</f>
        <v>2.8049550400000012</v>
      </c>
      <c r="K181" s="22"/>
      <c r="L181" s="22"/>
      <c r="M181" s="22"/>
    </row>
    <row r="182" spans="1:13" x14ac:dyDescent="0.2">
      <c r="A182" s="21">
        <v>0</v>
      </c>
      <c r="B182" s="21">
        <v>0</v>
      </c>
      <c r="C182" s="21">
        <v>1</v>
      </c>
      <c r="D182" s="21">
        <v>0</v>
      </c>
      <c r="E182" s="21">
        <v>4</v>
      </c>
      <c r="F182" s="31">
        <v>20.69</v>
      </c>
      <c r="G182" s="31">
        <v>2.4500000000000002</v>
      </c>
      <c r="H182" s="31">
        <f xml:space="preserve"> 0.67 + (0.19 * Table1[[#This Row],[Size]]) + (0.09 * Table1[[#This Row],[Total_Bill]])</f>
        <v>3.2921000000000005</v>
      </c>
      <c r="I182" s="22">
        <f>Table1[[#This Row],[Predicted tips]]-Table1[[#This Row],[Tips]]</f>
        <v>0.84210000000000029</v>
      </c>
      <c r="J182" s="22">
        <f>Table1[[#This Row],[Diff bw pr/atul]]^2</f>
        <v>0.70913241000000049</v>
      </c>
      <c r="K182" s="22"/>
      <c r="L182" s="22"/>
      <c r="M182" s="22"/>
    </row>
    <row r="183" spans="1:13" x14ac:dyDescent="0.2">
      <c r="A183" s="21">
        <v>1</v>
      </c>
      <c r="B183" s="21">
        <v>0</v>
      </c>
      <c r="C183" s="21">
        <v>10</v>
      </c>
      <c r="D183" s="21">
        <v>0</v>
      </c>
      <c r="E183" s="21">
        <v>4</v>
      </c>
      <c r="F183" s="31">
        <v>21.5</v>
      </c>
      <c r="G183" s="31">
        <v>3.5</v>
      </c>
      <c r="H183" s="31">
        <f xml:space="preserve"> 0.67 + (0.19 * Table1[[#This Row],[Size]]) + (0.09 * Table1[[#This Row],[Total_Bill]])</f>
        <v>3.3650000000000002</v>
      </c>
      <c r="I183" s="22">
        <f>Table1[[#This Row],[Predicted tips]]-Table1[[#This Row],[Tips]]</f>
        <v>-0.13499999999999979</v>
      </c>
      <c r="J183" s="22">
        <f>Table1[[#This Row],[Diff bw pr/atul]]^2</f>
        <v>1.8224999999999943E-2</v>
      </c>
      <c r="K183" s="22"/>
      <c r="L183" s="22"/>
      <c r="M183" s="22"/>
    </row>
    <row r="184" spans="1:13" x14ac:dyDescent="0.2">
      <c r="A184" s="21">
        <v>1</v>
      </c>
      <c r="B184" s="21">
        <v>0</v>
      </c>
      <c r="C184" s="21">
        <v>1</v>
      </c>
      <c r="D184" s="21">
        <v>0</v>
      </c>
      <c r="E184" s="21">
        <v>3</v>
      </c>
      <c r="F184" s="31">
        <v>24.06</v>
      </c>
      <c r="G184" s="31">
        <v>3.6</v>
      </c>
      <c r="H184" s="31">
        <f xml:space="preserve"> 0.67 + (0.19 * Table1[[#This Row],[Size]]) + (0.09 * Table1[[#This Row],[Total_Bill]])</f>
        <v>3.4054000000000002</v>
      </c>
      <c r="I184" s="22">
        <f>Table1[[#This Row],[Predicted tips]]-Table1[[#This Row],[Tips]]</f>
        <v>-0.19459999999999988</v>
      </c>
      <c r="J184" s="22">
        <f>Table1[[#This Row],[Diff bw pr/atul]]^2</f>
        <v>3.7869159999999957E-2</v>
      </c>
      <c r="K184" s="22"/>
      <c r="L184" s="22"/>
      <c r="M184" s="22"/>
    </row>
    <row r="185" spans="1:13" x14ac:dyDescent="0.2">
      <c r="A185" s="21">
        <v>1</v>
      </c>
      <c r="B185" s="21">
        <v>1</v>
      </c>
      <c r="C185" s="21">
        <v>10</v>
      </c>
      <c r="D185" s="21">
        <v>0</v>
      </c>
      <c r="E185" s="21">
        <v>4</v>
      </c>
      <c r="F185" s="31">
        <v>23.17</v>
      </c>
      <c r="G185" s="31">
        <v>6.5</v>
      </c>
      <c r="H185" s="31">
        <f xml:space="preserve"> 0.67 + (0.19 * Table1[[#This Row],[Size]]) + (0.09 * Table1[[#This Row],[Total_Bill]])</f>
        <v>3.5153000000000003</v>
      </c>
      <c r="I185" s="22">
        <f>Table1[[#This Row],[Predicted tips]]-Table1[[#This Row],[Tips]]</f>
        <v>-2.9846999999999997</v>
      </c>
      <c r="J185" s="22">
        <f>Table1[[#This Row],[Diff bw pr/atul]]^2</f>
        <v>8.9084340899999983</v>
      </c>
      <c r="K185" s="22"/>
      <c r="L185" s="22"/>
      <c r="M185" s="22"/>
    </row>
    <row r="186" spans="1:13" x14ac:dyDescent="0.2">
      <c r="A186" s="21">
        <v>0</v>
      </c>
      <c r="B186" s="21">
        <v>1</v>
      </c>
      <c r="C186" s="21">
        <v>1</v>
      </c>
      <c r="D186" s="21">
        <v>0</v>
      </c>
      <c r="E186" s="21">
        <v>2</v>
      </c>
      <c r="F186" s="31">
        <v>26.86</v>
      </c>
      <c r="G186" s="31">
        <v>3.14</v>
      </c>
      <c r="H186" s="31">
        <f xml:space="preserve"> 0.67 + (0.19 * Table1[[#This Row],[Size]]) + (0.09 * Table1[[#This Row],[Total_Bill]])</f>
        <v>3.4673999999999996</v>
      </c>
      <c r="I186" s="22">
        <f>Table1[[#This Row],[Predicted tips]]-Table1[[#This Row],[Tips]]</f>
        <v>0.32739999999999947</v>
      </c>
      <c r="J186" s="22">
        <f>Table1[[#This Row],[Diff bw pr/atul]]^2</f>
        <v>0.10719075999999965</v>
      </c>
      <c r="K186" s="22"/>
      <c r="L186" s="22"/>
      <c r="M186" s="22"/>
    </row>
    <row r="187" spans="1:13" x14ac:dyDescent="0.2">
      <c r="A187" s="21">
        <v>1</v>
      </c>
      <c r="B187" s="21">
        <v>0</v>
      </c>
      <c r="C187" s="21">
        <v>10</v>
      </c>
      <c r="D187" s="21">
        <v>0</v>
      </c>
      <c r="E187" s="21">
        <v>5</v>
      </c>
      <c r="F187" s="31">
        <v>20.69</v>
      </c>
      <c r="G187" s="31">
        <v>5</v>
      </c>
      <c r="H187" s="31">
        <f xml:space="preserve"> 0.67 + (0.19 * Table1[[#This Row],[Size]]) + (0.09 * Table1[[#This Row],[Total_Bill]])</f>
        <v>3.4821</v>
      </c>
      <c r="I187" s="22">
        <f>Table1[[#This Row],[Predicted tips]]-Table1[[#This Row],[Tips]]</f>
        <v>-1.5179</v>
      </c>
      <c r="J187" s="22">
        <f>Table1[[#This Row],[Diff bw pr/atul]]^2</f>
        <v>2.3040204100000001</v>
      </c>
      <c r="K187" s="22"/>
      <c r="L187" s="22"/>
      <c r="M187" s="22"/>
    </row>
    <row r="188" spans="1:13" x14ac:dyDescent="0.2">
      <c r="A188" s="21">
        <v>1</v>
      </c>
      <c r="B188" s="21">
        <v>0</v>
      </c>
      <c r="C188" s="21">
        <v>10</v>
      </c>
      <c r="D188" s="21">
        <v>0</v>
      </c>
      <c r="E188" s="21">
        <v>3</v>
      </c>
      <c r="F188" s="31">
        <v>24.52</v>
      </c>
      <c r="G188" s="31">
        <v>3.48</v>
      </c>
      <c r="H188" s="31">
        <f xml:space="preserve"> 0.67 + (0.19 * Table1[[#This Row],[Size]]) + (0.09 * Table1[[#This Row],[Total_Bill]])</f>
        <v>3.4468000000000001</v>
      </c>
      <c r="I188" s="22">
        <f>Table1[[#This Row],[Predicted tips]]-Table1[[#This Row],[Tips]]</f>
        <v>-3.3199999999999896E-2</v>
      </c>
      <c r="J188" s="22">
        <f>Table1[[#This Row],[Diff bw pr/atul]]^2</f>
        <v>1.1022399999999931E-3</v>
      </c>
      <c r="K188" s="22"/>
      <c r="L188" s="22"/>
      <c r="M188" s="22"/>
    </row>
    <row r="189" spans="1:13" x14ac:dyDescent="0.2">
      <c r="A189" s="21">
        <v>1</v>
      </c>
      <c r="B189" s="21">
        <v>1</v>
      </c>
      <c r="C189" s="21">
        <v>0</v>
      </c>
      <c r="D189" s="21">
        <v>0</v>
      </c>
      <c r="E189" s="21">
        <v>2</v>
      </c>
      <c r="F189" s="31">
        <v>27.28</v>
      </c>
      <c r="G189" s="31">
        <v>4</v>
      </c>
      <c r="H189" s="31">
        <f xml:space="preserve"> 0.67 + (0.19 * Table1[[#This Row],[Size]]) + (0.09 * Table1[[#This Row],[Total_Bill]])</f>
        <v>3.5052000000000003</v>
      </c>
      <c r="I189" s="22">
        <f>Table1[[#This Row],[Predicted tips]]-Table1[[#This Row],[Tips]]</f>
        <v>-0.49479999999999968</v>
      </c>
      <c r="J189" s="22">
        <f>Table1[[#This Row],[Diff bw pr/atul]]^2</f>
        <v>0.24482703999999969</v>
      </c>
      <c r="K189" s="22"/>
      <c r="L189" s="22"/>
      <c r="M189" s="22"/>
    </row>
    <row r="190" spans="1:13" x14ac:dyDescent="0.2">
      <c r="A190" s="21">
        <v>0</v>
      </c>
      <c r="B190" s="21">
        <v>1</v>
      </c>
      <c r="C190" s="21">
        <v>1</v>
      </c>
      <c r="D190" s="21">
        <v>0</v>
      </c>
      <c r="E190" s="21">
        <v>2</v>
      </c>
      <c r="F190" s="31">
        <v>27.18</v>
      </c>
      <c r="G190" s="31">
        <v>2</v>
      </c>
      <c r="H190" s="31">
        <f xml:space="preserve"> 0.67 + (0.19 * Table1[[#This Row],[Size]]) + (0.09 * Table1[[#This Row],[Total_Bill]])</f>
        <v>3.4962</v>
      </c>
      <c r="I190" s="22">
        <f>Table1[[#This Row],[Predicted tips]]-Table1[[#This Row],[Tips]]</f>
        <v>1.4962</v>
      </c>
      <c r="J190" s="22">
        <f>Table1[[#This Row],[Diff bw pr/atul]]^2</f>
        <v>2.2386144400000001</v>
      </c>
      <c r="K190" s="22"/>
      <c r="L190" s="22"/>
      <c r="M190" s="22"/>
    </row>
    <row r="191" spans="1:13" x14ac:dyDescent="0.2">
      <c r="A191" s="21">
        <v>0</v>
      </c>
      <c r="B191" s="21">
        <v>0</v>
      </c>
      <c r="C191" s="21">
        <v>1</v>
      </c>
      <c r="D191" s="21">
        <v>0</v>
      </c>
      <c r="E191" s="21">
        <v>2</v>
      </c>
      <c r="F191" s="31">
        <v>26.41</v>
      </c>
      <c r="G191" s="31">
        <v>1.5</v>
      </c>
      <c r="H191" s="31">
        <f xml:space="preserve"> 0.67 + (0.19 * Table1[[#This Row],[Size]]) + (0.09 * Table1[[#This Row],[Total_Bill]])</f>
        <v>3.4268999999999998</v>
      </c>
      <c r="I191" s="22">
        <f>Table1[[#This Row],[Predicted tips]]-Table1[[#This Row],[Tips]]</f>
        <v>1.9268999999999998</v>
      </c>
      <c r="J191" s="22">
        <f>Table1[[#This Row],[Diff bw pr/atul]]^2</f>
        <v>3.7129436099999995</v>
      </c>
      <c r="K191" s="22"/>
      <c r="L191" s="22"/>
      <c r="M191" s="22"/>
    </row>
    <row r="192" spans="1:13" x14ac:dyDescent="0.2">
      <c r="A192" s="21">
        <v>1</v>
      </c>
      <c r="B192" s="21">
        <v>1</v>
      </c>
      <c r="C192" s="21">
        <v>1</v>
      </c>
      <c r="D192" s="21">
        <v>0</v>
      </c>
      <c r="E192" s="21">
        <v>4</v>
      </c>
      <c r="F192" s="31">
        <v>24.01</v>
      </c>
      <c r="G192" s="31">
        <v>2</v>
      </c>
      <c r="H192" s="31">
        <f xml:space="preserve"> 0.67 + (0.19 * Table1[[#This Row],[Size]]) + (0.09 * Table1[[#This Row],[Total_Bill]])</f>
        <v>3.5909000000000004</v>
      </c>
      <c r="I192" s="22">
        <f>Table1[[#This Row],[Predicted tips]]-Table1[[#This Row],[Tips]]</f>
        <v>1.5909000000000004</v>
      </c>
      <c r="J192" s="22">
        <f>Table1[[#This Row],[Diff bw pr/atul]]^2</f>
        <v>2.5309628100000015</v>
      </c>
      <c r="K192" s="22"/>
      <c r="L192" s="22"/>
      <c r="M192" s="22"/>
    </row>
    <row r="193" spans="1:13" x14ac:dyDescent="0.2">
      <c r="A193" s="21">
        <v>1</v>
      </c>
      <c r="B193" s="21">
        <v>1</v>
      </c>
      <c r="C193" s="21">
        <v>11</v>
      </c>
      <c r="D193" s="21">
        <v>1</v>
      </c>
      <c r="E193" s="21">
        <v>2</v>
      </c>
      <c r="F193" s="31">
        <v>28.44</v>
      </c>
      <c r="G193" s="31">
        <v>2.56</v>
      </c>
      <c r="H193" s="31">
        <f xml:space="preserve"> 0.67 + (0.19 * Table1[[#This Row],[Size]]) + (0.09 * Table1[[#This Row],[Total_Bill]])</f>
        <v>3.6096000000000004</v>
      </c>
      <c r="I193" s="22">
        <f>Table1[[#This Row],[Predicted tips]]-Table1[[#This Row],[Tips]]</f>
        <v>1.0496000000000003</v>
      </c>
      <c r="J193" s="22">
        <f>Table1[[#This Row],[Diff bw pr/atul]]^2</f>
        <v>1.1016601600000007</v>
      </c>
      <c r="K193" s="22"/>
      <c r="L193" s="22"/>
      <c r="M193" s="22"/>
    </row>
    <row r="194" spans="1:13" x14ac:dyDescent="0.2">
      <c r="A194" s="21">
        <v>1</v>
      </c>
      <c r="B194" s="21">
        <v>1</v>
      </c>
      <c r="C194" s="21">
        <v>1</v>
      </c>
      <c r="D194" s="21">
        <v>0</v>
      </c>
      <c r="E194" s="21">
        <v>3</v>
      </c>
      <c r="F194" s="31">
        <v>26.59</v>
      </c>
      <c r="G194" s="31">
        <v>3.41</v>
      </c>
      <c r="H194" s="31">
        <f xml:space="preserve"> 0.67 + (0.19 * Table1[[#This Row],[Size]]) + (0.09 * Table1[[#This Row],[Total_Bill]])</f>
        <v>3.6331000000000002</v>
      </c>
      <c r="I194" s="22">
        <f>Table1[[#This Row],[Predicted tips]]-Table1[[#This Row],[Tips]]</f>
        <v>0.22310000000000008</v>
      </c>
      <c r="J194" s="22">
        <f>Table1[[#This Row],[Diff bw pr/atul]]^2</f>
        <v>4.9773610000000031E-2</v>
      </c>
      <c r="K194" s="22"/>
      <c r="L194" s="22"/>
      <c r="M194" s="22"/>
    </row>
    <row r="195" spans="1:13" x14ac:dyDescent="0.2">
      <c r="A195" s="21">
        <v>0</v>
      </c>
      <c r="B195" s="21">
        <v>0</v>
      </c>
      <c r="C195" s="21">
        <v>10</v>
      </c>
      <c r="D195" s="21">
        <v>0</v>
      </c>
      <c r="E195" s="21">
        <v>3</v>
      </c>
      <c r="F195" s="31">
        <v>25.71</v>
      </c>
      <c r="G195" s="31">
        <v>4</v>
      </c>
      <c r="H195" s="31">
        <f xml:space="preserve"> 0.67 + (0.19 * Table1[[#This Row],[Size]]) + (0.09 * Table1[[#This Row],[Total_Bill]])</f>
        <v>3.5539000000000001</v>
      </c>
      <c r="I195" s="22">
        <f>Table1[[#This Row],[Predicted tips]]-Table1[[#This Row],[Tips]]</f>
        <v>-0.44609999999999994</v>
      </c>
      <c r="J195" s="22">
        <f>Table1[[#This Row],[Diff bw pr/atul]]^2</f>
        <v>0.19900520999999996</v>
      </c>
      <c r="K195" s="22"/>
      <c r="L195" s="22"/>
      <c r="M195" s="22"/>
    </row>
    <row r="196" spans="1:13" x14ac:dyDescent="0.2">
      <c r="A196" s="21">
        <v>1</v>
      </c>
      <c r="B196" s="21">
        <v>1</v>
      </c>
      <c r="C196" s="21">
        <v>0</v>
      </c>
      <c r="D196" s="21">
        <v>0</v>
      </c>
      <c r="E196" s="21">
        <v>2</v>
      </c>
      <c r="F196" s="31">
        <v>28.97</v>
      </c>
      <c r="G196" s="31">
        <v>3</v>
      </c>
      <c r="H196" s="31">
        <f xml:space="preserve"> 0.67 + (0.19 * Table1[[#This Row],[Size]]) + (0.09 * Table1[[#This Row],[Total_Bill]])</f>
        <v>3.6573000000000002</v>
      </c>
      <c r="I196" s="22">
        <f>Table1[[#This Row],[Predicted tips]]-Table1[[#This Row],[Tips]]</f>
        <v>0.65730000000000022</v>
      </c>
      <c r="J196" s="22">
        <f>Table1[[#This Row],[Diff bw pr/atul]]^2</f>
        <v>0.4320432900000003</v>
      </c>
      <c r="K196" s="22"/>
      <c r="L196" s="22"/>
      <c r="M196" s="22"/>
    </row>
    <row r="197" spans="1:13" x14ac:dyDescent="0.2">
      <c r="A197" s="21">
        <v>0</v>
      </c>
      <c r="B197" s="21">
        <v>0</v>
      </c>
      <c r="C197" s="21">
        <v>11</v>
      </c>
      <c r="D197" s="21">
        <v>1</v>
      </c>
      <c r="E197" s="21">
        <v>4</v>
      </c>
      <c r="F197" s="31">
        <v>24.08</v>
      </c>
      <c r="G197" s="31">
        <v>2.92</v>
      </c>
      <c r="H197" s="31">
        <f xml:space="preserve"> 0.67 + (0.19 * Table1[[#This Row],[Size]]) + (0.09 * Table1[[#This Row],[Total_Bill]])</f>
        <v>3.5972</v>
      </c>
      <c r="I197" s="22">
        <f>Table1[[#This Row],[Predicted tips]]-Table1[[#This Row],[Tips]]</f>
        <v>0.67720000000000002</v>
      </c>
      <c r="J197" s="22">
        <f>Table1[[#This Row],[Diff bw pr/atul]]^2</f>
        <v>0.45859984000000004</v>
      </c>
      <c r="K197" s="22"/>
      <c r="L197" s="22"/>
      <c r="M197" s="22"/>
    </row>
    <row r="198" spans="1:13" x14ac:dyDescent="0.2">
      <c r="A198" s="21">
        <v>1</v>
      </c>
      <c r="B198" s="21">
        <v>0</v>
      </c>
      <c r="C198" s="21">
        <v>10</v>
      </c>
      <c r="D198" s="21">
        <v>0</v>
      </c>
      <c r="E198" s="21">
        <v>4</v>
      </c>
      <c r="F198" s="31">
        <v>24.55</v>
      </c>
      <c r="G198" s="31">
        <v>2</v>
      </c>
      <c r="H198" s="31">
        <f xml:space="preserve"> 0.67 + (0.19 * Table1[[#This Row],[Size]]) + (0.09 * Table1[[#This Row],[Total_Bill]])</f>
        <v>3.6395</v>
      </c>
      <c r="I198" s="22">
        <f>Table1[[#This Row],[Predicted tips]]-Table1[[#This Row],[Tips]]</f>
        <v>1.6395</v>
      </c>
      <c r="J198" s="22">
        <f>Table1[[#This Row],[Diff bw pr/atul]]^2</f>
        <v>2.6879602499999997</v>
      </c>
      <c r="K198" s="22"/>
      <c r="L198" s="22"/>
      <c r="M198" s="22"/>
    </row>
    <row r="199" spans="1:13" x14ac:dyDescent="0.2">
      <c r="A199" s="21">
        <v>0</v>
      </c>
      <c r="B199" s="21">
        <v>0</v>
      </c>
      <c r="C199" s="21">
        <v>10</v>
      </c>
      <c r="D199" s="21">
        <v>0</v>
      </c>
      <c r="E199" s="21">
        <v>4</v>
      </c>
      <c r="F199" s="31">
        <v>24.59</v>
      </c>
      <c r="G199" s="31">
        <v>3.61</v>
      </c>
      <c r="H199" s="31">
        <f xml:space="preserve"> 0.67 + (0.19 * Table1[[#This Row],[Size]]) + (0.09 * Table1[[#This Row],[Total_Bill]])</f>
        <v>3.6431</v>
      </c>
      <c r="I199" s="22">
        <f>Table1[[#This Row],[Predicted tips]]-Table1[[#This Row],[Tips]]</f>
        <v>3.3100000000000129E-2</v>
      </c>
      <c r="J199" s="22">
        <f>Table1[[#This Row],[Diff bw pr/atul]]^2</f>
        <v>1.0956100000000086E-3</v>
      </c>
      <c r="K199" s="22"/>
      <c r="L199" s="22"/>
      <c r="M199" s="22"/>
    </row>
    <row r="200" spans="1:13" x14ac:dyDescent="0.2">
      <c r="A200" s="21">
        <v>1</v>
      </c>
      <c r="B200" s="21">
        <v>1</v>
      </c>
      <c r="C200" s="21">
        <v>1</v>
      </c>
      <c r="D200" s="21">
        <v>0</v>
      </c>
      <c r="E200" s="21">
        <v>4</v>
      </c>
      <c r="F200" s="31">
        <v>25.89</v>
      </c>
      <c r="G200" s="31">
        <v>5.16</v>
      </c>
      <c r="H200" s="31">
        <f xml:space="preserve"> 0.67 + (0.19 * Table1[[#This Row],[Size]]) + (0.09 * Table1[[#This Row],[Total_Bill]])</f>
        <v>3.7601</v>
      </c>
      <c r="I200" s="22">
        <f>Table1[[#This Row],[Predicted tips]]-Table1[[#This Row],[Tips]]</f>
        <v>-1.3999000000000001</v>
      </c>
      <c r="J200" s="22">
        <f>Table1[[#This Row],[Diff bw pr/atul]]^2</f>
        <v>1.9597200100000005</v>
      </c>
      <c r="K200" s="22"/>
      <c r="L200" s="22"/>
      <c r="M200" s="22"/>
    </row>
    <row r="201" spans="1:13" x14ac:dyDescent="0.2">
      <c r="A201" s="21">
        <v>0</v>
      </c>
      <c r="B201" s="21">
        <v>0</v>
      </c>
      <c r="C201" s="21">
        <v>10</v>
      </c>
      <c r="D201" s="21">
        <v>0</v>
      </c>
      <c r="E201" s="21">
        <v>4</v>
      </c>
      <c r="F201" s="31">
        <v>25</v>
      </c>
      <c r="G201" s="31">
        <v>3.75</v>
      </c>
      <c r="H201" s="31">
        <f xml:space="preserve"> 0.67 + (0.19 * Table1[[#This Row],[Size]]) + (0.09 * Table1[[#This Row],[Total_Bill]])</f>
        <v>3.68</v>
      </c>
      <c r="I201" s="22">
        <f>Table1[[#This Row],[Predicted tips]]-Table1[[#This Row],[Tips]]</f>
        <v>-6.999999999999984E-2</v>
      </c>
      <c r="J201" s="22">
        <f>Table1[[#This Row],[Diff bw pr/atul]]^2</f>
        <v>4.8999999999999773E-3</v>
      </c>
      <c r="K201" s="22"/>
      <c r="L201" s="22"/>
      <c r="M201" s="22"/>
    </row>
    <row r="202" spans="1:13" x14ac:dyDescent="0.2">
      <c r="A202" s="21">
        <v>1</v>
      </c>
      <c r="B202" s="21">
        <v>0</v>
      </c>
      <c r="C202" s="21">
        <v>10</v>
      </c>
      <c r="D202" s="21">
        <v>0</v>
      </c>
      <c r="E202" s="21">
        <v>4</v>
      </c>
      <c r="F202" s="31">
        <v>25.29</v>
      </c>
      <c r="G202" s="31">
        <v>4.71</v>
      </c>
      <c r="H202" s="31">
        <f xml:space="preserve"> 0.67 + (0.19 * Table1[[#This Row],[Size]]) + (0.09 * Table1[[#This Row],[Total_Bill]])</f>
        <v>3.7061000000000002</v>
      </c>
      <c r="I202" s="22">
        <f>Table1[[#This Row],[Predicted tips]]-Table1[[#This Row],[Tips]]</f>
        <v>-1.0038999999999998</v>
      </c>
      <c r="J202" s="22">
        <f>Table1[[#This Row],[Diff bw pr/atul]]^2</f>
        <v>1.0078152099999995</v>
      </c>
      <c r="K202" s="22"/>
      <c r="L202" s="22"/>
      <c r="M202" s="22"/>
    </row>
    <row r="203" spans="1:13" x14ac:dyDescent="0.2">
      <c r="A203" s="21">
        <v>1</v>
      </c>
      <c r="B203" s="21">
        <v>0</v>
      </c>
      <c r="C203" s="21">
        <v>10</v>
      </c>
      <c r="D203" s="21">
        <v>0</v>
      </c>
      <c r="E203" s="21">
        <v>4</v>
      </c>
      <c r="F203" s="31">
        <v>25.56</v>
      </c>
      <c r="G203" s="31">
        <v>4.34</v>
      </c>
      <c r="H203" s="31">
        <f xml:space="preserve"> 0.67 + (0.19 * Table1[[#This Row],[Size]]) + (0.09 * Table1[[#This Row],[Total_Bill]])</f>
        <v>3.7303999999999999</v>
      </c>
      <c r="I203" s="22">
        <f>Table1[[#This Row],[Predicted tips]]-Table1[[#This Row],[Tips]]</f>
        <v>-0.60959999999999992</v>
      </c>
      <c r="J203" s="22">
        <f>Table1[[#This Row],[Diff bw pr/atul]]^2</f>
        <v>0.37161215999999991</v>
      </c>
      <c r="K203" s="22"/>
      <c r="L203" s="22"/>
      <c r="M203" s="22"/>
    </row>
    <row r="204" spans="1:13" x14ac:dyDescent="0.2">
      <c r="A204" s="21">
        <v>0</v>
      </c>
      <c r="B204" s="21">
        <v>1</v>
      </c>
      <c r="C204" s="21">
        <v>1</v>
      </c>
      <c r="D204" s="21">
        <v>0</v>
      </c>
      <c r="E204" s="21">
        <v>3</v>
      </c>
      <c r="F204" s="31">
        <v>28.17</v>
      </c>
      <c r="G204" s="31">
        <v>6.5</v>
      </c>
      <c r="H204" s="31">
        <f xml:space="preserve"> 0.67 + (0.19 * Table1[[#This Row],[Size]]) + (0.09 * Table1[[#This Row],[Total_Bill]])</f>
        <v>3.7753000000000001</v>
      </c>
      <c r="I204" s="22">
        <f>Table1[[#This Row],[Predicted tips]]-Table1[[#This Row],[Tips]]</f>
        <v>-2.7246999999999999</v>
      </c>
      <c r="J204" s="22">
        <f>Table1[[#This Row],[Diff bw pr/atul]]^2</f>
        <v>7.4239900899999993</v>
      </c>
      <c r="K204" s="22"/>
      <c r="L204" s="22"/>
      <c r="M204" s="22"/>
    </row>
    <row r="205" spans="1:13" x14ac:dyDescent="0.2">
      <c r="A205" s="21">
        <v>1</v>
      </c>
      <c r="B205" s="21">
        <v>0</v>
      </c>
      <c r="C205" s="21">
        <v>10</v>
      </c>
      <c r="D205" s="21">
        <v>0</v>
      </c>
      <c r="E205" s="21">
        <v>3</v>
      </c>
      <c r="F205" s="31">
        <v>28.55</v>
      </c>
      <c r="G205" s="31">
        <v>2.0499999999999998</v>
      </c>
      <c r="H205" s="31">
        <f xml:space="preserve"> 0.67 + (0.19 * Table1[[#This Row],[Size]]) + (0.09 * Table1[[#This Row],[Total_Bill]])</f>
        <v>3.8095000000000003</v>
      </c>
      <c r="I205" s="22">
        <f>Table1[[#This Row],[Predicted tips]]-Table1[[#This Row],[Tips]]</f>
        <v>1.7595000000000005</v>
      </c>
      <c r="J205" s="22">
        <f>Table1[[#This Row],[Diff bw pr/atul]]^2</f>
        <v>3.095840250000002</v>
      </c>
      <c r="K205" s="22"/>
      <c r="L205" s="22"/>
      <c r="M205" s="22"/>
    </row>
    <row r="206" spans="1:13" x14ac:dyDescent="0.2">
      <c r="A206" s="21">
        <v>1</v>
      </c>
      <c r="B206" s="21">
        <v>0</v>
      </c>
      <c r="C206" s="21">
        <v>10</v>
      </c>
      <c r="D206" s="21">
        <v>0</v>
      </c>
      <c r="E206" s="21">
        <v>4</v>
      </c>
      <c r="F206" s="31">
        <v>26.88</v>
      </c>
      <c r="G206" s="31">
        <v>3.12</v>
      </c>
      <c r="H206" s="31">
        <f xml:space="preserve"> 0.67 + (0.19 * Table1[[#This Row],[Size]]) + (0.09 * Table1[[#This Row],[Total_Bill]])</f>
        <v>3.8492000000000002</v>
      </c>
      <c r="I206" s="22">
        <f>Table1[[#This Row],[Predicted tips]]-Table1[[#This Row],[Tips]]</f>
        <v>0.72920000000000007</v>
      </c>
      <c r="J206" s="22">
        <f>Table1[[#This Row],[Diff bw pr/atul]]^2</f>
        <v>0.53173264000000009</v>
      </c>
      <c r="K206" s="22"/>
      <c r="L206" s="22"/>
      <c r="M206" s="22"/>
    </row>
    <row r="207" spans="1:13" x14ac:dyDescent="0.2">
      <c r="A207" s="21">
        <v>1</v>
      </c>
      <c r="B207" s="21">
        <v>1</v>
      </c>
      <c r="C207" s="21">
        <v>10</v>
      </c>
      <c r="D207" s="21">
        <v>0</v>
      </c>
      <c r="E207" s="21">
        <v>2</v>
      </c>
      <c r="F207" s="31">
        <v>31.85</v>
      </c>
      <c r="G207" s="31">
        <v>3.18</v>
      </c>
      <c r="H207" s="31">
        <f xml:space="preserve"> 0.67 + (0.19 * Table1[[#This Row],[Size]]) + (0.09 * Table1[[#This Row],[Total_Bill]])</f>
        <v>3.9165000000000001</v>
      </c>
      <c r="I207" s="22">
        <f>Table1[[#This Row],[Predicted tips]]-Table1[[#This Row],[Tips]]</f>
        <v>0.73649999999999993</v>
      </c>
      <c r="J207" s="22">
        <f>Table1[[#This Row],[Diff bw pr/atul]]^2</f>
        <v>0.54243224999999995</v>
      </c>
      <c r="K207" s="22"/>
      <c r="L207" s="22"/>
      <c r="M207" s="22"/>
    </row>
    <row r="208" spans="1:13" x14ac:dyDescent="0.2">
      <c r="A208" s="21">
        <v>1</v>
      </c>
      <c r="B208" s="21">
        <v>0</v>
      </c>
      <c r="C208" s="21">
        <v>11</v>
      </c>
      <c r="D208" s="21">
        <v>1</v>
      </c>
      <c r="E208" s="21">
        <v>4</v>
      </c>
      <c r="F208" s="31">
        <v>27.2</v>
      </c>
      <c r="G208" s="31">
        <v>4</v>
      </c>
      <c r="H208" s="31">
        <f xml:space="preserve"> 0.67 + (0.19 * Table1[[#This Row],[Size]]) + (0.09 * Table1[[#This Row],[Total_Bill]])</f>
        <v>3.8780000000000001</v>
      </c>
      <c r="I208" s="22">
        <f>Table1[[#This Row],[Predicted tips]]-Table1[[#This Row],[Tips]]</f>
        <v>-0.12199999999999989</v>
      </c>
      <c r="J208" s="22">
        <f>Table1[[#This Row],[Diff bw pr/atul]]^2</f>
        <v>1.4883999999999972E-2</v>
      </c>
      <c r="K208" s="22"/>
      <c r="L208" s="22"/>
      <c r="M208" s="22"/>
    </row>
    <row r="209" spans="1:13" x14ac:dyDescent="0.2">
      <c r="A209" s="21">
        <v>1</v>
      </c>
      <c r="B209" s="21">
        <v>0</v>
      </c>
      <c r="C209" s="21">
        <v>1</v>
      </c>
      <c r="D209" s="21">
        <v>0</v>
      </c>
      <c r="E209" s="21">
        <v>3</v>
      </c>
      <c r="F209" s="31">
        <v>29.03</v>
      </c>
      <c r="G209" s="31">
        <v>5.92</v>
      </c>
      <c r="H209" s="31">
        <f xml:space="preserve"> 0.67 + (0.19 * Table1[[#This Row],[Size]]) + (0.09 * Table1[[#This Row],[Total_Bill]])</f>
        <v>3.8527</v>
      </c>
      <c r="I209" s="22">
        <f>Table1[[#This Row],[Predicted tips]]-Table1[[#This Row],[Tips]]</f>
        <v>-2.0672999999999999</v>
      </c>
      <c r="J209" s="22">
        <f>Table1[[#This Row],[Diff bw pr/atul]]^2</f>
        <v>4.2737292899999995</v>
      </c>
      <c r="K209" s="22"/>
      <c r="L209" s="22"/>
      <c r="M209" s="22"/>
    </row>
    <row r="210" spans="1:13" x14ac:dyDescent="0.2">
      <c r="A210" s="21">
        <v>1</v>
      </c>
      <c r="B210" s="21">
        <v>1</v>
      </c>
      <c r="C210" s="21">
        <v>1</v>
      </c>
      <c r="D210" s="21">
        <v>0</v>
      </c>
      <c r="E210" s="21">
        <v>3</v>
      </c>
      <c r="F210" s="31">
        <v>30.06</v>
      </c>
      <c r="G210" s="31">
        <v>2</v>
      </c>
      <c r="H210" s="31">
        <f xml:space="preserve"> 0.67 + (0.19 * Table1[[#This Row],[Size]]) + (0.09 * Table1[[#This Row],[Total_Bill]])</f>
        <v>3.9453999999999998</v>
      </c>
      <c r="I210" s="22">
        <f>Table1[[#This Row],[Predicted tips]]-Table1[[#This Row],[Tips]]</f>
        <v>1.9453999999999998</v>
      </c>
      <c r="J210" s="22">
        <f>Table1[[#This Row],[Diff bw pr/atul]]^2</f>
        <v>3.7845811599999992</v>
      </c>
      <c r="K210" s="22"/>
      <c r="L210" s="22"/>
      <c r="M210" s="22"/>
    </row>
    <row r="211" spans="1:13" x14ac:dyDescent="0.2">
      <c r="A211" s="21">
        <v>1</v>
      </c>
      <c r="B211" s="21">
        <v>1</v>
      </c>
      <c r="C211" s="21">
        <v>11</v>
      </c>
      <c r="D211" s="21">
        <v>1</v>
      </c>
      <c r="E211" s="21">
        <v>2</v>
      </c>
      <c r="F211" s="31">
        <v>32.68</v>
      </c>
      <c r="G211" s="31">
        <v>5</v>
      </c>
      <c r="H211" s="31">
        <f xml:space="preserve"> 0.67 + (0.19 * Table1[[#This Row],[Size]]) + (0.09 * Table1[[#This Row],[Total_Bill]])</f>
        <v>3.9912000000000001</v>
      </c>
      <c r="I211" s="22">
        <f>Table1[[#This Row],[Predicted tips]]-Table1[[#This Row],[Tips]]</f>
        <v>-1.0087999999999999</v>
      </c>
      <c r="J211" s="22">
        <f>Table1[[#This Row],[Diff bw pr/atul]]^2</f>
        <v>1.0176774399999999</v>
      </c>
      <c r="K211" s="22"/>
      <c r="L211" s="22"/>
      <c r="M211" s="22"/>
    </row>
    <row r="212" spans="1:13" x14ac:dyDescent="0.2">
      <c r="A212" s="21">
        <v>1</v>
      </c>
      <c r="B212" s="21">
        <v>1</v>
      </c>
      <c r="C212" s="21">
        <v>1</v>
      </c>
      <c r="D212" s="21">
        <v>0</v>
      </c>
      <c r="E212" s="21">
        <v>2</v>
      </c>
      <c r="F212" s="31">
        <v>32.83</v>
      </c>
      <c r="G212" s="31">
        <v>1.17</v>
      </c>
      <c r="H212" s="31">
        <f xml:space="preserve"> 0.67 + (0.19 * Table1[[#This Row],[Size]]) + (0.09 * Table1[[#This Row],[Total_Bill]])</f>
        <v>4.0046999999999997</v>
      </c>
      <c r="I212" s="22">
        <f>Table1[[#This Row],[Predicted tips]]-Table1[[#This Row],[Tips]]</f>
        <v>2.8346999999999998</v>
      </c>
      <c r="J212" s="22">
        <f>Table1[[#This Row],[Diff bw pr/atul]]^2</f>
        <v>8.0355240899999991</v>
      </c>
      <c r="K212" s="22"/>
      <c r="L212" s="22"/>
      <c r="M212" s="22"/>
    </row>
    <row r="213" spans="1:13" x14ac:dyDescent="0.2">
      <c r="A213" s="21">
        <v>1</v>
      </c>
      <c r="B213" s="21">
        <v>1</v>
      </c>
      <c r="C213" s="21">
        <v>10</v>
      </c>
      <c r="D213" s="21">
        <v>0</v>
      </c>
      <c r="E213" s="21">
        <v>2</v>
      </c>
      <c r="F213" s="31">
        <v>32.9</v>
      </c>
      <c r="G213" s="31">
        <v>3.11</v>
      </c>
      <c r="H213" s="31">
        <f xml:space="preserve"> 0.67 + (0.19 * Table1[[#This Row],[Size]]) + (0.09 * Table1[[#This Row],[Total_Bill]])</f>
        <v>4.0110000000000001</v>
      </c>
      <c r="I213" s="22">
        <f>Table1[[#This Row],[Predicted tips]]-Table1[[#This Row],[Tips]]</f>
        <v>0.90100000000000025</v>
      </c>
      <c r="J213" s="22">
        <f>Table1[[#This Row],[Diff bw pr/atul]]^2</f>
        <v>0.81180100000000044</v>
      </c>
      <c r="K213" s="22"/>
      <c r="L213" s="22"/>
      <c r="M213" s="22"/>
    </row>
    <row r="214" spans="1:13" x14ac:dyDescent="0.2">
      <c r="A214" s="21">
        <v>1</v>
      </c>
      <c r="B214" s="21">
        <v>1</v>
      </c>
      <c r="C214" s="21">
        <v>1</v>
      </c>
      <c r="D214" s="21">
        <v>0</v>
      </c>
      <c r="E214" s="21">
        <v>5</v>
      </c>
      <c r="F214" s="31">
        <v>28.15</v>
      </c>
      <c r="G214" s="31">
        <v>3</v>
      </c>
      <c r="H214" s="31">
        <f xml:space="preserve"> 0.67 + (0.19 * Table1[[#This Row],[Size]]) + (0.09 * Table1[[#This Row],[Total_Bill]])</f>
        <v>4.1534999999999993</v>
      </c>
      <c r="I214" s="22">
        <f>Table1[[#This Row],[Predicted tips]]-Table1[[#This Row],[Tips]]</f>
        <v>1.1534999999999993</v>
      </c>
      <c r="J214" s="22">
        <f>Table1[[#This Row],[Diff bw pr/atul]]^2</f>
        <v>1.3305622499999985</v>
      </c>
      <c r="K214" s="22"/>
      <c r="L214" s="22"/>
      <c r="M214" s="22"/>
    </row>
    <row r="215" spans="1:13" x14ac:dyDescent="0.2">
      <c r="A215" s="21">
        <v>1</v>
      </c>
      <c r="B215" s="21">
        <v>0</v>
      </c>
      <c r="C215" s="21">
        <v>1</v>
      </c>
      <c r="D215" s="21">
        <v>0</v>
      </c>
      <c r="E215" s="21">
        <v>3</v>
      </c>
      <c r="F215" s="31">
        <v>31.27</v>
      </c>
      <c r="G215" s="31">
        <v>5</v>
      </c>
      <c r="H215" s="31">
        <f xml:space="preserve"> 0.67 + (0.19 * Table1[[#This Row],[Size]]) + (0.09 * Table1[[#This Row],[Total_Bill]])</f>
        <v>4.0542999999999996</v>
      </c>
      <c r="I215" s="22">
        <f>Table1[[#This Row],[Predicted tips]]-Table1[[#This Row],[Tips]]</f>
        <v>-0.94570000000000043</v>
      </c>
      <c r="J215" s="22">
        <f>Table1[[#This Row],[Diff bw pr/atul]]^2</f>
        <v>0.89434849000000083</v>
      </c>
      <c r="K215" s="22"/>
      <c r="L215" s="22"/>
      <c r="M215" s="22"/>
    </row>
    <row r="216" spans="1:13" x14ac:dyDescent="0.2">
      <c r="A216" s="21">
        <v>0</v>
      </c>
      <c r="B216" s="21">
        <v>1</v>
      </c>
      <c r="C216" s="21">
        <v>1</v>
      </c>
      <c r="D216" s="21">
        <v>0</v>
      </c>
      <c r="E216" s="21">
        <v>4</v>
      </c>
      <c r="F216" s="31">
        <v>30.14</v>
      </c>
      <c r="G216" s="31">
        <v>3.09</v>
      </c>
      <c r="H216" s="31">
        <f xml:space="preserve"> 0.67 + (0.19 * Table1[[#This Row],[Size]]) + (0.09 * Table1[[#This Row],[Total_Bill]])</f>
        <v>4.1425999999999998</v>
      </c>
      <c r="I216" s="22">
        <f>Table1[[#This Row],[Predicted tips]]-Table1[[#This Row],[Tips]]</f>
        <v>1.0526</v>
      </c>
      <c r="J216" s="22">
        <f>Table1[[#This Row],[Diff bw pr/atul]]^2</f>
        <v>1.1079667600000001</v>
      </c>
      <c r="K216" s="22"/>
      <c r="L216" s="22"/>
      <c r="M216" s="22"/>
    </row>
    <row r="217" spans="1:13" x14ac:dyDescent="0.2">
      <c r="A217" s="21">
        <v>1</v>
      </c>
      <c r="B217" s="21">
        <v>1</v>
      </c>
      <c r="C217" s="21">
        <v>10</v>
      </c>
      <c r="D217" s="21">
        <v>0</v>
      </c>
      <c r="E217" s="21">
        <v>2</v>
      </c>
      <c r="F217" s="31">
        <v>34.630000000000003</v>
      </c>
      <c r="G217" s="31">
        <v>3.55</v>
      </c>
      <c r="H217" s="31">
        <f xml:space="preserve"> 0.67 + (0.19 * Table1[[#This Row],[Size]]) + (0.09 * Table1[[#This Row],[Total_Bill]])</f>
        <v>4.1667000000000005</v>
      </c>
      <c r="I217" s="22">
        <f>Table1[[#This Row],[Predicted tips]]-Table1[[#This Row],[Tips]]</f>
        <v>0.61670000000000069</v>
      </c>
      <c r="J217" s="22">
        <f>Table1[[#This Row],[Diff bw pr/atul]]^2</f>
        <v>0.38031889000000085</v>
      </c>
      <c r="K217" s="22"/>
      <c r="L217" s="22"/>
      <c r="M217" s="22"/>
    </row>
    <row r="218" spans="1:13" x14ac:dyDescent="0.2">
      <c r="A218" s="21">
        <v>1</v>
      </c>
      <c r="B218" s="21">
        <v>0</v>
      </c>
      <c r="C218" s="21">
        <v>10</v>
      </c>
      <c r="D218" s="21">
        <v>0</v>
      </c>
      <c r="E218" s="21">
        <v>4</v>
      </c>
      <c r="F218" s="31">
        <v>29.93</v>
      </c>
      <c r="G218" s="31">
        <v>5.07</v>
      </c>
      <c r="H218" s="31">
        <f xml:space="preserve"> 0.67 + (0.19 * Table1[[#This Row],[Size]]) + (0.09 * Table1[[#This Row],[Total_Bill]])</f>
        <v>4.1236999999999995</v>
      </c>
      <c r="I218" s="22">
        <f>Table1[[#This Row],[Predicted tips]]-Table1[[#This Row],[Tips]]</f>
        <v>-0.94630000000000081</v>
      </c>
      <c r="J218" s="22">
        <f>Table1[[#This Row],[Diff bw pr/atul]]^2</f>
        <v>0.8954836900000015</v>
      </c>
      <c r="K218" s="22"/>
      <c r="L218" s="22"/>
      <c r="M218" s="22"/>
    </row>
    <row r="219" spans="1:13" x14ac:dyDescent="0.2">
      <c r="A219" s="21">
        <v>1</v>
      </c>
      <c r="B219" s="21">
        <v>0</v>
      </c>
      <c r="C219" s="21">
        <v>10</v>
      </c>
      <c r="D219" s="21">
        <v>0</v>
      </c>
      <c r="E219" s="21">
        <v>4</v>
      </c>
      <c r="F219" s="31">
        <v>30.4</v>
      </c>
      <c r="G219" s="31">
        <v>5.6</v>
      </c>
      <c r="H219" s="31">
        <f xml:space="preserve"> 0.67 + (0.19 * Table1[[#This Row],[Size]]) + (0.09 * Table1[[#This Row],[Total_Bill]])</f>
        <v>4.1660000000000004</v>
      </c>
      <c r="I219" s="22">
        <f>Table1[[#This Row],[Predicted tips]]-Table1[[#This Row],[Tips]]</f>
        <v>-1.4339999999999993</v>
      </c>
      <c r="J219" s="22">
        <f>Table1[[#This Row],[Diff bw pr/atul]]^2</f>
        <v>2.0563559999999979</v>
      </c>
      <c r="K219" s="22"/>
      <c r="L219" s="22"/>
      <c r="M219" s="22"/>
    </row>
    <row r="220" spans="1:13" x14ac:dyDescent="0.2">
      <c r="A220" s="21">
        <v>0</v>
      </c>
      <c r="B220" s="21">
        <v>0</v>
      </c>
      <c r="C220" s="21">
        <v>11</v>
      </c>
      <c r="D220" s="21">
        <v>1</v>
      </c>
      <c r="E220" s="21">
        <v>6</v>
      </c>
      <c r="F220" s="31">
        <v>27.05</v>
      </c>
      <c r="G220" s="31">
        <v>5</v>
      </c>
      <c r="H220" s="31">
        <f xml:space="preserve"> 0.67 + (0.19 * Table1[[#This Row],[Size]]) + (0.09 * Table1[[#This Row],[Total_Bill]])</f>
        <v>4.2445000000000004</v>
      </c>
      <c r="I220" s="22">
        <f>Table1[[#This Row],[Predicted tips]]-Table1[[#This Row],[Tips]]</f>
        <v>-0.75549999999999962</v>
      </c>
      <c r="J220" s="22">
        <f>Table1[[#This Row],[Diff bw pr/atul]]^2</f>
        <v>0.57078024999999943</v>
      </c>
      <c r="K220" s="22"/>
      <c r="L220" s="22"/>
      <c r="M220" s="22"/>
    </row>
    <row r="221" spans="1:13" x14ac:dyDescent="0.2">
      <c r="A221" s="21">
        <v>1</v>
      </c>
      <c r="B221" s="21">
        <v>1</v>
      </c>
      <c r="C221" s="21">
        <v>10</v>
      </c>
      <c r="D221" s="21">
        <v>0</v>
      </c>
      <c r="E221" s="21">
        <v>5</v>
      </c>
      <c r="F221" s="31">
        <v>30.46</v>
      </c>
      <c r="G221" s="31">
        <v>2</v>
      </c>
      <c r="H221" s="31">
        <f xml:space="preserve"> 0.67 + (0.19 * Table1[[#This Row],[Size]]) + (0.09 * Table1[[#This Row],[Total_Bill]])</f>
        <v>4.3613999999999997</v>
      </c>
      <c r="I221" s="22">
        <f>Table1[[#This Row],[Predicted tips]]-Table1[[#This Row],[Tips]]</f>
        <v>2.3613999999999997</v>
      </c>
      <c r="J221" s="22">
        <f>Table1[[#This Row],[Diff bw pr/atul]]^2</f>
        <v>5.576209959999999</v>
      </c>
      <c r="K221" s="22"/>
      <c r="L221" s="22"/>
      <c r="M221" s="22"/>
    </row>
    <row r="222" spans="1:13" x14ac:dyDescent="0.2">
      <c r="A222" s="21">
        <v>1</v>
      </c>
      <c r="B222" s="21">
        <v>0</v>
      </c>
      <c r="C222" s="21">
        <v>10</v>
      </c>
      <c r="D222" s="21">
        <v>0</v>
      </c>
      <c r="E222" s="21">
        <v>4</v>
      </c>
      <c r="F222" s="31">
        <v>31.71</v>
      </c>
      <c r="G222" s="31">
        <v>4.5</v>
      </c>
      <c r="H222" s="31">
        <f xml:space="preserve"> 0.67 + (0.19 * Table1[[#This Row],[Size]]) + (0.09 * Table1[[#This Row],[Total_Bill]])</f>
        <v>4.2839</v>
      </c>
      <c r="I222" s="22">
        <f>Table1[[#This Row],[Predicted tips]]-Table1[[#This Row],[Tips]]</f>
        <v>-0.21609999999999996</v>
      </c>
      <c r="J222" s="22">
        <f>Table1[[#This Row],[Diff bw pr/atul]]^2</f>
        <v>4.6699209999999984E-2</v>
      </c>
      <c r="K222" s="22"/>
      <c r="L222" s="22"/>
      <c r="M222" s="22"/>
    </row>
    <row r="223" spans="1:13" x14ac:dyDescent="0.2">
      <c r="A223" s="21">
        <v>0</v>
      </c>
      <c r="B223" s="21">
        <v>0</v>
      </c>
      <c r="C223" s="21">
        <v>10</v>
      </c>
      <c r="D223" s="21">
        <v>0</v>
      </c>
      <c r="E223" s="21">
        <v>5</v>
      </c>
      <c r="F223" s="31">
        <v>29.85</v>
      </c>
      <c r="G223" s="31">
        <v>5.14</v>
      </c>
      <c r="H223" s="31">
        <f xml:space="preserve"> 0.67 + (0.19 * Table1[[#This Row],[Size]]) + (0.09 * Table1[[#This Row],[Total_Bill]])</f>
        <v>4.3064999999999998</v>
      </c>
      <c r="I223" s="22">
        <f>Table1[[#This Row],[Predicted tips]]-Table1[[#This Row],[Tips]]</f>
        <v>-0.83349999999999991</v>
      </c>
      <c r="J223" s="22">
        <f>Table1[[#This Row],[Diff bw pr/atul]]^2</f>
        <v>0.69472224999999987</v>
      </c>
      <c r="K223" s="22"/>
      <c r="L223" s="22"/>
      <c r="M223" s="22"/>
    </row>
    <row r="224" spans="1:13" x14ac:dyDescent="0.2">
      <c r="A224" s="21">
        <v>1</v>
      </c>
      <c r="B224" s="21">
        <v>0</v>
      </c>
      <c r="C224" s="21">
        <v>10</v>
      </c>
      <c r="D224" s="21">
        <v>0</v>
      </c>
      <c r="E224" s="21">
        <v>4</v>
      </c>
      <c r="F224" s="31">
        <v>32.4</v>
      </c>
      <c r="G224" s="31">
        <v>6</v>
      </c>
      <c r="H224" s="31">
        <f xml:space="preserve"> 0.67 + (0.19 * Table1[[#This Row],[Size]]) + (0.09 * Table1[[#This Row],[Total_Bill]])</f>
        <v>4.3460000000000001</v>
      </c>
      <c r="I224" s="22">
        <f>Table1[[#This Row],[Predicted tips]]-Table1[[#This Row],[Tips]]</f>
        <v>-1.6539999999999999</v>
      </c>
      <c r="J224" s="22">
        <f>Table1[[#This Row],[Diff bw pr/atul]]^2</f>
        <v>2.7357159999999996</v>
      </c>
      <c r="K224" s="22"/>
      <c r="L224" s="22"/>
      <c r="M224" s="22"/>
    </row>
    <row r="225" spans="1:13" x14ac:dyDescent="0.2">
      <c r="A225" s="21">
        <v>1</v>
      </c>
      <c r="B225" s="21">
        <v>1</v>
      </c>
      <c r="C225" s="21">
        <v>10</v>
      </c>
      <c r="D225" s="21">
        <v>0</v>
      </c>
      <c r="E225" s="21">
        <v>4</v>
      </c>
      <c r="F225" s="31">
        <v>34.65</v>
      </c>
      <c r="G225" s="31">
        <v>3.68</v>
      </c>
      <c r="H225" s="31">
        <f xml:space="preserve"> 0.67 + (0.19 * Table1[[#This Row],[Size]]) + (0.09 * Table1[[#This Row],[Total_Bill]])</f>
        <v>4.5484999999999998</v>
      </c>
      <c r="I225" s="22">
        <f>Table1[[#This Row],[Predicted tips]]-Table1[[#This Row],[Tips]]</f>
        <v>0.86849999999999961</v>
      </c>
      <c r="J225" s="22">
        <f>Table1[[#This Row],[Diff bw pr/atul]]^2</f>
        <v>0.75429224999999933</v>
      </c>
      <c r="K225" s="22"/>
      <c r="L225" s="22"/>
      <c r="M225" s="22"/>
    </row>
    <row r="226" spans="1:13" x14ac:dyDescent="0.2">
      <c r="A226" s="21">
        <v>0</v>
      </c>
      <c r="B226" s="21">
        <v>0</v>
      </c>
      <c r="C226" s="21">
        <v>11</v>
      </c>
      <c r="D226" s="21">
        <v>1</v>
      </c>
      <c r="E226" s="21">
        <v>6</v>
      </c>
      <c r="F226" s="31">
        <v>29.8</v>
      </c>
      <c r="G226" s="31">
        <v>4.2</v>
      </c>
      <c r="H226" s="31">
        <f xml:space="preserve"> 0.67 + (0.19 * Table1[[#This Row],[Size]]) + (0.09 * Table1[[#This Row],[Total_Bill]])</f>
        <v>4.492</v>
      </c>
      <c r="I226" s="22">
        <f>Table1[[#This Row],[Predicted tips]]-Table1[[#This Row],[Tips]]</f>
        <v>0.29199999999999982</v>
      </c>
      <c r="J226" s="22">
        <f>Table1[[#This Row],[Diff bw pr/atul]]^2</f>
        <v>8.5263999999999895E-2</v>
      </c>
      <c r="K226" s="22"/>
      <c r="L226" s="22"/>
      <c r="M226" s="22"/>
    </row>
    <row r="227" spans="1:13" x14ac:dyDescent="0.2">
      <c r="A227" s="21">
        <v>0</v>
      </c>
      <c r="B227" s="21">
        <v>0</v>
      </c>
      <c r="C227" s="21">
        <v>1</v>
      </c>
      <c r="D227" s="21">
        <v>0</v>
      </c>
      <c r="E227" s="21">
        <v>3</v>
      </c>
      <c r="F227" s="31">
        <v>35.83</v>
      </c>
      <c r="G227" s="31">
        <v>4.67</v>
      </c>
      <c r="H227" s="31">
        <f xml:space="preserve"> 0.67 + (0.19 * Table1[[#This Row],[Size]]) + (0.09 * Table1[[#This Row],[Total_Bill]])</f>
        <v>4.4647000000000006</v>
      </c>
      <c r="I227" s="22">
        <f>Table1[[#This Row],[Predicted tips]]-Table1[[#This Row],[Tips]]</f>
        <v>-0.20529999999999937</v>
      </c>
      <c r="J227" s="22">
        <f>Table1[[#This Row],[Diff bw pr/atul]]^2</f>
        <v>4.2148089999999742E-2</v>
      </c>
      <c r="K227" s="22"/>
      <c r="L227" s="22"/>
      <c r="M227" s="22"/>
    </row>
    <row r="228" spans="1:13" x14ac:dyDescent="0.2">
      <c r="A228" s="21">
        <v>0</v>
      </c>
      <c r="B228" s="21">
        <v>0</v>
      </c>
      <c r="C228" s="21">
        <v>11</v>
      </c>
      <c r="D228" s="21">
        <v>1</v>
      </c>
      <c r="E228" s="21">
        <v>4</v>
      </c>
      <c r="F228" s="31">
        <v>34.83</v>
      </c>
      <c r="G228" s="31">
        <v>5.17</v>
      </c>
      <c r="H228" s="31">
        <f xml:space="preserve"> 0.67 + (0.19 * Table1[[#This Row],[Size]]) + (0.09 * Table1[[#This Row],[Total_Bill]])</f>
        <v>4.5647000000000002</v>
      </c>
      <c r="I228" s="22">
        <f>Table1[[#This Row],[Predicted tips]]-Table1[[#This Row],[Tips]]</f>
        <v>-0.60529999999999973</v>
      </c>
      <c r="J228" s="22">
        <f>Table1[[#This Row],[Diff bw pr/atul]]^2</f>
        <v>0.36638808999999967</v>
      </c>
      <c r="K228" s="22"/>
      <c r="L228" s="22"/>
      <c r="M228" s="22"/>
    </row>
    <row r="229" spans="1:13" x14ac:dyDescent="0.2">
      <c r="A229" s="21">
        <v>0</v>
      </c>
      <c r="B229" s="21">
        <v>0</v>
      </c>
      <c r="C229" s="21">
        <v>10</v>
      </c>
      <c r="D229" s="21">
        <v>0</v>
      </c>
      <c r="E229" s="21">
        <v>4</v>
      </c>
      <c r="F229" s="31">
        <v>34.81</v>
      </c>
      <c r="G229" s="31">
        <v>5.2</v>
      </c>
      <c r="H229" s="31">
        <f xml:space="preserve"> 0.67 + (0.19 * Table1[[#This Row],[Size]]) + (0.09 * Table1[[#This Row],[Total_Bill]])</f>
        <v>4.5629000000000008</v>
      </c>
      <c r="I229" s="22">
        <f>Table1[[#This Row],[Predicted tips]]-Table1[[#This Row],[Tips]]</f>
        <v>-0.63709999999999933</v>
      </c>
      <c r="J229" s="22">
        <f>Table1[[#This Row],[Diff bw pr/atul]]^2</f>
        <v>0.40589640999999915</v>
      </c>
      <c r="K229" s="22"/>
      <c r="L229" s="22"/>
      <c r="M229" s="22"/>
    </row>
    <row r="230" spans="1:13" x14ac:dyDescent="0.2">
      <c r="A230" s="21">
        <v>0</v>
      </c>
      <c r="B230" s="21">
        <v>0</v>
      </c>
      <c r="C230" s="21">
        <v>10</v>
      </c>
      <c r="D230" s="21">
        <v>0</v>
      </c>
      <c r="E230" s="21">
        <v>4</v>
      </c>
      <c r="F230" s="31">
        <v>35.26</v>
      </c>
      <c r="G230" s="31">
        <v>5</v>
      </c>
      <c r="H230" s="31">
        <f xml:space="preserve"> 0.67 + (0.19 * Table1[[#This Row],[Size]]) + (0.09 * Table1[[#This Row],[Total_Bill]])</f>
        <v>4.6033999999999997</v>
      </c>
      <c r="I230" s="22">
        <f>Table1[[#This Row],[Predicted tips]]-Table1[[#This Row],[Tips]]</f>
        <v>-0.39660000000000029</v>
      </c>
      <c r="J230" s="22">
        <f>Table1[[#This Row],[Diff bw pr/atul]]^2</f>
        <v>0.15729156000000022</v>
      </c>
      <c r="K230" s="22"/>
      <c r="L230" s="22"/>
      <c r="M230" s="22"/>
    </row>
    <row r="231" spans="1:13" x14ac:dyDescent="0.2">
      <c r="A231" s="21">
        <v>1</v>
      </c>
      <c r="B231" s="21">
        <v>1</v>
      </c>
      <c r="C231" s="21">
        <v>10</v>
      </c>
      <c r="D231" s="21">
        <v>0</v>
      </c>
      <c r="E231" s="21">
        <v>2</v>
      </c>
      <c r="F231" s="31">
        <v>40.549999999999997</v>
      </c>
      <c r="G231" s="31">
        <v>3</v>
      </c>
      <c r="H231" s="31">
        <f xml:space="preserve"> 0.67 + (0.19 * Table1[[#This Row],[Size]]) + (0.09 * Table1[[#This Row],[Total_Bill]])</f>
        <v>4.6994999999999996</v>
      </c>
      <c r="I231" s="22">
        <f>Table1[[#This Row],[Predicted tips]]-Table1[[#This Row],[Tips]]</f>
        <v>1.6994999999999996</v>
      </c>
      <c r="J231" s="22">
        <f>Table1[[#This Row],[Diff bw pr/atul]]^2</f>
        <v>2.8883002499999986</v>
      </c>
      <c r="K231" s="22"/>
      <c r="L231" s="22"/>
      <c r="M231" s="22"/>
    </row>
    <row r="232" spans="1:13" x14ac:dyDescent="0.2">
      <c r="A232" s="21">
        <v>1</v>
      </c>
      <c r="B232" s="21">
        <v>0</v>
      </c>
      <c r="C232" s="21">
        <v>10</v>
      </c>
      <c r="D232" s="21">
        <v>0</v>
      </c>
      <c r="E232" s="21">
        <v>3</v>
      </c>
      <c r="F232" s="31">
        <v>38.07</v>
      </c>
      <c r="G232" s="31">
        <v>4</v>
      </c>
      <c r="H232" s="31">
        <f xml:space="preserve"> 0.67 + (0.19 * Table1[[#This Row],[Size]]) + (0.09 * Table1[[#This Row],[Total_Bill]])</f>
        <v>4.6662999999999997</v>
      </c>
      <c r="I232" s="22">
        <f>Table1[[#This Row],[Predicted tips]]-Table1[[#This Row],[Tips]]</f>
        <v>0.66629999999999967</v>
      </c>
      <c r="J232" s="22">
        <f>Table1[[#This Row],[Diff bw pr/atul]]^2</f>
        <v>0.44395568999999957</v>
      </c>
      <c r="K232" s="22"/>
      <c r="L232" s="22"/>
      <c r="M232" s="22"/>
    </row>
    <row r="233" spans="1:13" x14ac:dyDescent="0.2">
      <c r="A233" s="21">
        <v>1</v>
      </c>
      <c r="B233" s="21">
        <v>1</v>
      </c>
      <c r="C233" s="21">
        <v>1</v>
      </c>
      <c r="D233" s="21">
        <v>0</v>
      </c>
      <c r="E233" s="21">
        <v>4</v>
      </c>
      <c r="F233" s="31">
        <v>38.01</v>
      </c>
      <c r="G233" s="31">
        <v>3</v>
      </c>
      <c r="H233" s="31">
        <f xml:space="preserve"> 0.67 + (0.19 * Table1[[#This Row],[Size]]) + (0.09 * Table1[[#This Row],[Total_Bill]])</f>
        <v>4.8508999999999993</v>
      </c>
      <c r="I233" s="22">
        <f>Table1[[#This Row],[Predicted tips]]-Table1[[#This Row],[Tips]]</f>
        <v>1.8508999999999993</v>
      </c>
      <c r="J233" s="22">
        <f>Table1[[#This Row],[Diff bw pr/atul]]^2</f>
        <v>3.4258308099999977</v>
      </c>
      <c r="K233" s="22"/>
      <c r="L233" s="22"/>
      <c r="M233" s="22"/>
    </row>
    <row r="234" spans="1:13" x14ac:dyDescent="0.2">
      <c r="A234" s="21">
        <v>1</v>
      </c>
      <c r="B234" s="21">
        <v>1</v>
      </c>
      <c r="C234" s="21">
        <v>1</v>
      </c>
      <c r="D234" s="21">
        <v>0</v>
      </c>
      <c r="E234" s="21">
        <v>4</v>
      </c>
      <c r="F234" s="31">
        <v>38.729999999999997</v>
      </c>
      <c r="G234" s="31">
        <v>3</v>
      </c>
      <c r="H234" s="31">
        <f xml:space="preserve"> 0.67 + (0.19 * Table1[[#This Row],[Size]]) + (0.09 * Table1[[#This Row],[Total_Bill]])</f>
        <v>4.9156999999999993</v>
      </c>
      <c r="I234" s="22">
        <f>Table1[[#This Row],[Predicted tips]]-Table1[[#This Row],[Tips]]</f>
        <v>1.9156999999999993</v>
      </c>
      <c r="J234" s="22">
        <f>Table1[[#This Row],[Diff bw pr/atul]]^2</f>
        <v>3.6699064899999971</v>
      </c>
      <c r="K234" s="22"/>
      <c r="L234" s="22"/>
      <c r="M234" s="22"/>
    </row>
    <row r="235" spans="1:13" x14ac:dyDescent="0.2">
      <c r="A235" s="21">
        <v>1</v>
      </c>
      <c r="B235" s="21">
        <v>0</v>
      </c>
      <c r="C235" s="21">
        <v>11</v>
      </c>
      <c r="D235" s="21">
        <v>1</v>
      </c>
      <c r="E235" s="21">
        <v>6</v>
      </c>
      <c r="F235" s="31">
        <v>34.299999999999997</v>
      </c>
      <c r="G235" s="31">
        <v>6.7</v>
      </c>
      <c r="H235" s="31">
        <f xml:space="preserve"> 0.67 + (0.19 * Table1[[#This Row],[Size]]) + (0.09 * Table1[[#This Row],[Total_Bill]])</f>
        <v>4.8970000000000002</v>
      </c>
      <c r="I235" s="22">
        <f>Table1[[#This Row],[Predicted tips]]-Table1[[#This Row],[Tips]]</f>
        <v>-1.8029999999999999</v>
      </c>
      <c r="J235" s="22">
        <f>Table1[[#This Row],[Diff bw pr/atul]]^2</f>
        <v>3.2508089999999998</v>
      </c>
      <c r="K235" s="22"/>
      <c r="L235" s="22"/>
      <c r="M235" s="22"/>
    </row>
    <row r="236" spans="1:13" x14ac:dyDescent="0.2">
      <c r="A236" s="21">
        <v>1</v>
      </c>
      <c r="B236" s="21">
        <v>1</v>
      </c>
      <c r="C236" s="21">
        <v>0</v>
      </c>
      <c r="D236" s="21">
        <v>0</v>
      </c>
      <c r="E236" s="21">
        <v>4</v>
      </c>
      <c r="F236" s="31">
        <v>40.17</v>
      </c>
      <c r="G236" s="31">
        <v>4.7300000000000004</v>
      </c>
      <c r="H236" s="31">
        <f xml:space="preserve"> 0.67 + (0.19 * Table1[[#This Row],[Size]]) + (0.09 * Table1[[#This Row],[Total_Bill]])</f>
        <v>5.0453000000000001</v>
      </c>
      <c r="I236" s="22">
        <f>Table1[[#This Row],[Predicted tips]]-Table1[[#This Row],[Tips]]</f>
        <v>0.31529999999999969</v>
      </c>
      <c r="J236" s="22">
        <f>Table1[[#This Row],[Diff bw pr/atul]]^2</f>
        <v>9.9414089999999802E-2</v>
      </c>
      <c r="K236" s="22"/>
      <c r="L236" s="22"/>
      <c r="M236" s="22"/>
    </row>
    <row r="237" spans="1:13" x14ac:dyDescent="0.2">
      <c r="A237" s="21">
        <v>1</v>
      </c>
      <c r="B237" s="21">
        <v>0</v>
      </c>
      <c r="C237" s="21">
        <v>1</v>
      </c>
      <c r="D237" s="21">
        <v>0</v>
      </c>
      <c r="E237" s="21">
        <v>4</v>
      </c>
      <c r="F237" s="31">
        <v>39.42</v>
      </c>
      <c r="G237" s="31">
        <v>7.58</v>
      </c>
      <c r="H237" s="31">
        <f xml:space="preserve"> 0.67 + (0.19 * Table1[[#This Row],[Size]]) + (0.09 * Table1[[#This Row],[Total_Bill]])</f>
        <v>4.9778000000000002</v>
      </c>
      <c r="I237" s="22">
        <f>Table1[[#This Row],[Predicted tips]]-Table1[[#This Row],[Tips]]</f>
        <v>-2.6021999999999998</v>
      </c>
      <c r="J237" s="22">
        <f>Table1[[#This Row],[Diff bw pr/atul]]^2</f>
        <v>6.7714448399999991</v>
      </c>
      <c r="K237" s="22"/>
      <c r="L237" s="22"/>
      <c r="M237" s="22"/>
    </row>
    <row r="238" spans="1:13" x14ac:dyDescent="0.2">
      <c r="A238" s="21">
        <v>0</v>
      </c>
      <c r="B238" s="21">
        <v>1</v>
      </c>
      <c r="C238" s="21">
        <v>1</v>
      </c>
      <c r="D238" s="21">
        <v>0</v>
      </c>
      <c r="E238" s="21">
        <v>3</v>
      </c>
      <c r="F238" s="31">
        <v>44.3</v>
      </c>
      <c r="G238" s="31">
        <v>2.5</v>
      </c>
      <c r="H238" s="31">
        <f xml:space="preserve"> 0.67 + (0.19 * Table1[[#This Row],[Size]]) + (0.09 * Table1[[#This Row],[Total_Bill]])</f>
        <v>5.2270000000000003</v>
      </c>
      <c r="I238" s="22">
        <f>Table1[[#This Row],[Predicted tips]]-Table1[[#This Row],[Tips]]</f>
        <v>2.7270000000000003</v>
      </c>
      <c r="J238" s="22">
        <f>Table1[[#This Row],[Diff bw pr/atul]]^2</f>
        <v>7.4365290000000019</v>
      </c>
      <c r="K238" s="22"/>
      <c r="L238" s="22"/>
      <c r="M238" s="22"/>
    </row>
    <row r="239" spans="1:13" x14ac:dyDescent="0.2">
      <c r="A239" s="21">
        <v>0</v>
      </c>
      <c r="B239" s="21">
        <v>1</v>
      </c>
      <c r="C239" s="21">
        <v>11</v>
      </c>
      <c r="D239" s="21">
        <v>1</v>
      </c>
      <c r="E239" s="21">
        <v>4</v>
      </c>
      <c r="F239" s="31">
        <v>43.11</v>
      </c>
      <c r="G239" s="31">
        <v>5</v>
      </c>
      <c r="H239" s="31">
        <f xml:space="preserve"> 0.67 + (0.19 * Table1[[#This Row],[Size]]) + (0.09 * Table1[[#This Row],[Total_Bill]])</f>
        <v>5.3098999999999998</v>
      </c>
      <c r="I239" s="22">
        <f>Table1[[#This Row],[Predicted tips]]-Table1[[#This Row],[Tips]]</f>
        <v>0.30989999999999984</v>
      </c>
      <c r="J239" s="22">
        <f>Table1[[#This Row],[Diff bw pr/atul]]^2</f>
        <v>9.6038009999999896E-2</v>
      </c>
      <c r="K239" s="22"/>
      <c r="L239" s="22"/>
      <c r="M239" s="22"/>
    </row>
    <row r="240" spans="1:13" x14ac:dyDescent="0.2">
      <c r="A240" s="21">
        <v>1</v>
      </c>
      <c r="B240" s="21">
        <v>1</v>
      </c>
      <c r="C240" s="21">
        <v>10</v>
      </c>
      <c r="D240" s="21">
        <v>0</v>
      </c>
      <c r="E240" s="21">
        <v>3</v>
      </c>
      <c r="F240" s="31">
        <v>45.35</v>
      </c>
      <c r="G240" s="31">
        <v>3.5</v>
      </c>
      <c r="H240" s="31">
        <f xml:space="preserve"> 0.67 + (0.19 * Table1[[#This Row],[Size]]) + (0.09 * Table1[[#This Row],[Total_Bill]])</f>
        <v>5.3215000000000003</v>
      </c>
      <c r="I240" s="22">
        <f>Table1[[#This Row],[Predicted tips]]-Table1[[#This Row],[Tips]]</f>
        <v>1.8215000000000003</v>
      </c>
      <c r="J240" s="22">
        <f>Table1[[#This Row],[Diff bw pr/atul]]^2</f>
        <v>3.3178622500000015</v>
      </c>
      <c r="K240" s="22"/>
      <c r="L240" s="22"/>
      <c r="M240" s="22"/>
    </row>
    <row r="241" spans="1:13" x14ac:dyDescent="0.2">
      <c r="A241" s="21">
        <v>1</v>
      </c>
      <c r="B241" s="21">
        <v>0</v>
      </c>
      <c r="C241" s="21">
        <v>11</v>
      </c>
      <c r="D241" s="21">
        <v>1</v>
      </c>
      <c r="E241" s="21">
        <v>5</v>
      </c>
      <c r="F241" s="31">
        <v>41.19</v>
      </c>
      <c r="G241" s="31">
        <v>5</v>
      </c>
      <c r="H241" s="31">
        <f xml:space="preserve"> 0.67 + (0.19 * Table1[[#This Row],[Size]]) + (0.09 * Table1[[#This Row],[Total_Bill]])</f>
        <v>5.3270999999999997</v>
      </c>
      <c r="I241" s="22">
        <f>Table1[[#This Row],[Predicted tips]]-Table1[[#This Row],[Tips]]</f>
        <v>0.32709999999999972</v>
      </c>
      <c r="J241" s="22">
        <f>Table1[[#This Row],[Diff bw pr/atul]]^2</f>
        <v>0.10699440999999982</v>
      </c>
      <c r="K241" s="22"/>
      <c r="L241" s="22"/>
      <c r="M241" s="22"/>
    </row>
    <row r="242" spans="1:13" x14ac:dyDescent="0.2">
      <c r="A242" s="21">
        <v>1</v>
      </c>
      <c r="B242" s="21">
        <v>1</v>
      </c>
      <c r="C242" s="21">
        <v>1</v>
      </c>
      <c r="D242" s="21">
        <v>0</v>
      </c>
      <c r="E242" s="21">
        <v>3</v>
      </c>
      <c r="F242" s="31">
        <v>50.81</v>
      </c>
      <c r="G242" s="31">
        <v>10</v>
      </c>
      <c r="H242" s="31">
        <f xml:space="preserve"> 0.67 + (0.19 * Table1[[#This Row],[Size]]) + (0.09 * Table1[[#This Row],[Total_Bill]])</f>
        <v>5.8129</v>
      </c>
      <c r="I242" s="22">
        <f>Table1[[#This Row],[Predicted tips]]-Table1[[#This Row],[Tips]]</f>
        <v>-4.1871</v>
      </c>
      <c r="J242" s="22">
        <f>Table1[[#This Row],[Diff bw pr/atul]]^2</f>
        <v>17.531806410000002</v>
      </c>
      <c r="K242" s="22"/>
      <c r="L242" s="22"/>
      <c r="M242" s="22"/>
    </row>
    <row r="243" spans="1:13" x14ac:dyDescent="0.2">
      <c r="A243" s="21">
        <v>1</v>
      </c>
      <c r="B243" s="21">
        <v>0</v>
      </c>
      <c r="C243" s="21">
        <v>1</v>
      </c>
      <c r="D243" s="21">
        <v>0</v>
      </c>
      <c r="E243" s="21">
        <v>4</v>
      </c>
      <c r="F243" s="31">
        <v>48.27</v>
      </c>
      <c r="G243" s="31">
        <v>6.73</v>
      </c>
      <c r="H243" s="31">
        <f xml:space="preserve"> 0.67 + (0.19 * Table1[[#This Row],[Size]]) + (0.09 * Table1[[#This Row],[Total_Bill]])</f>
        <v>5.7743000000000002</v>
      </c>
      <c r="I243" s="22">
        <f>Table1[[#This Row],[Predicted tips]]-Table1[[#This Row],[Tips]]</f>
        <v>-0.95570000000000022</v>
      </c>
      <c r="J243" s="22">
        <f>Table1[[#This Row],[Diff bw pr/atul]]^2</f>
        <v>0.91336249000000036</v>
      </c>
      <c r="K243" s="22"/>
      <c r="L243" s="22"/>
      <c r="M243" s="22"/>
    </row>
    <row r="244" spans="1:13" x14ac:dyDescent="0.2">
      <c r="A244" s="21">
        <v>1</v>
      </c>
      <c r="B244" s="21">
        <v>0</v>
      </c>
      <c r="C244" s="21">
        <v>1</v>
      </c>
      <c r="D244" s="21">
        <v>0</v>
      </c>
      <c r="E244" s="21">
        <v>4</v>
      </c>
      <c r="F244" s="31">
        <v>48.33</v>
      </c>
      <c r="G244" s="31">
        <v>9</v>
      </c>
      <c r="H244" s="31">
        <f xml:space="preserve"> 0.67 + (0.19 * Table1[[#This Row],[Size]]) + (0.09 * Table1[[#This Row],[Total_Bill]])</f>
        <v>5.7797000000000001</v>
      </c>
      <c r="I244" s="22">
        <f>Table1[[#This Row],[Predicted tips]]-Table1[[#This Row],[Tips]]</f>
        <v>-3.2202999999999999</v>
      </c>
      <c r="J244" s="22">
        <f>Table1[[#This Row],[Diff bw pr/atul]]^2</f>
        <v>10.37033209</v>
      </c>
      <c r="K244" s="22"/>
      <c r="L244" s="22"/>
      <c r="M244" s="22"/>
    </row>
    <row r="245" spans="1:13" x14ac:dyDescent="0.2">
      <c r="A245" s="21">
        <v>1</v>
      </c>
      <c r="B245" s="21">
        <v>0</v>
      </c>
      <c r="C245" s="21">
        <v>10</v>
      </c>
      <c r="D245" s="21">
        <v>0</v>
      </c>
      <c r="E245" s="21">
        <v>6</v>
      </c>
      <c r="F245" s="31">
        <v>48.17</v>
      </c>
      <c r="G245" s="31">
        <v>5</v>
      </c>
      <c r="H245" s="31">
        <f xml:space="preserve"> 0.67 + (0.19 * Table1[[#This Row],[Size]]) + (0.09 * Table1[[#This Row],[Total_Bill]])</f>
        <v>6.1453000000000007</v>
      </c>
      <c r="I245" s="22">
        <f>Table1[[#This Row],[Predicted tips]]-Table1[[#This Row],[Tips]]</f>
        <v>1.1453000000000007</v>
      </c>
      <c r="J245" s="22">
        <f>Table1[[#This Row],[Diff bw pr/atul]]^2</f>
        <v>1.3117120900000014</v>
      </c>
      <c r="K245" s="22"/>
      <c r="L245" s="22"/>
      <c r="M245" s="22"/>
    </row>
    <row r="246" spans="1:13" x14ac:dyDescent="0.2">
      <c r="F246" s="22"/>
      <c r="G246" s="22"/>
      <c r="H246" s="22"/>
      <c r="I246" s="22"/>
    </row>
    <row r="247" spans="1:13" x14ac:dyDescent="0.2">
      <c r="J24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73DD-3378-6746-A23F-6F6DA1491384}">
  <dimension ref="A1:AC261"/>
  <sheetViews>
    <sheetView zoomScale="120" zoomScaleNormal="120" workbookViewId="0">
      <pane ySplit="1" topLeftCell="A2" activePane="bottomLeft" state="frozen"/>
      <selection pane="bottomLeft" activeCell="L2" sqref="L2:L245"/>
    </sheetView>
  </sheetViews>
  <sheetFormatPr baseColWidth="10" defaultRowHeight="15" x14ac:dyDescent="0.2"/>
  <cols>
    <col min="1" max="1" width="19.1640625" bestFit="1" customWidth="1"/>
    <col min="3" max="3" width="13.33203125" customWidth="1"/>
    <col min="5" max="5" width="18" bestFit="1" customWidth="1"/>
    <col min="7" max="7" width="13.5" customWidth="1"/>
    <col min="9" max="9" width="14.6640625" customWidth="1"/>
    <col min="11" max="11" width="12.6640625" bestFit="1" customWidth="1"/>
    <col min="13" max="14" width="14.5" hidden="1" customWidth="1"/>
    <col min="15" max="15" width="19.1640625" hidden="1" customWidth="1"/>
    <col min="16" max="17" width="10.83203125" hidden="1" customWidth="1"/>
    <col min="18" max="18" width="19.1640625" hidden="1" customWidth="1"/>
    <col min="19" max="20" width="10.83203125" hidden="1" customWidth="1"/>
    <col min="21" max="21" width="11.6640625" hidden="1" customWidth="1"/>
    <col min="22" max="24" width="10.83203125" hidden="1" customWidth="1"/>
  </cols>
  <sheetData>
    <row r="1" spans="1:24" ht="19" x14ac:dyDescent="0.25">
      <c r="A1" s="18" t="s">
        <v>88</v>
      </c>
      <c r="B1" s="1" t="s">
        <v>12</v>
      </c>
      <c r="C1" s="1" t="s">
        <v>90</v>
      </c>
      <c r="D1" s="1" t="s">
        <v>13</v>
      </c>
      <c r="E1" s="1" t="s">
        <v>91</v>
      </c>
      <c r="F1" s="1" t="s">
        <v>14</v>
      </c>
      <c r="G1" s="1" t="s">
        <v>92</v>
      </c>
      <c r="H1" s="1" t="s">
        <v>15</v>
      </c>
      <c r="I1" s="1" t="s">
        <v>93</v>
      </c>
      <c r="J1" s="1" t="s">
        <v>16</v>
      </c>
      <c r="K1" s="1" t="s">
        <v>17</v>
      </c>
      <c r="L1" s="1" t="s">
        <v>18</v>
      </c>
      <c r="M1" s="1" t="s">
        <v>87</v>
      </c>
      <c r="N1" s="1" t="s">
        <v>99</v>
      </c>
      <c r="O1" s="1" t="s">
        <v>101</v>
      </c>
      <c r="P1" t="s">
        <v>102</v>
      </c>
      <c r="T1" t="s">
        <v>59</v>
      </c>
      <c r="U1" t="s">
        <v>61</v>
      </c>
      <c r="V1" t="s">
        <v>60</v>
      </c>
      <c r="W1" t="s">
        <v>86</v>
      </c>
      <c r="X1" t="s">
        <v>89</v>
      </c>
    </row>
    <row r="2" spans="1:24" x14ac:dyDescent="0.2">
      <c r="A2" t="s">
        <v>24</v>
      </c>
      <c r="B2" t="s">
        <v>2</v>
      </c>
      <c r="C2">
        <v>0</v>
      </c>
      <c r="D2" t="s">
        <v>8</v>
      </c>
      <c r="E2">
        <v>1</v>
      </c>
      <c r="F2" t="s">
        <v>7</v>
      </c>
      <c r="G2">
        <v>1</v>
      </c>
      <c r="H2" t="s">
        <v>5</v>
      </c>
      <c r="I2">
        <v>0</v>
      </c>
      <c r="J2">
        <v>1</v>
      </c>
      <c r="K2" s="19">
        <v>3.07</v>
      </c>
      <c r="L2" s="19">
        <v>1</v>
      </c>
      <c r="M2" s="2">
        <f>P2+(0.37*J2)</f>
        <v>2.535335714285714</v>
      </c>
      <c r="N2" t="e">
        <f>VLOOKUP($A2,#REF!,2,FALSE)</f>
        <v>#REF!</v>
      </c>
      <c r="O2" t="str">
        <f>B2&amp;"_"&amp;D2&amp;"_"&amp;F2&amp;H2</f>
        <v>Female_Yes_SatDinner</v>
      </c>
      <c r="P2" s="2">
        <v>2.1653357142857139</v>
      </c>
      <c r="Q2" s="2"/>
      <c r="R2" t="s">
        <v>19</v>
      </c>
      <c r="S2" t="s">
        <v>39</v>
      </c>
      <c r="T2">
        <f>AVERAGEIF($O$2:$O$245,R2,$K$2:$K$245)</f>
        <v>20.824285714285711</v>
      </c>
      <c r="U2" s="3">
        <f>AVERAGEIF($O$2:$O$245,R2,$J$2:$J$245)</f>
        <v>3.0714285714285716</v>
      </c>
      <c r="V2">
        <f>AVERAGEIF($O$2:$O$245,R2,$L$2:$L$245)</f>
        <v>3.3292857142857142</v>
      </c>
      <c r="W2" s="2">
        <v>2.1653357142857139</v>
      </c>
    </row>
    <row r="3" spans="1:24" x14ac:dyDescent="0.2">
      <c r="A3" t="s">
        <v>30</v>
      </c>
      <c r="B3" t="s">
        <v>2</v>
      </c>
      <c r="C3">
        <v>0</v>
      </c>
      <c r="D3" t="s">
        <v>8</v>
      </c>
      <c r="E3">
        <v>1</v>
      </c>
      <c r="F3" t="s">
        <v>11</v>
      </c>
      <c r="G3">
        <v>0</v>
      </c>
      <c r="H3" t="s">
        <v>5</v>
      </c>
      <c r="I3">
        <v>0</v>
      </c>
      <c r="J3">
        <v>2</v>
      </c>
      <c r="K3" s="19">
        <v>5.75</v>
      </c>
      <c r="L3" s="19">
        <v>1</v>
      </c>
      <c r="M3" s="2">
        <f>P3+(0.37*J3)</f>
        <v>3.9491558139534879</v>
      </c>
      <c r="N3" t="e">
        <f>VLOOKUP($A3,#REF!,2,FALSE)</f>
        <v>#REF!</v>
      </c>
      <c r="O3" t="str">
        <f>B3&amp;"_"&amp;D3&amp;"_"&amp;F3&amp;H3</f>
        <v>Female_Yes_FriDinner</v>
      </c>
      <c r="P3" s="2">
        <v>3.2091558139534881</v>
      </c>
      <c r="Q3" s="2"/>
      <c r="R3" t="s">
        <v>20</v>
      </c>
      <c r="S3" t="s">
        <v>40</v>
      </c>
      <c r="T3">
        <f>AVERAGEIF($O$2:$O$245,R3,$K$2:$K$245)</f>
        <v>20.403255813953482</v>
      </c>
      <c r="U3" s="3">
        <f>AVERAGEIF($O$2:$O$245,R3,$J$2:$J$245)</f>
        <v>2.8837209302325579</v>
      </c>
      <c r="V3">
        <f>AVERAGEIF($O$2:$O$245,R3,$L$2:$L$245)</f>
        <v>3.1153488372093023</v>
      </c>
      <c r="W3" s="2">
        <v>3.2091558139534881</v>
      </c>
    </row>
    <row r="4" spans="1:24" x14ac:dyDescent="0.2">
      <c r="A4" t="s">
        <v>22</v>
      </c>
      <c r="B4" t="s">
        <v>2</v>
      </c>
      <c r="C4">
        <v>0</v>
      </c>
      <c r="D4" t="s">
        <v>3</v>
      </c>
      <c r="E4">
        <v>0</v>
      </c>
      <c r="F4" t="s">
        <v>7</v>
      </c>
      <c r="G4">
        <v>1</v>
      </c>
      <c r="H4" t="s">
        <v>5</v>
      </c>
      <c r="I4">
        <v>0</v>
      </c>
      <c r="J4">
        <v>1</v>
      </c>
      <c r="K4" s="19">
        <v>7.25</v>
      </c>
      <c r="L4" s="19">
        <v>1</v>
      </c>
      <c r="M4" s="2">
        <f>P4+(0.37*J4)</f>
        <v>3.5791558139534883</v>
      </c>
      <c r="N4" t="e">
        <f>VLOOKUP($A4,#REF!,2,FALSE)</f>
        <v>#REF!</v>
      </c>
      <c r="O4" t="str">
        <f>B4&amp;"_"&amp;D4&amp;"_"&amp;F4&amp;H4</f>
        <v>Female_No_SatDinner</v>
      </c>
      <c r="P4" s="2">
        <v>3.2091558139534881</v>
      </c>
      <c r="Q4" s="2"/>
      <c r="R4" t="s">
        <v>21</v>
      </c>
      <c r="S4" t="s">
        <v>41</v>
      </c>
      <c r="T4">
        <f>AVERAGEIF($O$2:$O$245,R4,$K$2:$K$245)</f>
        <v>19.929062499999997</v>
      </c>
      <c r="U4" s="3">
        <f>AVERAGEIF($O$2:$O$245,R4,$J$2:$J$245)</f>
        <v>2.65625</v>
      </c>
      <c r="V4">
        <f>AVERAGEIF($O$2:$O$245,R4,$L$2:$L$245)</f>
        <v>3.2565624999999998</v>
      </c>
      <c r="W4" s="2">
        <v>3.0989109374999999</v>
      </c>
    </row>
    <row r="5" spans="1:24" x14ac:dyDescent="0.2">
      <c r="A5" t="s">
        <v>35</v>
      </c>
      <c r="B5" t="s">
        <v>6</v>
      </c>
      <c r="C5">
        <v>1</v>
      </c>
      <c r="D5" t="s">
        <v>8</v>
      </c>
      <c r="E5">
        <v>1</v>
      </c>
      <c r="F5" t="s">
        <v>11</v>
      </c>
      <c r="G5">
        <v>0</v>
      </c>
      <c r="H5" t="s">
        <v>10</v>
      </c>
      <c r="I5">
        <v>1</v>
      </c>
      <c r="J5">
        <v>1</v>
      </c>
      <c r="K5" s="19">
        <v>8.58</v>
      </c>
      <c r="L5" s="19">
        <v>1.92</v>
      </c>
      <c r="M5" s="2">
        <f>P5+(0.37*J5)</f>
        <v>3.5791558139534883</v>
      </c>
      <c r="N5" t="e">
        <f>VLOOKUP($A5,#REF!,2,FALSE)</f>
        <v>#REF!</v>
      </c>
      <c r="O5" t="str">
        <f>B5&amp;"_"&amp;D5&amp;"_"&amp;F5&amp;H5</f>
        <v>Male_Yes_FriLunch</v>
      </c>
      <c r="P5" s="2">
        <v>3.2091558139534881</v>
      </c>
      <c r="Q5" s="2"/>
      <c r="R5" t="s">
        <v>22</v>
      </c>
      <c r="S5" t="s">
        <v>42</v>
      </c>
      <c r="T5">
        <f>AVERAGEIF($O$2:$O$245,R5,$K$2:$K$245)</f>
        <v>19.003846153846155</v>
      </c>
      <c r="U5" s="3">
        <f>AVERAGEIF($O$2:$O$245,R5,$J$2:$J$245)</f>
        <v>2.3076923076923075</v>
      </c>
      <c r="V5">
        <f>AVERAGEIF($O$2:$O$245,R5,$L$2:$L$245)</f>
        <v>2.724615384615384</v>
      </c>
      <c r="W5" s="2">
        <v>2.9190576923076921</v>
      </c>
    </row>
    <row r="6" spans="1:24" x14ac:dyDescent="0.2">
      <c r="A6" t="s">
        <v>33</v>
      </c>
      <c r="B6" t="s">
        <v>6</v>
      </c>
      <c r="C6">
        <v>1</v>
      </c>
      <c r="D6" t="s">
        <v>8</v>
      </c>
      <c r="E6">
        <v>1</v>
      </c>
      <c r="F6" t="s">
        <v>4</v>
      </c>
      <c r="G6">
        <v>10</v>
      </c>
      <c r="H6" t="s">
        <v>5</v>
      </c>
      <c r="I6">
        <v>0</v>
      </c>
      <c r="J6">
        <v>2</v>
      </c>
      <c r="K6" s="19">
        <v>7.25</v>
      </c>
      <c r="L6" s="19">
        <v>5.15</v>
      </c>
      <c r="M6" s="2">
        <f>P6+(0.37*J6)</f>
        <v>2.9053357142857141</v>
      </c>
      <c r="N6" t="e">
        <f>VLOOKUP($A6,#REF!,2,FALSE)</f>
        <v>#REF!</v>
      </c>
      <c r="O6" t="str">
        <f>B6&amp;"_"&amp;D6&amp;"_"&amp;F6&amp;H6</f>
        <v>Male_Yes_SunDinner</v>
      </c>
      <c r="P6" s="2">
        <v>2.1653357142857139</v>
      </c>
      <c r="Q6" s="2"/>
      <c r="R6" t="s">
        <v>23</v>
      </c>
      <c r="S6" t="s">
        <v>43</v>
      </c>
      <c r="T6">
        <f>AVERAGEIF($O$2:$O$245,R6,$K$2:$K$245)</f>
        <v>21.837777777777774</v>
      </c>
      <c r="U6" s="3">
        <f>AVERAGEIF($O$2:$O$245,R6,$J$2:$J$245)</f>
        <v>2.6296296296296298</v>
      </c>
      <c r="V6">
        <f>AVERAGEIF($O$2:$O$245,R6,$L$2:$L$245)</f>
        <v>2.8792592592592592</v>
      </c>
      <c r="W6" s="2">
        <v>3.1940407407407405</v>
      </c>
    </row>
    <row r="7" spans="1:24" x14ac:dyDescent="0.2">
      <c r="A7" t="s">
        <v>23</v>
      </c>
      <c r="B7" t="s">
        <v>6</v>
      </c>
      <c r="C7">
        <v>1</v>
      </c>
      <c r="D7" t="s">
        <v>8</v>
      </c>
      <c r="E7">
        <v>1</v>
      </c>
      <c r="F7" t="s">
        <v>7</v>
      </c>
      <c r="G7">
        <v>1</v>
      </c>
      <c r="H7" t="s">
        <v>5</v>
      </c>
      <c r="I7">
        <v>0</v>
      </c>
      <c r="J7">
        <v>2</v>
      </c>
      <c r="K7" s="19">
        <v>7.74</v>
      </c>
      <c r="L7" s="19">
        <v>1.44</v>
      </c>
      <c r="M7" s="2">
        <f>P7+(0.37*J7)</f>
        <v>3.9491558139534879</v>
      </c>
      <c r="N7" t="e">
        <f>VLOOKUP($A7,#REF!,2,FALSE)</f>
        <v>#REF!</v>
      </c>
      <c r="O7" t="str">
        <f>B7&amp;"_"&amp;D7&amp;"_"&amp;F7&amp;H7</f>
        <v>Male_Yes_SatDinner</v>
      </c>
      <c r="P7" s="2">
        <v>3.2091558139534881</v>
      </c>
      <c r="Q7" s="2"/>
      <c r="R7" t="s">
        <v>24</v>
      </c>
      <c r="S7" t="s">
        <v>44</v>
      </c>
      <c r="T7">
        <f>AVERAGEIF($O$2:$O$245,R7,$K$2:$K$245)</f>
        <v>20.266666666666669</v>
      </c>
      <c r="U7" s="3">
        <f>AVERAGEIF($O$2:$O$245,R7,$J$2:$J$245)</f>
        <v>2.2000000000000002</v>
      </c>
      <c r="V7">
        <f>AVERAGEIF($O$2:$O$245,R7,$L$2:$L$245)</f>
        <v>2.8686666666666669</v>
      </c>
      <c r="W7" s="2">
        <v>2.948666666666667</v>
      </c>
    </row>
    <row r="8" spans="1:24" x14ac:dyDescent="0.2">
      <c r="A8" t="s">
        <v>25</v>
      </c>
      <c r="B8" t="s">
        <v>6</v>
      </c>
      <c r="C8">
        <v>1</v>
      </c>
      <c r="D8" t="s">
        <v>3</v>
      </c>
      <c r="E8">
        <v>0</v>
      </c>
      <c r="F8" t="s">
        <v>9</v>
      </c>
      <c r="G8">
        <v>11</v>
      </c>
      <c r="H8" t="s">
        <v>10</v>
      </c>
      <c r="I8">
        <v>1</v>
      </c>
      <c r="J8">
        <v>2</v>
      </c>
      <c r="K8" s="19">
        <v>7.51</v>
      </c>
      <c r="L8" s="19">
        <v>2</v>
      </c>
      <c r="M8" s="2">
        <f>P8+(0.37*J8)</f>
        <v>3.9491558139534879</v>
      </c>
      <c r="N8" t="e">
        <f>VLOOKUP($A8,#REF!,2,FALSE)</f>
        <v>#REF!</v>
      </c>
      <c r="O8" t="str">
        <f>B8&amp;"_"&amp;D8&amp;"_"&amp;F8&amp;H8</f>
        <v>Male_No_ThurLunch</v>
      </c>
      <c r="P8" s="2">
        <v>3.2091558139534881</v>
      </c>
      <c r="Q8" s="2"/>
      <c r="R8" t="s">
        <v>25</v>
      </c>
      <c r="S8" t="s">
        <v>45</v>
      </c>
      <c r="T8">
        <f>AVERAGEIF($O$2:$O$245,R8,$K$2:$K$245)</f>
        <v>18.486499999999999</v>
      </c>
      <c r="U8" s="3">
        <f>AVERAGEIF($O$2:$O$245,R8,$J$2:$J$245)</f>
        <v>2.5</v>
      </c>
      <c r="V8">
        <f>AVERAGEIF($O$2:$O$245,R8,$L$2:$L$245)</f>
        <v>2.9415000000000004</v>
      </c>
      <c r="W8" s="2">
        <v>2.9617575</v>
      </c>
    </row>
    <row r="9" spans="1:24" x14ac:dyDescent="0.2">
      <c r="A9" t="s">
        <v>25</v>
      </c>
      <c r="B9" t="s">
        <v>6</v>
      </c>
      <c r="C9">
        <v>1</v>
      </c>
      <c r="D9" t="s">
        <v>3</v>
      </c>
      <c r="E9">
        <v>0</v>
      </c>
      <c r="F9" t="s">
        <v>9</v>
      </c>
      <c r="G9">
        <v>11</v>
      </c>
      <c r="H9" t="s">
        <v>10</v>
      </c>
      <c r="I9">
        <v>1</v>
      </c>
      <c r="J9">
        <v>2</v>
      </c>
      <c r="K9" s="19">
        <v>7.56</v>
      </c>
      <c r="L9" s="19">
        <v>1.44</v>
      </c>
      <c r="M9" s="2">
        <f>P9+(0.37*J9)</f>
        <v>3.9491558139534879</v>
      </c>
      <c r="N9" t="e">
        <f>VLOOKUP($A9,#REF!,2,FALSE)</f>
        <v>#REF!</v>
      </c>
      <c r="O9" t="str">
        <f>B9&amp;"_"&amp;D9&amp;"_"&amp;F9&amp;H9</f>
        <v>Male_No_ThurLunch</v>
      </c>
      <c r="P9" s="2">
        <v>3.2091558139534881</v>
      </c>
      <c r="Q9" s="2"/>
      <c r="R9" t="s">
        <v>26</v>
      </c>
      <c r="S9" t="s">
        <v>46</v>
      </c>
      <c r="T9">
        <f>AVERAGEIF($O$2:$O$245,R9,$K$2:$K$245)</f>
        <v>19.170999999999999</v>
      </c>
      <c r="U9" s="3">
        <f>AVERAGEIF($O$2:$O$245,R9,$J$2:$J$245)</f>
        <v>2.2999999999999998</v>
      </c>
      <c r="V9">
        <f>AVERAGEIF($O$2:$O$245,R9,$L$2:$L$245)</f>
        <v>3.0579999999999998</v>
      </c>
      <c r="W9" s="2">
        <v>2.925405</v>
      </c>
    </row>
    <row r="10" spans="1:24" x14ac:dyDescent="0.2">
      <c r="A10" t="s">
        <v>27</v>
      </c>
      <c r="B10" t="s">
        <v>2</v>
      </c>
      <c r="C10">
        <v>0</v>
      </c>
      <c r="D10" t="s">
        <v>3</v>
      </c>
      <c r="E10">
        <v>0</v>
      </c>
      <c r="F10" t="s">
        <v>9</v>
      </c>
      <c r="G10">
        <v>11</v>
      </c>
      <c r="H10" t="s">
        <v>10</v>
      </c>
      <c r="I10">
        <v>1</v>
      </c>
      <c r="J10">
        <v>1</v>
      </c>
      <c r="K10" s="19">
        <v>10.07</v>
      </c>
      <c r="L10" s="19">
        <v>1.83</v>
      </c>
      <c r="M10" s="2">
        <f>P10+(0.37*J10)</f>
        <v>3.5791558139534883</v>
      </c>
      <c r="N10" t="e">
        <f>VLOOKUP($A10,#REF!,2,FALSE)</f>
        <v>#REF!</v>
      </c>
      <c r="O10" t="str">
        <f>B10&amp;"_"&amp;D10&amp;"_"&amp;F10&amp;H10</f>
        <v>Female_No_ThurLunch</v>
      </c>
      <c r="P10" s="2">
        <v>3.2091558139534881</v>
      </c>
      <c r="Q10" s="2"/>
      <c r="R10" t="s">
        <v>27</v>
      </c>
      <c r="S10" t="s">
        <v>47</v>
      </c>
      <c r="T10">
        <f>AVERAGEIF($O$2:$O$245,R10,$K$2:$K$245)</f>
        <v>15.899166666666668</v>
      </c>
      <c r="U10" s="3">
        <f>AVERAGEIF($O$2:$O$245,R10,$J$2:$J$245)</f>
        <v>2.5</v>
      </c>
      <c r="V10">
        <f>AVERAGEIF($O$2:$O$245,R10,$L$2:$L$245)</f>
        <v>2.4370833333333337</v>
      </c>
      <c r="W10" s="2">
        <v>2.8194541666666666</v>
      </c>
    </row>
    <row r="11" spans="1:24" x14ac:dyDescent="0.2">
      <c r="A11" t="s">
        <v>25</v>
      </c>
      <c r="B11" t="s">
        <v>6</v>
      </c>
      <c r="C11">
        <v>1</v>
      </c>
      <c r="D11" t="s">
        <v>3</v>
      </c>
      <c r="E11">
        <v>0</v>
      </c>
      <c r="F11" t="s">
        <v>9</v>
      </c>
      <c r="G11">
        <v>11</v>
      </c>
      <c r="H11" t="s">
        <v>10</v>
      </c>
      <c r="I11">
        <v>1</v>
      </c>
      <c r="J11">
        <v>2</v>
      </c>
      <c r="K11" s="19">
        <v>8.52</v>
      </c>
      <c r="L11" s="19">
        <v>1.48</v>
      </c>
      <c r="M11" s="2">
        <f>P11+(0.37*J11)</f>
        <v>3.9491558139534879</v>
      </c>
      <c r="N11" t="e">
        <f>VLOOKUP($A11,#REF!,2,FALSE)</f>
        <v>#REF!</v>
      </c>
      <c r="O11" t="str">
        <f>B11&amp;"_"&amp;D11&amp;"_"&amp;F11&amp;H11</f>
        <v>Male_No_ThurLunch</v>
      </c>
      <c r="P11" s="2">
        <v>3.2091558139534881</v>
      </c>
      <c r="Q11" s="2"/>
      <c r="R11" t="s">
        <v>28</v>
      </c>
      <c r="S11" t="s">
        <v>48</v>
      </c>
      <c r="T11">
        <f>AVERAGEIF($O$2:$O$245,R11,$K$2:$K$245)</f>
        <v>25.891999999999996</v>
      </c>
      <c r="U11" s="3">
        <f>AVERAGEIF($O$2:$O$245,R11,$J$2:$J$245)</f>
        <v>2.4</v>
      </c>
      <c r="V11">
        <f>AVERAGEIF($O$2:$O$245,R11,$L$2:$L$245)</f>
        <v>3.246</v>
      </c>
      <c r="W11" s="2">
        <v>3.3320600000000002</v>
      </c>
    </row>
    <row r="12" spans="1:24" x14ac:dyDescent="0.2">
      <c r="A12" t="s">
        <v>27</v>
      </c>
      <c r="B12" t="s">
        <v>2</v>
      </c>
      <c r="C12">
        <v>0</v>
      </c>
      <c r="D12" t="s">
        <v>3</v>
      </c>
      <c r="E12">
        <v>0</v>
      </c>
      <c r="F12" t="s">
        <v>9</v>
      </c>
      <c r="G12">
        <v>11</v>
      </c>
      <c r="H12" t="s">
        <v>10</v>
      </c>
      <c r="I12">
        <v>1</v>
      </c>
      <c r="J12">
        <v>2</v>
      </c>
      <c r="K12" s="19">
        <v>8.35</v>
      </c>
      <c r="L12" s="19">
        <v>1.5</v>
      </c>
      <c r="M12" s="2">
        <f>P12+(0.37*J12)</f>
        <v>3.9491558139534879</v>
      </c>
      <c r="N12" t="e">
        <f>VLOOKUP($A12,#REF!,2,FALSE)</f>
        <v>#REF!</v>
      </c>
      <c r="O12" t="str">
        <f>B12&amp;"_"&amp;D12&amp;"_"&amp;F12&amp;H12</f>
        <v>Female_No_ThurLunch</v>
      </c>
      <c r="P12" s="2">
        <v>3.2091558139534881</v>
      </c>
      <c r="Q12" s="2"/>
      <c r="R12" t="s">
        <v>29</v>
      </c>
      <c r="S12" t="s">
        <v>49</v>
      </c>
      <c r="T12">
        <f>AVERAGEIF($O$2:$O$245,R12,$K$2:$K$245)</f>
        <v>17.475000000000001</v>
      </c>
      <c r="U12" s="3">
        <f>AVERAGEIF($O$2:$O$245,R12,$J$2:$J$245)</f>
        <v>2</v>
      </c>
      <c r="V12">
        <f>AVERAGEIF($O$2:$O$245,R12,$L$2:$L$245)</f>
        <v>2.5</v>
      </c>
      <c r="W12" s="2">
        <v>2.7211250000000002</v>
      </c>
    </row>
    <row r="13" spans="1:24" x14ac:dyDescent="0.2">
      <c r="A13" t="s">
        <v>27</v>
      </c>
      <c r="B13" t="s">
        <v>2</v>
      </c>
      <c r="C13">
        <v>0</v>
      </c>
      <c r="D13" t="s">
        <v>3</v>
      </c>
      <c r="E13">
        <v>0</v>
      </c>
      <c r="F13" t="s">
        <v>9</v>
      </c>
      <c r="G13">
        <v>11</v>
      </c>
      <c r="H13" t="s">
        <v>10</v>
      </c>
      <c r="I13">
        <v>1</v>
      </c>
      <c r="J13">
        <v>2</v>
      </c>
      <c r="K13" s="19">
        <v>8.51</v>
      </c>
      <c r="L13" s="19">
        <v>1.25</v>
      </c>
      <c r="M13" s="2">
        <f>P13+(0.37*J13)</f>
        <v>2.9053357142857141</v>
      </c>
      <c r="N13" t="e">
        <f>VLOOKUP($A13,#REF!,2,FALSE)</f>
        <v>#REF!</v>
      </c>
      <c r="O13" t="str">
        <f>B13&amp;"_"&amp;D13&amp;"_"&amp;F13&amp;H13</f>
        <v>Female_No_ThurLunch</v>
      </c>
      <c r="P13" s="2">
        <v>2.1653357142857139</v>
      </c>
      <c r="Q13" s="2"/>
      <c r="R13" t="s">
        <v>30</v>
      </c>
      <c r="S13" t="s">
        <v>50</v>
      </c>
      <c r="T13">
        <f>AVERAGEIF($O$2:$O$245,R13,$K$2:$K$245)</f>
        <v>12.200000000000001</v>
      </c>
      <c r="U13" s="3">
        <f>AVERAGEIF($O$2:$O$245,R13,$J$2:$J$245)</f>
        <v>2</v>
      </c>
      <c r="V13">
        <f>AVERAGEIF($O$2:$O$245,R13,$L$2:$L$245)</f>
        <v>2.7</v>
      </c>
      <c r="W13" s="2">
        <v>2.431</v>
      </c>
    </row>
    <row r="14" spans="1:24" x14ac:dyDescent="0.2">
      <c r="A14" t="s">
        <v>20</v>
      </c>
      <c r="B14" t="s">
        <v>6</v>
      </c>
      <c r="C14">
        <v>1</v>
      </c>
      <c r="D14" t="s">
        <v>3</v>
      </c>
      <c r="E14">
        <v>0</v>
      </c>
      <c r="F14" t="s">
        <v>4</v>
      </c>
      <c r="G14">
        <v>10</v>
      </c>
      <c r="H14" t="s">
        <v>5</v>
      </c>
      <c r="I14">
        <v>0</v>
      </c>
      <c r="J14">
        <v>2</v>
      </c>
      <c r="K14" s="19">
        <v>8.77</v>
      </c>
      <c r="L14" s="19">
        <v>2</v>
      </c>
      <c r="M14" s="2">
        <f>P14+(0.37*J14)</f>
        <v>3.9491558139534879</v>
      </c>
      <c r="N14" t="e">
        <f>VLOOKUP($A14,#REF!,2,FALSE)</f>
        <v>#REF!</v>
      </c>
      <c r="O14" t="str">
        <f>B14&amp;"_"&amp;D14&amp;"_"&amp;F14&amp;H14</f>
        <v>Male_No_SunDinner</v>
      </c>
      <c r="P14" s="2">
        <v>3.2091558139534881</v>
      </c>
      <c r="Q14" s="2"/>
      <c r="R14" t="s">
        <v>31</v>
      </c>
      <c r="S14" t="s">
        <v>51</v>
      </c>
      <c r="T14">
        <f>AVERAGEIF($O$2:$O$245,R14,$K$2:$K$245)</f>
        <v>22.75</v>
      </c>
      <c r="U14" s="3">
        <f>AVERAGEIF($O$2:$O$245,R14,$J$2:$J$245)</f>
        <v>2</v>
      </c>
      <c r="V14">
        <f>AVERAGEIF($O$2:$O$245,R14,$L$2:$L$245)</f>
        <v>3.25</v>
      </c>
      <c r="W14" s="2">
        <v>3.01125</v>
      </c>
    </row>
    <row r="15" spans="1:24" x14ac:dyDescent="0.2">
      <c r="A15" t="s">
        <v>32</v>
      </c>
      <c r="B15" t="s">
        <v>2</v>
      </c>
      <c r="C15">
        <v>0</v>
      </c>
      <c r="D15" t="s">
        <v>8</v>
      </c>
      <c r="E15">
        <v>1</v>
      </c>
      <c r="F15" t="s">
        <v>4</v>
      </c>
      <c r="G15">
        <v>10</v>
      </c>
      <c r="H15" t="s">
        <v>5</v>
      </c>
      <c r="I15">
        <v>0</v>
      </c>
      <c r="J15">
        <v>2</v>
      </c>
      <c r="K15" s="19">
        <v>9.6</v>
      </c>
      <c r="L15" s="19">
        <v>4</v>
      </c>
      <c r="M15" s="2">
        <f>P15+(0.37*J15)</f>
        <v>3.9491558139534879</v>
      </c>
      <c r="N15" t="e">
        <f>VLOOKUP($A15,#REF!,2,FALSE)</f>
        <v>#REF!</v>
      </c>
      <c r="O15" t="str">
        <f>B15&amp;"_"&amp;D15&amp;"_"&amp;F15&amp;H15</f>
        <v>Female_Yes_SunDinner</v>
      </c>
      <c r="P15" s="2">
        <v>3.2091558139534881</v>
      </c>
      <c r="Q15" s="2"/>
      <c r="R15" t="s">
        <v>32</v>
      </c>
      <c r="S15" t="s">
        <v>52</v>
      </c>
      <c r="T15">
        <f>AVERAGEIF($O$2:$O$245,R15,$K$2:$K$245)</f>
        <v>16.54</v>
      </c>
      <c r="U15" s="3">
        <f>AVERAGEIF($O$2:$O$245,R15,$J$2:$J$245)</f>
        <v>2.5</v>
      </c>
      <c r="V15">
        <f>AVERAGEIF($O$2:$O$245,R15,$L$2:$L$245)</f>
        <v>3.5</v>
      </c>
      <c r="W15" s="2">
        <v>2.8547000000000002</v>
      </c>
    </row>
    <row r="16" spans="1:24" x14ac:dyDescent="0.2">
      <c r="A16" t="s">
        <v>26</v>
      </c>
      <c r="B16" t="s">
        <v>6</v>
      </c>
      <c r="C16">
        <v>1</v>
      </c>
      <c r="D16" t="s">
        <v>8</v>
      </c>
      <c r="E16">
        <v>1</v>
      </c>
      <c r="F16" t="s">
        <v>9</v>
      </c>
      <c r="G16">
        <v>11</v>
      </c>
      <c r="H16" t="s">
        <v>10</v>
      </c>
      <c r="I16">
        <v>1</v>
      </c>
      <c r="J16">
        <v>2</v>
      </c>
      <c r="K16" s="19">
        <v>10.34</v>
      </c>
      <c r="L16" s="19">
        <v>2</v>
      </c>
      <c r="M16" s="2">
        <f>P16+(0.37*J16)</f>
        <v>2.9053357142857141</v>
      </c>
      <c r="N16" t="e">
        <f>VLOOKUP($A16,#REF!,2,FALSE)</f>
        <v>#REF!</v>
      </c>
      <c r="O16" t="str">
        <f>B16&amp;"_"&amp;D16&amp;"_"&amp;F16&amp;H16</f>
        <v>Male_Yes_ThurLunch</v>
      </c>
      <c r="P16" s="2">
        <v>2.1653357142857139</v>
      </c>
      <c r="Q16" s="2"/>
      <c r="R16" t="s">
        <v>33</v>
      </c>
      <c r="S16" t="s">
        <v>53</v>
      </c>
      <c r="T16">
        <f>AVERAGEIF($O$2:$O$245,R16,$K$2:$K$245)</f>
        <v>26.141333333333332</v>
      </c>
      <c r="U16" s="3">
        <f>AVERAGEIF($O$2:$O$245,R16,$J$2:$J$245)</f>
        <v>2.6</v>
      </c>
      <c r="V16">
        <f>AVERAGEIF($O$2:$O$245,R16,$L$2:$L$245)</f>
        <v>3.5213333333333332</v>
      </c>
      <c r="W16" s="2">
        <v>3.4197733333333336</v>
      </c>
    </row>
    <row r="17" spans="1:23" x14ac:dyDescent="0.2">
      <c r="A17" t="s">
        <v>36</v>
      </c>
      <c r="B17" t="s">
        <v>2</v>
      </c>
      <c r="C17">
        <v>0</v>
      </c>
      <c r="D17" t="s">
        <v>8</v>
      </c>
      <c r="E17">
        <v>1</v>
      </c>
      <c r="F17" t="s">
        <v>11</v>
      </c>
      <c r="G17">
        <v>0</v>
      </c>
      <c r="H17" t="s">
        <v>10</v>
      </c>
      <c r="I17">
        <v>1</v>
      </c>
      <c r="J17">
        <v>2</v>
      </c>
      <c r="K17" s="19">
        <v>10.09</v>
      </c>
      <c r="L17" s="19">
        <v>2</v>
      </c>
      <c r="M17" s="2">
        <f>P17+(0.37*J17)</f>
        <v>3.9491558139534879</v>
      </c>
      <c r="N17" t="e">
        <f>VLOOKUP($A17,#REF!,2,FALSE)</f>
        <v>#REF!</v>
      </c>
      <c r="O17" t="str">
        <f>B17&amp;"_"&amp;D17&amp;"_"&amp;F17&amp;H17</f>
        <v>Female_Yes_FriLunch</v>
      </c>
      <c r="P17" s="2">
        <v>3.2091558139534881</v>
      </c>
      <c r="Q17" s="2"/>
      <c r="R17" t="s">
        <v>34</v>
      </c>
      <c r="S17" t="s">
        <v>54</v>
      </c>
      <c r="T17">
        <f>AVERAGEIF($O$2:$O$245,R17,$K$2:$K$245)</f>
        <v>19.21857142857143</v>
      </c>
      <c r="U17" s="3">
        <f>AVERAGEIF($O$2:$O$245,R17,$J$2:$J$245)</f>
        <v>2.4285714285714284</v>
      </c>
      <c r="V17">
        <f>AVERAGEIF($O$2:$O$245,R17,$L$2:$L$245)</f>
        <v>2.9899999999999998</v>
      </c>
      <c r="W17" s="2">
        <v>2.9755928571428569</v>
      </c>
    </row>
    <row r="18" spans="1:23" x14ac:dyDescent="0.2">
      <c r="A18" t="s">
        <v>21</v>
      </c>
      <c r="B18" t="s">
        <v>6</v>
      </c>
      <c r="C18">
        <v>1</v>
      </c>
      <c r="D18" t="s">
        <v>3</v>
      </c>
      <c r="E18">
        <v>0</v>
      </c>
      <c r="F18" t="s">
        <v>7</v>
      </c>
      <c r="G18">
        <v>1</v>
      </c>
      <c r="H18" t="s">
        <v>5</v>
      </c>
      <c r="I18">
        <v>0</v>
      </c>
      <c r="J18">
        <v>2</v>
      </c>
      <c r="K18" s="19">
        <v>9.5500000000000007</v>
      </c>
      <c r="L18" s="19">
        <v>1.45</v>
      </c>
      <c r="M18" s="2">
        <f>P18+(0.37*J18)</f>
        <v>2.9053357142857141</v>
      </c>
      <c r="N18" t="e">
        <f>VLOOKUP($A18,#REF!,2,FALSE)</f>
        <v>#REF!</v>
      </c>
      <c r="O18" t="str">
        <f>B18&amp;"_"&amp;D18&amp;"_"&amp;F18&amp;H18</f>
        <v>Male_No_SatDinner</v>
      </c>
      <c r="P18" s="2">
        <v>2.1653357142857139</v>
      </c>
      <c r="Q18" s="2"/>
      <c r="R18" t="s">
        <v>35</v>
      </c>
      <c r="S18" t="s">
        <v>55</v>
      </c>
      <c r="T18">
        <f>AVERAGEIF($O$2:$O$245,R18,$K$2:$K$245)</f>
        <v>11.386666666666668</v>
      </c>
      <c r="U18" s="3">
        <f>AVERAGEIF($O$2:$O$245,R18,$J$2:$J$245)</f>
        <v>1.6666666666666667</v>
      </c>
      <c r="V18">
        <f>AVERAGEIF($O$2:$O$245,R18,$L$2:$L$245)</f>
        <v>1.9000000000000001</v>
      </c>
      <c r="W18" s="2">
        <v>2.2629333333333337</v>
      </c>
    </row>
    <row r="19" spans="1:23" x14ac:dyDescent="0.2">
      <c r="A19" t="s">
        <v>20</v>
      </c>
      <c r="B19" t="s">
        <v>6</v>
      </c>
      <c r="C19">
        <v>1</v>
      </c>
      <c r="D19" t="s">
        <v>3</v>
      </c>
      <c r="E19">
        <v>0</v>
      </c>
      <c r="F19" t="s">
        <v>4</v>
      </c>
      <c r="G19">
        <v>10</v>
      </c>
      <c r="H19" t="s">
        <v>5</v>
      </c>
      <c r="I19">
        <v>0</v>
      </c>
      <c r="J19">
        <v>2</v>
      </c>
      <c r="K19" s="19">
        <v>9.68</v>
      </c>
      <c r="L19" s="19">
        <v>1.32</v>
      </c>
      <c r="M19" s="2">
        <f>P19+(0.37*J19)</f>
        <v>3.9491558139534879</v>
      </c>
      <c r="N19" t="e">
        <f>VLOOKUP($A19,#REF!,2,FALSE)</f>
        <v>#REF!</v>
      </c>
      <c r="O19" t="str">
        <f>B19&amp;"_"&amp;D19&amp;"_"&amp;F19&amp;H19</f>
        <v>Male_No_SunDinner</v>
      </c>
      <c r="P19" s="2">
        <v>3.2091558139534881</v>
      </c>
      <c r="Q19" s="2"/>
      <c r="R19" t="s">
        <v>36</v>
      </c>
      <c r="S19" t="s">
        <v>56</v>
      </c>
      <c r="T19">
        <f>AVERAGEIF($O$2:$O$245,R19,$K$2:$K$245)</f>
        <v>13.26</v>
      </c>
      <c r="U19" s="3">
        <f>AVERAGEIF($O$2:$O$245,R19,$J$2:$J$245)</f>
        <v>2</v>
      </c>
      <c r="V19">
        <f>AVERAGEIF($O$2:$O$245,R19,$L$2:$L$245)</f>
        <v>2.66</v>
      </c>
      <c r="W19" s="2">
        <v>2.4893000000000001</v>
      </c>
    </row>
    <row r="20" spans="1:23" x14ac:dyDescent="0.2">
      <c r="A20" t="s">
        <v>25</v>
      </c>
      <c r="B20" t="s">
        <v>6</v>
      </c>
      <c r="C20">
        <v>1</v>
      </c>
      <c r="D20" t="s">
        <v>3</v>
      </c>
      <c r="E20">
        <v>0</v>
      </c>
      <c r="F20" t="s">
        <v>9</v>
      </c>
      <c r="G20">
        <v>11</v>
      </c>
      <c r="H20" t="s">
        <v>10</v>
      </c>
      <c r="I20">
        <v>1</v>
      </c>
      <c r="J20">
        <v>2</v>
      </c>
      <c r="K20" s="19">
        <v>9.7799999999999994</v>
      </c>
      <c r="L20" s="19">
        <v>1.73</v>
      </c>
      <c r="M20" s="2">
        <f>P20+(0.37*J20)</f>
        <v>2.9053357142857141</v>
      </c>
      <c r="N20" t="e">
        <f>VLOOKUP($A20,#REF!,2,FALSE)</f>
        <v>#REF!</v>
      </c>
      <c r="O20" t="str">
        <f>B20&amp;"_"&amp;D20&amp;"_"&amp;F20&amp;H20</f>
        <v>Male_No_ThurLunch</v>
      </c>
      <c r="P20" s="2">
        <v>2.1653357142857139</v>
      </c>
      <c r="Q20" s="2"/>
      <c r="R20" t="s">
        <v>37</v>
      </c>
      <c r="S20" t="s">
        <v>57</v>
      </c>
      <c r="T20">
        <f>AVERAGEIF($O$2:$O$245,R20,$K$2:$K$245)</f>
        <v>15.98</v>
      </c>
      <c r="U20" s="3">
        <f>AVERAGEIF($O$2:$O$245,R20,$J$2:$J$245)</f>
        <v>3</v>
      </c>
      <c r="V20">
        <f>AVERAGEIF($O$2:$O$245,R20,$L$2:$L$245)</f>
        <v>3</v>
      </c>
      <c r="W20" s="2">
        <v>3.0088999999999997</v>
      </c>
    </row>
    <row r="21" spans="1:23" x14ac:dyDescent="0.2">
      <c r="A21" t="s">
        <v>20</v>
      </c>
      <c r="B21" t="s">
        <v>6</v>
      </c>
      <c r="C21">
        <v>1</v>
      </c>
      <c r="D21" t="s">
        <v>3</v>
      </c>
      <c r="E21">
        <v>0</v>
      </c>
      <c r="F21" t="s">
        <v>4</v>
      </c>
      <c r="G21">
        <v>10</v>
      </c>
      <c r="H21" t="s">
        <v>5</v>
      </c>
      <c r="I21">
        <v>0</v>
      </c>
      <c r="J21">
        <v>2</v>
      </c>
      <c r="K21" s="19">
        <v>9.94</v>
      </c>
      <c r="L21" s="19">
        <v>1.56</v>
      </c>
      <c r="M21" s="2">
        <f>P21+(0.37*J21)</f>
        <v>2.9053357142857141</v>
      </c>
      <c r="N21" t="e">
        <f>VLOOKUP($A21,#REF!,2,FALSE)</f>
        <v>#REF!</v>
      </c>
      <c r="O21" t="str">
        <f>B21&amp;"_"&amp;D21&amp;"_"&amp;F21&amp;H21</f>
        <v>Male_No_SunDinner</v>
      </c>
      <c r="P21" s="2">
        <v>2.1653357142857139</v>
      </c>
      <c r="Q21" s="2"/>
      <c r="R21" t="s">
        <v>38</v>
      </c>
      <c r="S21" t="s">
        <v>58</v>
      </c>
      <c r="T21">
        <f>AVERAGEIF($O$2:$O$245,R21,$K$2:$K$245)</f>
        <v>18.78</v>
      </c>
      <c r="U21" s="3">
        <f>AVERAGEIF($O$2:$O$245,R21,$J$2:$J$245)</f>
        <v>2</v>
      </c>
      <c r="V21">
        <f>AVERAGEIF($O$2:$O$245,R21,$L$2:$L$245)</f>
        <v>3</v>
      </c>
      <c r="W21" s="2">
        <v>2.7929000000000004</v>
      </c>
    </row>
    <row r="22" spans="1:23" x14ac:dyDescent="0.2">
      <c r="A22" t="s">
        <v>24</v>
      </c>
      <c r="B22" t="s">
        <v>2</v>
      </c>
      <c r="C22">
        <v>0</v>
      </c>
      <c r="D22" t="s">
        <v>8</v>
      </c>
      <c r="E22">
        <v>1</v>
      </c>
      <c r="F22" t="s">
        <v>7</v>
      </c>
      <c r="G22">
        <v>1</v>
      </c>
      <c r="H22" t="s">
        <v>5</v>
      </c>
      <c r="I22">
        <v>0</v>
      </c>
      <c r="J22">
        <v>2</v>
      </c>
      <c r="K22" s="19">
        <v>10.59</v>
      </c>
      <c r="L22" s="19">
        <v>1.61</v>
      </c>
      <c r="M22" s="2">
        <f>P22+(0.37*J22)</f>
        <v>2.9053357142857141</v>
      </c>
      <c r="N22" t="e">
        <f>VLOOKUP($A22,#REF!,2,FALSE)</f>
        <v>#REF!</v>
      </c>
      <c r="O22" t="str">
        <f>B22&amp;"_"&amp;D22&amp;"_"&amp;F22&amp;H22</f>
        <v>Female_Yes_SatDinner</v>
      </c>
      <c r="P22" s="2">
        <v>2.1653357142857139</v>
      </c>
      <c r="Q22" s="2"/>
    </row>
    <row r="23" spans="1:23" x14ac:dyDescent="0.2">
      <c r="A23" t="s">
        <v>24</v>
      </c>
      <c r="B23" t="s">
        <v>2</v>
      </c>
      <c r="C23">
        <v>0</v>
      </c>
      <c r="D23" t="s">
        <v>8</v>
      </c>
      <c r="E23">
        <v>1</v>
      </c>
      <c r="F23" t="s">
        <v>7</v>
      </c>
      <c r="G23">
        <v>1</v>
      </c>
      <c r="H23" t="s">
        <v>5</v>
      </c>
      <c r="I23">
        <v>0</v>
      </c>
      <c r="J23">
        <v>2</v>
      </c>
      <c r="K23" s="19">
        <v>10.63</v>
      </c>
      <c r="L23" s="19">
        <v>2</v>
      </c>
      <c r="M23" s="2">
        <f>P23+(0.37*J23)</f>
        <v>3.6590576923076918</v>
      </c>
      <c r="N23" t="e">
        <f>VLOOKUP($A23,#REF!,2,FALSE)</f>
        <v>#REF!</v>
      </c>
      <c r="O23" t="str">
        <f>B23&amp;"_"&amp;D23&amp;"_"&amp;F23&amp;H23</f>
        <v>Female_Yes_SatDinner</v>
      </c>
      <c r="P23" s="2">
        <v>2.9190576923076921</v>
      </c>
      <c r="Q23" s="2"/>
    </row>
    <row r="24" spans="1:23" x14ac:dyDescent="0.2">
      <c r="A24" t="s">
        <v>21</v>
      </c>
      <c r="B24" t="s">
        <v>6</v>
      </c>
      <c r="C24">
        <v>1</v>
      </c>
      <c r="D24" t="s">
        <v>3</v>
      </c>
      <c r="E24">
        <v>0</v>
      </c>
      <c r="F24" t="s">
        <v>7</v>
      </c>
      <c r="G24">
        <v>1</v>
      </c>
      <c r="H24" t="s">
        <v>5</v>
      </c>
      <c r="I24">
        <v>0</v>
      </c>
      <c r="J24">
        <v>2</v>
      </c>
      <c r="K24" s="19">
        <v>10.07</v>
      </c>
      <c r="L24" s="19">
        <v>1.25</v>
      </c>
      <c r="M24" s="2">
        <f>P24+(0.37*J24)</f>
        <v>3.6590576923076918</v>
      </c>
      <c r="N24" t="e">
        <f>VLOOKUP($A24,#REF!,2,FALSE)</f>
        <v>#REF!</v>
      </c>
      <c r="O24" t="str">
        <f>B24&amp;"_"&amp;D24&amp;"_"&amp;F24&amp;H24</f>
        <v>Male_No_SatDinner</v>
      </c>
      <c r="P24" s="2">
        <v>2.9190576923076921</v>
      </c>
      <c r="Q24" s="2"/>
    </row>
    <row r="25" spans="1:23" x14ac:dyDescent="0.2">
      <c r="A25" t="s">
        <v>23</v>
      </c>
      <c r="B25" t="s">
        <v>6</v>
      </c>
      <c r="C25">
        <v>1</v>
      </c>
      <c r="D25" t="s">
        <v>8</v>
      </c>
      <c r="E25">
        <v>1</v>
      </c>
      <c r="F25" t="s">
        <v>7</v>
      </c>
      <c r="G25">
        <v>1</v>
      </c>
      <c r="H25" t="s">
        <v>5</v>
      </c>
      <c r="I25">
        <v>0</v>
      </c>
      <c r="J25">
        <v>2</v>
      </c>
      <c r="K25" s="19">
        <v>11.02</v>
      </c>
      <c r="L25" s="19">
        <v>1.98</v>
      </c>
      <c r="M25" s="2">
        <f>P25+(0.37*J25)</f>
        <v>2.9053357142857141</v>
      </c>
      <c r="N25" t="e">
        <f>VLOOKUP($A25,#REF!,2,FALSE)</f>
        <v>#REF!</v>
      </c>
      <c r="O25" t="str">
        <f>B25&amp;"_"&amp;D25&amp;"_"&amp;F25&amp;H25</f>
        <v>Male_Yes_SatDinner</v>
      </c>
      <c r="P25" s="2">
        <v>2.1653357142857139</v>
      </c>
      <c r="Q25" s="2"/>
    </row>
    <row r="26" spans="1:23" x14ac:dyDescent="0.2">
      <c r="A26" t="s">
        <v>20</v>
      </c>
      <c r="B26" t="s">
        <v>6</v>
      </c>
      <c r="C26">
        <v>1</v>
      </c>
      <c r="D26" t="s">
        <v>3</v>
      </c>
      <c r="E26">
        <v>0</v>
      </c>
      <c r="F26" t="s">
        <v>4</v>
      </c>
      <c r="G26">
        <v>10</v>
      </c>
      <c r="H26" t="s">
        <v>5</v>
      </c>
      <c r="I26">
        <v>0</v>
      </c>
      <c r="J26">
        <v>2</v>
      </c>
      <c r="K26" s="19">
        <v>10.27</v>
      </c>
      <c r="L26" s="19">
        <v>1.71</v>
      </c>
      <c r="M26" s="2">
        <f>P26+(0.37*J26)</f>
        <v>2.9053357142857141</v>
      </c>
      <c r="N26" t="e">
        <f>VLOOKUP($A26,#REF!,2,FALSE)</f>
        <v>#REF!</v>
      </c>
      <c r="O26" t="str">
        <f>B26&amp;"_"&amp;D26&amp;"_"&amp;F26&amp;H26</f>
        <v>Male_No_SunDinner</v>
      </c>
      <c r="P26" s="2">
        <v>2.1653357142857139</v>
      </c>
      <c r="Q26" s="2"/>
    </row>
    <row r="27" spans="1:23" x14ac:dyDescent="0.2">
      <c r="A27" t="s">
        <v>23</v>
      </c>
      <c r="B27" t="s">
        <v>6</v>
      </c>
      <c r="C27">
        <v>1</v>
      </c>
      <c r="D27" t="s">
        <v>8</v>
      </c>
      <c r="E27">
        <v>1</v>
      </c>
      <c r="F27" t="s">
        <v>7</v>
      </c>
      <c r="G27">
        <v>1</v>
      </c>
      <c r="H27" t="s">
        <v>5</v>
      </c>
      <c r="I27">
        <v>0</v>
      </c>
      <c r="J27">
        <v>2</v>
      </c>
      <c r="K27" s="19">
        <v>11.24</v>
      </c>
      <c r="L27" s="19">
        <v>1.76</v>
      </c>
      <c r="M27" s="2">
        <f>P27+(0.37*J27)</f>
        <v>2.9053357142857141</v>
      </c>
      <c r="N27" t="e">
        <f>VLOOKUP($A27,#REF!,2,FALSE)</f>
        <v>#REF!</v>
      </c>
      <c r="O27" t="str">
        <f>B27&amp;"_"&amp;D27&amp;"_"&amp;F27&amp;H27</f>
        <v>Male_Yes_SatDinner</v>
      </c>
      <c r="P27" s="2">
        <v>2.1653357142857139</v>
      </c>
      <c r="Q27" s="2"/>
    </row>
    <row r="28" spans="1:23" x14ac:dyDescent="0.2">
      <c r="A28" t="s">
        <v>21</v>
      </c>
      <c r="B28" t="s">
        <v>6</v>
      </c>
      <c r="C28">
        <v>1</v>
      </c>
      <c r="D28" t="s">
        <v>3</v>
      </c>
      <c r="E28">
        <v>0</v>
      </c>
      <c r="F28" t="s">
        <v>7</v>
      </c>
      <c r="G28">
        <v>1</v>
      </c>
      <c r="H28" t="s">
        <v>5</v>
      </c>
      <c r="I28">
        <v>0</v>
      </c>
      <c r="J28">
        <v>2</v>
      </c>
      <c r="K28" s="19">
        <v>10.51</v>
      </c>
      <c r="L28" s="19">
        <v>1.25</v>
      </c>
      <c r="M28" s="2">
        <f>P28+(0.37*J28)</f>
        <v>2.9053357142857141</v>
      </c>
      <c r="N28" t="e">
        <f>VLOOKUP($A28,#REF!,2,FALSE)</f>
        <v>#REF!</v>
      </c>
      <c r="O28" t="str">
        <f>B28&amp;"_"&amp;D28&amp;"_"&amp;F28&amp;H28</f>
        <v>Male_No_SatDinner</v>
      </c>
      <c r="P28" s="2">
        <v>2.1653357142857139</v>
      </c>
      <c r="Q28" s="2"/>
    </row>
    <row r="29" spans="1:23" x14ac:dyDescent="0.2">
      <c r="A29" t="s">
        <v>19</v>
      </c>
      <c r="B29" t="s">
        <v>2</v>
      </c>
      <c r="C29">
        <v>0</v>
      </c>
      <c r="D29" t="s">
        <v>3</v>
      </c>
      <c r="E29">
        <v>0</v>
      </c>
      <c r="F29" t="s">
        <v>4</v>
      </c>
      <c r="G29">
        <v>10</v>
      </c>
      <c r="H29" t="s">
        <v>5</v>
      </c>
      <c r="I29">
        <v>0</v>
      </c>
      <c r="J29">
        <v>2</v>
      </c>
      <c r="K29" s="19">
        <v>10.29</v>
      </c>
      <c r="L29" s="19">
        <v>2.6</v>
      </c>
      <c r="M29" s="2">
        <f>P29+(0.37*J29)</f>
        <v>2.9053357142857141</v>
      </c>
      <c r="N29" t="e">
        <f>VLOOKUP($A29,#REF!,2,FALSE)</f>
        <v>#REF!</v>
      </c>
      <c r="O29" t="str">
        <f>B29&amp;"_"&amp;D29&amp;"_"&amp;F29&amp;H29</f>
        <v>Female_No_SunDinner</v>
      </c>
      <c r="P29" s="2">
        <v>2.1653357142857139</v>
      </c>
      <c r="Q29" s="2"/>
    </row>
    <row r="30" spans="1:23" x14ac:dyDescent="0.2">
      <c r="A30" t="s">
        <v>27</v>
      </c>
      <c r="B30" t="s">
        <v>2</v>
      </c>
      <c r="C30">
        <v>0</v>
      </c>
      <c r="D30" t="s">
        <v>3</v>
      </c>
      <c r="E30">
        <v>0</v>
      </c>
      <c r="F30" t="s">
        <v>9</v>
      </c>
      <c r="G30">
        <v>11</v>
      </c>
      <c r="H30" t="s">
        <v>10</v>
      </c>
      <c r="I30">
        <v>1</v>
      </c>
      <c r="J30">
        <v>2</v>
      </c>
      <c r="K30" s="19">
        <v>10.33</v>
      </c>
      <c r="L30" s="19">
        <v>2</v>
      </c>
      <c r="M30" s="2">
        <f>P30+(0.37*J30)</f>
        <v>2.9053357142857141</v>
      </c>
      <c r="N30" t="e">
        <f>VLOOKUP($A30,#REF!,2,FALSE)</f>
        <v>#REF!</v>
      </c>
      <c r="O30" t="str">
        <f>B30&amp;"_"&amp;D30&amp;"_"&amp;F30&amp;H30</f>
        <v>Female_No_ThurLunch</v>
      </c>
      <c r="P30" s="2">
        <v>2.1653357142857139</v>
      </c>
      <c r="Q30" s="2"/>
    </row>
    <row r="31" spans="1:23" x14ac:dyDescent="0.2">
      <c r="A31" t="s">
        <v>23</v>
      </c>
      <c r="B31" t="s">
        <v>6</v>
      </c>
      <c r="C31">
        <v>1</v>
      </c>
      <c r="D31" t="s">
        <v>8</v>
      </c>
      <c r="E31">
        <v>1</v>
      </c>
      <c r="F31" t="s">
        <v>7</v>
      </c>
      <c r="G31">
        <v>1</v>
      </c>
      <c r="H31" t="s">
        <v>5</v>
      </c>
      <c r="I31">
        <v>0</v>
      </c>
      <c r="J31">
        <v>2</v>
      </c>
      <c r="K31" s="19">
        <v>11.59</v>
      </c>
      <c r="L31" s="19">
        <v>1.5</v>
      </c>
      <c r="M31" s="2">
        <f>P31+(0.37*J31)</f>
        <v>3.6590576923076918</v>
      </c>
      <c r="N31" t="e">
        <f>VLOOKUP($A31,#REF!,2,FALSE)</f>
        <v>#REF!</v>
      </c>
      <c r="O31" t="str">
        <f>B31&amp;"_"&amp;D31&amp;"_"&amp;F31&amp;H31</f>
        <v>Male_Yes_SatDinner</v>
      </c>
      <c r="P31" s="2">
        <v>2.9190576923076921</v>
      </c>
      <c r="Q31" s="2"/>
    </row>
    <row r="32" spans="1:23" x14ac:dyDescent="0.2">
      <c r="A32" t="s">
        <v>21</v>
      </c>
      <c r="B32" t="s">
        <v>6</v>
      </c>
      <c r="C32">
        <v>1</v>
      </c>
      <c r="D32" t="s">
        <v>3</v>
      </c>
      <c r="E32">
        <v>0</v>
      </c>
      <c r="F32" t="s">
        <v>7</v>
      </c>
      <c r="G32">
        <v>1</v>
      </c>
      <c r="H32" t="s">
        <v>5</v>
      </c>
      <c r="I32">
        <v>0</v>
      </c>
      <c r="J32">
        <v>2</v>
      </c>
      <c r="K32" s="19">
        <v>10.77</v>
      </c>
      <c r="L32" s="19">
        <v>1.47</v>
      </c>
      <c r="M32" s="2">
        <f>P32+(0.37*J32)</f>
        <v>2.9053357142857141</v>
      </c>
      <c r="N32" t="e">
        <f>VLOOKUP($A32,#REF!,2,FALSE)</f>
        <v>#REF!</v>
      </c>
      <c r="O32" t="str">
        <f>B32&amp;"_"&amp;D32&amp;"_"&amp;F32&amp;H32</f>
        <v>Male_No_SatDinner</v>
      </c>
      <c r="P32" s="2">
        <v>2.1653357142857139</v>
      </c>
      <c r="Q32" s="2"/>
    </row>
    <row r="33" spans="1:17" x14ac:dyDescent="0.2">
      <c r="A33" t="s">
        <v>30</v>
      </c>
      <c r="B33" t="s">
        <v>2</v>
      </c>
      <c r="C33">
        <v>0</v>
      </c>
      <c r="D33" t="s">
        <v>8</v>
      </c>
      <c r="E33">
        <v>1</v>
      </c>
      <c r="F33" t="s">
        <v>11</v>
      </c>
      <c r="G33">
        <v>0</v>
      </c>
      <c r="H33" t="s">
        <v>5</v>
      </c>
      <c r="I33">
        <v>0</v>
      </c>
      <c r="J33">
        <v>2</v>
      </c>
      <c r="K33" s="19">
        <v>11.35</v>
      </c>
      <c r="L33" s="19">
        <v>2.5</v>
      </c>
      <c r="M33" s="2">
        <f>P33+(0.37*J33)</f>
        <v>2.9053357142857141</v>
      </c>
      <c r="N33" t="e">
        <f>VLOOKUP($A33,#REF!,2,FALSE)</f>
        <v>#REF!</v>
      </c>
      <c r="O33" t="str">
        <f>B33&amp;"_"&amp;D33&amp;"_"&amp;F33&amp;H33</f>
        <v>Female_Yes_FriDinner</v>
      </c>
      <c r="P33" s="2">
        <v>2.1653357142857139</v>
      </c>
      <c r="Q33" s="2"/>
    </row>
    <row r="34" spans="1:17" x14ac:dyDescent="0.2">
      <c r="A34" t="s">
        <v>27</v>
      </c>
      <c r="B34" t="s">
        <v>2</v>
      </c>
      <c r="C34">
        <v>0</v>
      </c>
      <c r="D34" t="s">
        <v>3</v>
      </c>
      <c r="E34">
        <v>0</v>
      </c>
      <c r="F34" t="s">
        <v>9</v>
      </c>
      <c r="G34">
        <v>11</v>
      </c>
      <c r="H34" t="s">
        <v>10</v>
      </c>
      <c r="I34">
        <v>1</v>
      </c>
      <c r="J34">
        <v>2</v>
      </c>
      <c r="K34" s="19">
        <v>10.65</v>
      </c>
      <c r="L34" s="19">
        <v>1.5</v>
      </c>
      <c r="M34" s="2">
        <f>P34+(0.37*J34)</f>
        <v>3.6590576923076918</v>
      </c>
      <c r="N34" t="e">
        <f>VLOOKUP($A34,#REF!,2,FALSE)</f>
        <v>#REF!</v>
      </c>
      <c r="O34" t="str">
        <f>B34&amp;"_"&amp;D34&amp;"_"&amp;F34&amp;H34</f>
        <v>Female_No_ThurLunch</v>
      </c>
      <c r="P34" s="2">
        <v>2.9190576923076921</v>
      </c>
      <c r="Q34" s="2"/>
    </row>
    <row r="35" spans="1:17" x14ac:dyDescent="0.2">
      <c r="A35" t="s">
        <v>28</v>
      </c>
      <c r="B35" t="s">
        <v>6</v>
      </c>
      <c r="C35">
        <v>1</v>
      </c>
      <c r="D35" t="s">
        <v>8</v>
      </c>
      <c r="E35">
        <v>1</v>
      </c>
      <c r="F35" t="s">
        <v>11</v>
      </c>
      <c r="G35">
        <v>0</v>
      </c>
      <c r="H35" t="s">
        <v>5</v>
      </c>
      <c r="I35">
        <v>0</v>
      </c>
      <c r="J35">
        <v>2</v>
      </c>
      <c r="K35" s="19">
        <v>12.03</v>
      </c>
      <c r="L35" s="19">
        <v>1.5</v>
      </c>
      <c r="M35" s="2">
        <f>P35+(0.37*J35)</f>
        <v>3.6590576923076918</v>
      </c>
      <c r="N35" t="e">
        <f>VLOOKUP($A35,#REF!,2,FALSE)</f>
        <v>#REF!</v>
      </c>
      <c r="O35" t="str">
        <f>B35&amp;"_"&amp;D35&amp;"_"&amp;F35&amp;H35</f>
        <v>Male_Yes_FriDinner</v>
      </c>
      <c r="P35" s="2">
        <v>2.9190576923076921</v>
      </c>
      <c r="Q35" s="2"/>
    </row>
    <row r="36" spans="1:17" x14ac:dyDescent="0.2">
      <c r="A36" t="s">
        <v>35</v>
      </c>
      <c r="B36" t="s">
        <v>6</v>
      </c>
      <c r="C36">
        <v>1</v>
      </c>
      <c r="D36" t="s">
        <v>8</v>
      </c>
      <c r="E36">
        <v>1</v>
      </c>
      <c r="F36" t="s">
        <v>11</v>
      </c>
      <c r="G36">
        <v>0</v>
      </c>
      <c r="H36" t="s">
        <v>10</v>
      </c>
      <c r="I36">
        <v>1</v>
      </c>
      <c r="J36">
        <v>2</v>
      </c>
      <c r="K36" s="19">
        <v>12.16</v>
      </c>
      <c r="L36" s="19">
        <v>2.2000000000000002</v>
      </c>
      <c r="M36" s="2">
        <f>P36+(0.37*J36)</f>
        <v>2.9053357142857141</v>
      </c>
      <c r="N36" t="e">
        <f>VLOOKUP($A36,#REF!,2,FALSE)</f>
        <v>#REF!</v>
      </c>
      <c r="O36" t="str">
        <f>B36&amp;"_"&amp;D36&amp;"_"&amp;F36&amp;H36</f>
        <v>Male_Yes_FriLunch</v>
      </c>
      <c r="P36" s="2">
        <v>2.1653357142857139</v>
      </c>
      <c r="Q36" s="2"/>
    </row>
    <row r="37" spans="1:17" x14ac:dyDescent="0.2">
      <c r="A37" t="s">
        <v>27</v>
      </c>
      <c r="B37" t="s">
        <v>2</v>
      </c>
      <c r="C37">
        <v>0</v>
      </c>
      <c r="D37" t="s">
        <v>3</v>
      </c>
      <c r="E37">
        <v>0</v>
      </c>
      <c r="F37" t="s">
        <v>9</v>
      </c>
      <c r="G37">
        <v>11</v>
      </c>
      <c r="H37" t="s">
        <v>10</v>
      </c>
      <c r="I37">
        <v>1</v>
      </c>
      <c r="J37">
        <v>2</v>
      </c>
      <c r="K37" s="19">
        <v>11.17</v>
      </c>
      <c r="L37" s="19">
        <v>1.5</v>
      </c>
      <c r="M37" s="2">
        <f>P37+(0.37*J37)</f>
        <v>2.9053357142857141</v>
      </c>
      <c r="N37" t="e">
        <f>VLOOKUP($A37,#REF!,2,FALSE)</f>
        <v>#REF!</v>
      </c>
      <c r="O37" t="str">
        <f>B37&amp;"_"&amp;D37&amp;"_"&amp;F37&amp;H37</f>
        <v>Female_No_ThurLunch</v>
      </c>
      <c r="P37" s="2">
        <v>2.1653357142857139</v>
      </c>
      <c r="Q37" s="2"/>
    </row>
    <row r="38" spans="1:17" x14ac:dyDescent="0.2">
      <c r="A38" t="s">
        <v>27</v>
      </c>
      <c r="B38" t="s">
        <v>2</v>
      </c>
      <c r="C38">
        <v>0</v>
      </c>
      <c r="D38" t="s">
        <v>3</v>
      </c>
      <c r="E38">
        <v>0</v>
      </c>
      <c r="F38" t="s">
        <v>9</v>
      </c>
      <c r="G38">
        <v>11</v>
      </c>
      <c r="H38" t="s">
        <v>10</v>
      </c>
      <c r="I38">
        <v>1</v>
      </c>
      <c r="J38">
        <v>2</v>
      </c>
      <c r="K38" s="19">
        <v>11.38</v>
      </c>
      <c r="L38" s="19">
        <v>2</v>
      </c>
      <c r="M38" s="2">
        <f>P38+(0.37*J38)</f>
        <v>2.9053357142857141</v>
      </c>
      <c r="N38" t="e">
        <f>VLOOKUP($A38,#REF!,2,FALSE)</f>
        <v>#REF!</v>
      </c>
      <c r="O38" t="str">
        <f>B38&amp;"_"&amp;D38&amp;"_"&amp;F38&amp;H38</f>
        <v>Female_No_ThurLunch</v>
      </c>
      <c r="P38" s="2">
        <v>2.1653357142857139</v>
      </c>
      <c r="Q38" s="2"/>
    </row>
    <row r="39" spans="1:17" x14ac:dyDescent="0.2">
      <c r="A39" t="s">
        <v>25</v>
      </c>
      <c r="B39" t="s">
        <v>6</v>
      </c>
      <c r="C39">
        <v>1</v>
      </c>
      <c r="D39" t="s">
        <v>3</v>
      </c>
      <c r="E39">
        <v>0</v>
      </c>
      <c r="F39" t="s">
        <v>9</v>
      </c>
      <c r="G39">
        <v>11</v>
      </c>
      <c r="H39" t="s">
        <v>10</v>
      </c>
      <c r="I39">
        <v>1</v>
      </c>
      <c r="J39">
        <v>2</v>
      </c>
      <c r="K39" s="19">
        <v>11.69</v>
      </c>
      <c r="L39" s="19">
        <v>2.31</v>
      </c>
      <c r="M39" s="2">
        <f>P39+(0.37*J39)</f>
        <v>3.6590576923076918</v>
      </c>
      <c r="N39" t="e">
        <f>VLOOKUP($A39,#REF!,2,FALSE)</f>
        <v>#REF!</v>
      </c>
      <c r="O39" t="str">
        <f>B39&amp;"_"&amp;D39&amp;"_"&amp;F39&amp;H39</f>
        <v>Male_No_ThurLunch</v>
      </c>
      <c r="P39" s="2">
        <v>2.9190576923076921</v>
      </c>
      <c r="Q39" s="2"/>
    </row>
    <row r="40" spans="1:17" x14ac:dyDescent="0.2">
      <c r="A40" t="s">
        <v>21</v>
      </c>
      <c r="B40" t="s">
        <v>6</v>
      </c>
      <c r="C40">
        <v>1</v>
      </c>
      <c r="D40" t="s">
        <v>3</v>
      </c>
      <c r="E40">
        <v>0</v>
      </c>
      <c r="F40" t="s">
        <v>7</v>
      </c>
      <c r="G40">
        <v>1</v>
      </c>
      <c r="H40" t="s">
        <v>5</v>
      </c>
      <c r="I40">
        <v>0</v>
      </c>
      <c r="J40">
        <v>2</v>
      </c>
      <c r="K40" s="19">
        <v>11.61</v>
      </c>
      <c r="L40" s="19">
        <v>3.39</v>
      </c>
      <c r="M40" s="2">
        <f>P40+(0.37*J40)</f>
        <v>2.9053357142857141</v>
      </c>
      <c r="N40" t="e">
        <f>VLOOKUP($A40,#REF!,2,FALSE)</f>
        <v>#REF!</v>
      </c>
      <c r="O40" t="str">
        <f>B40&amp;"_"&amp;D40&amp;"_"&amp;F40&amp;H40</f>
        <v>Male_No_SatDinner</v>
      </c>
      <c r="P40" s="2">
        <v>2.1653357142857139</v>
      </c>
      <c r="Q40" s="2"/>
    </row>
    <row r="41" spans="1:17" x14ac:dyDescent="0.2">
      <c r="A41" t="s">
        <v>23</v>
      </c>
      <c r="B41" t="s">
        <v>6</v>
      </c>
      <c r="C41">
        <v>1</v>
      </c>
      <c r="D41" t="s">
        <v>8</v>
      </c>
      <c r="E41">
        <v>1</v>
      </c>
      <c r="F41" t="s">
        <v>7</v>
      </c>
      <c r="G41">
        <v>1</v>
      </c>
      <c r="H41" t="s">
        <v>5</v>
      </c>
      <c r="I41">
        <v>0</v>
      </c>
      <c r="J41">
        <v>2</v>
      </c>
      <c r="K41" s="19">
        <v>12.6</v>
      </c>
      <c r="L41" s="19">
        <v>1</v>
      </c>
      <c r="M41" s="2">
        <f>P41+(0.37*J41)</f>
        <v>2.9053357142857141</v>
      </c>
      <c r="N41" t="e">
        <f>VLOOKUP($A41,#REF!,2,FALSE)</f>
        <v>#REF!</v>
      </c>
      <c r="O41" t="str">
        <f>B41&amp;"_"&amp;D41&amp;"_"&amp;F41&amp;H41</f>
        <v>Male_Yes_SatDinner</v>
      </c>
      <c r="P41" s="2">
        <v>2.1653357142857139</v>
      </c>
      <c r="Q41" s="2"/>
    </row>
    <row r="42" spans="1:17" x14ac:dyDescent="0.2">
      <c r="A42" t="s">
        <v>21</v>
      </c>
      <c r="B42" t="s">
        <v>6</v>
      </c>
      <c r="C42">
        <v>1</v>
      </c>
      <c r="D42" t="s">
        <v>3</v>
      </c>
      <c r="E42">
        <v>0</v>
      </c>
      <c r="F42" t="s">
        <v>7</v>
      </c>
      <c r="G42">
        <v>1</v>
      </c>
      <c r="H42" t="s">
        <v>5</v>
      </c>
      <c r="I42">
        <v>0</v>
      </c>
      <c r="J42">
        <v>2</v>
      </c>
      <c r="K42" s="19">
        <v>12.02</v>
      </c>
      <c r="L42" s="19">
        <v>1.97</v>
      </c>
      <c r="M42" s="2">
        <f>P42+(0.37*J42)</f>
        <v>2.9053357142857141</v>
      </c>
      <c r="N42" t="e">
        <f>VLOOKUP($A42,#REF!,2,FALSE)</f>
        <v>#REF!</v>
      </c>
      <c r="O42" t="str">
        <f>B42&amp;"_"&amp;D42&amp;"_"&amp;F42&amp;H42</f>
        <v>Male_No_SatDinner</v>
      </c>
      <c r="P42" s="2">
        <v>2.1653357142857139</v>
      </c>
      <c r="Q42" s="2"/>
    </row>
    <row r="43" spans="1:17" x14ac:dyDescent="0.2">
      <c r="A43" t="s">
        <v>34</v>
      </c>
      <c r="B43" t="s">
        <v>2</v>
      </c>
      <c r="C43">
        <v>0</v>
      </c>
      <c r="D43" t="s">
        <v>8</v>
      </c>
      <c r="E43">
        <v>1</v>
      </c>
      <c r="F43" t="s">
        <v>9</v>
      </c>
      <c r="G43">
        <v>11</v>
      </c>
      <c r="H43" t="s">
        <v>10</v>
      </c>
      <c r="I43">
        <v>1</v>
      </c>
      <c r="J43">
        <v>2</v>
      </c>
      <c r="K43" s="19">
        <v>12.74</v>
      </c>
      <c r="L43" s="19">
        <v>2.0099999999999998</v>
      </c>
      <c r="M43" s="2">
        <f>P43+(0.37*J43)</f>
        <v>3.9491558139534879</v>
      </c>
      <c r="N43" t="e">
        <f>VLOOKUP($A43,#REF!,2,FALSE)</f>
        <v>#REF!</v>
      </c>
      <c r="O43" t="str">
        <f>B43&amp;"_"&amp;D43&amp;"_"&amp;F43&amp;H43</f>
        <v>Female_Yes_ThurLunch</v>
      </c>
      <c r="P43" s="2">
        <v>3.2091558139534881</v>
      </c>
      <c r="Q43" s="2"/>
    </row>
    <row r="44" spans="1:17" x14ac:dyDescent="0.2">
      <c r="A44" t="s">
        <v>27</v>
      </c>
      <c r="B44" t="s">
        <v>2</v>
      </c>
      <c r="C44">
        <v>0</v>
      </c>
      <c r="D44" t="s">
        <v>3</v>
      </c>
      <c r="E44">
        <v>0</v>
      </c>
      <c r="F44" t="s">
        <v>9</v>
      </c>
      <c r="G44">
        <v>11</v>
      </c>
      <c r="H44" t="s">
        <v>10</v>
      </c>
      <c r="I44">
        <v>1</v>
      </c>
      <c r="J44">
        <v>2</v>
      </c>
      <c r="K44" s="19">
        <v>11.87</v>
      </c>
      <c r="L44" s="19">
        <v>1.63</v>
      </c>
      <c r="M44" s="2">
        <f>P44+(0.37*J44)</f>
        <v>3.9491558139534879</v>
      </c>
      <c r="N44" t="e">
        <f>VLOOKUP($A44,#REF!,2,FALSE)</f>
        <v>#REF!</v>
      </c>
      <c r="O44" t="str">
        <f>B44&amp;"_"&amp;D44&amp;"_"&amp;F44&amp;H44</f>
        <v>Female_No_ThurLunch</v>
      </c>
      <c r="P44" s="2">
        <v>3.2091558139534881</v>
      </c>
      <c r="Q44" s="2"/>
    </row>
    <row r="45" spans="1:17" x14ac:dyDescent="0.2">
      <c r="A45" t="s">
        <v>24</v>
      </c>
      <c r="B45" t="s">
        <v>2</v>
      </c>
      <c r="C45">
        <v>0</v>
      </c>
      <c r="D45" t="s">
        <v>8</v>
      </c>
      <c r="E45">
        <v>1</v>
      </c>
      <c r="F45" t="s">
        <v>7</v>
      </c>
      <c r="G45">
        <v>1</v>
      </c>
      <c r="H45" t="s">
        <v>5</v>
      </c>
      <c r="I45">
        <v>0</v>
      </c>
      <c r="J45">
        <v>2</v>
      </c>
      <c r="K45" s="19">
        <v>12.76</v>
      </c>
      <c r="L45" s="19">
        <v>2.23</v>
      </c>
      <c r="M45" s="2">
        <f>P45+(0.37*J45)</f>
        <v>3.9491558139534879</v>
      </c>
      <c r="N45" t="e">
        <f>VLOOKUP($A45,#REF!,2,FALSE)</f>
        <v>#REF!</v>
      </c>
      <c r="O45" t="str">
        <f>B45&amp;"_"&amp;D45&amp;"_"&amp;F45&amp;H45</f>
        <v>Female_Yes_SatDinner</v>
      </c>
      <c r="P45" s="2">
        <v>3.2091558139534881</v>
      </c>
      <c r="Q45" s="2"/>
    </row>
    <row r="46" spans="1:17" x14ac:dyDescent="0.2">
      <c r="A46" t="s">
        <v>20</v>
      </c>
      <c r="B46" t="s">
        <v>6</v>
      </c>
      <c r="C46">
        <v>1</v>
      </c>
      <c r="D46" t="s">
        <v>3</v>
      </c>
      <c r="E46">
        <v>0</v>
      </c>
      <c r="F46" t="s">
        <v>4</v>
      </c>
      <c r="G46">
        <v>10</v>
      </c>
      <c r="H46" t="s">
        <v>5</v>
      </c>
      <c r="I46">
        <v>0</v>
      </c>
      <c r="J46">
        <v>3</v>
      </c>
      <c r="K46" s="19">
        <v>10.34</v>
      </c>
      <c r="L46" s="19">
        <v>1.66</v>
      </c>
      <c r="M46" s="2">
        <f>P46+(0.37*J46)</f>
        <v>4.319155813953488</v>
      </c>
      <c r="N46" t="e">
        <f>VLOOKUP($A46,#REF!,2,FALSE)</f>
        <v>#REF!</v>
      </c>
      <c r="O46" t="str">
        <f>B46&amp;"_"&amp;D46&amp;"_"&amp;F46&amp;H46</f>
        <v>Male_No_SunDinner</v>
      </c>
      <c r="P46" s="2">
        <v>3.2091558139534881</v>
      </c>
      <c r="Q46" s="2"/>
    </row>
    <row r="47" spans="1:17" x14ac:dyDescent="0.2">
      <c r="A47" t="s">
        <v>24</v>
      </c>
      <c r="B47" t="s">
        <v>2</v>
      </c>
      <c r="C47">
        <v>0</v>
      </c>
      <c r="D47" t="s">
        <v>8</v>
      </c>
      <c r="E47">
        <v>1</v>
      </c>
      <c r="F47" t="s">
        <v>7</v>
      </c>
      <c r="G47">
        <v>1</v>
      </c>
      <c r="H47" t="s">
        <v>5</v>
      </c>
      <c r="I47">
        <v>0</v>
      </c>
      <c r="J47">
        <v>2</v>
      </c>
      <c r="K47" s="19">
        <v>12.9</v>
      </c>
      <c r="L47" s="19">
        <v>1.1000000000000001</v>
      </c>
      <c r="M47" s="2">
        <f>P47+(0.37*J47)</f>
        <v>3.9491558139534879</v>
      </c>
      <c r="N47" t="e">
        <f>VLOOKUP($A47,#REF!,2,FALSE)</f>
        <v>#REF!</v>
      </c>
      <c r="O47" t="str">
        <f>B47&amp;"_"&amp;D47&amp;"_"&amp;F47&amp;H47</f>
        <v>Female_Yes_SatDinner</v>
      </c>
      <c r="P47" s="2">
        <v>3.2091558139534881</v>
      </c>
      <c r="Q47" s="2"/>
    </row>
    <row r="48" spans="1:17" x14ac:dyDescent="0.2">
      <c r="A48" t="s">
        <v>34</v>
      </c>
      <c r="B48" t="s">
        <v>2</v>
      </c>
      <c r="C48">
        <v>0</v>
      </c>
      <c r="D48" t="s">
        <v>8</v>
      </c>
      <c r="E48">
        <v>1</v>
      </c>
      <c r="F48" t="s">
        <v>9</v>
      </c>
      <c r="G48">
        <v>11</v>
      </c>
      <c r="H48" t="s">
        <v>10</v>
      </c>
      <c r="I48">
        <v>1</v>
      </c>
      <c r="J48">
        <v>2</v>
      </c>
      <c r="K48" s="19">
        <v>13</v>
      </c>
      <c r="L48" s="19">
        <v>2</v>
      </c>
      <c r="M48" s="2">
        <f>P48+(0.37*J48)</f>
        <v>3.9491558139534879</v>
      </c>
      <c r="N48" t="e">
        <f>VLOOKUP($A48,#REF!,2,FALSE)</f>
        <v>#REF!</v>
      </c>
      <c r="O48" t="str">
        <f>B48&amp;"_"&amp;D48&amp;"_"&amp;F48&amp;H48</f>
        <v>Female_Yes_ThurLunch</v>
      </c>
      <c r="P48" s="2">
        <v>3.2091558139534881</v>
      </c>
      <c r="Q48" s="2"/>
    </row>
    <row r="49" spans="1:17" x14ac:dyDescent="0.2">
      <c r="A49" t="s">
        <v>34</v>
      </c>
      <c r="B49" t="s">
        <v>2</v>
      </c>
      <c r="C49">
        <v>0</v>
      </c>
      <c r="D49" t="s">
        <v>8</v>
      </c>
      <c r="E49">
        <v>1</v>
      </c>
      <c r="F49" t="s">
        <v>9</v>
      </c>
      <c r="G49">
        <v>11</v>
      </c>
      <c r="H49" t="s">
        <v>10</v>
      </c>
      <c r="I49">
        <v>1</v>
      </c>
      <c r="J49">
        <v>2</v>
      </c>
      <c r="K49" s="19">
        <v>13</v>
      </c>
      <c r="L49" s="19">
        <v>2</v>
      </c>
      <c r="M49" s="2">
        <f>P49+(0.37*J49)</f>
        <v>3.9491558139534879</v>
      </c>
      <c r="N49" t="e">
        <f>VLOOKUP($A49,#REF!,2,FALSE)</f>
        <v>#REF!</v>
      </c>
      <c r="O49" t="str">
        <f>B49&amp;"_"&amp;D49&amp;"_"&amp;F49&amp;H49</f>
        <v>Female_Yes_ThurLunch</v>
      </c>
      <c r="P49" s="2">
        <v>3.2091558139534881</v>
      </c>
      <c r="Q49" s="2"/>
    </row>
    <row r="50" spans="1:17" x14ac:dyDescent="0.2">
      <c r="A50" t="s">
        <v>27</v>
      </c>
      <c r="B50" t="s">
        <v>2</v>
      </c>
      <c r="C50">
        <v>0</v>
      </c>
      <c r="D50" t="s">
        <v>3</v>
      </c>
      <c r="E50">
        <v>0</v>
      </c>
      <c r="F50" t="s">
        <v>9</v>
      </c>
      <c r="G50">
        <v>11</v>
      </c>
      <c r="H50" t="s">
        <v>10</v>
      </c>
      <c r="I50">
        <v>1</v>
      </c>
      <c r="J50">
        <v>2</v>
      </c>
      <c r="K50" s="19">
        <v>12.26</v>
      </c>
      <c r="L50" s="19">
        <v>2</v>
      </c>
      <c r="M50" s="2">
        <f>P50+(0.37*J50)</f>
        <v>3.9491558139534879</v>
      </c>
      <c r="N50" t="e">
        <f>VLOOKUP($A50,#REF!,2,FALSE)</f>
        <v>#REF!</v>
      </c>
      <c r="O50" t="str">
        <f>B50&amp;"_"&amp;D50&amp;"_"&amp;F50&amp;H50</f>
        <v>Female_No_ThurLunch</v>
      </c>
      <c r="P50" s="2">
        <v>3.2091558139534881</v>
      </c>
      <c r="Q50" s="2"/>
    </row>
    <row r="51" spans="1:17" x14ac:dyDescent="0.2">
      <c r="A51" t="s">
        <v>19</v>
      </c>
      <c r="B51" t="s">
        <v>2</v>
      </c>
      <c r="C51">
        <v>0</v>
      </c>
      <c r="D51" t="s">
        <v>3</v>
      </c>
      <c r="E51">
        <v>0</v>
      </c>
      <c r="F51" t="s">
        <v>4</v>
      </c>
      <c r="G51">
        <v>10</v>
      </c>
      <c r="H51" t="s">
        <v>5</v>
      </c>
      <c r="I51">
        <v>0</v>
      </c>
      <c r="J51">
        <v>3</v>
      </c>
      <c r="K51" s="19">
        <v>10.33</v>
      </c>
      <c r="L51" s="19">
        <v>1.67</v>
      </c>
      <c r="M51" s="2">
        <f>P51+(0.37*J51)</f>
        <v>4.319155813953488</v>
      </c>
      <c r="N51" t="e">
        <f>VLOOKUP($A51,#REF!,2,FALSE)</f>
        <v>#REF!</v>
      </c>
      <c r="O51" t="str">
        <f>B51&amp;"_"&amp;D51&amp;"_"&amp;F51&amp;H51</f>
        <v>Female_No_SunDinner</v>
      </c>
      <c r="P51" s="2">
        <v>3.2091558139534881</v>
      </c>
      <c r="Q51" s="2"/>
    </row>
    <row r="52" spans="1:17" x14ac:dyDescent="0.2">
      <c r="A52" t="s">
        <v>20</v>
      </c>
      <c r="B52" t="s">
        <v>6</v>
      </c>
      <c r="C52">
        <v>1</v>
      </c>
      <c r="D52" t="s">
        <v>3</v>
      </c>
      <c r="E52">
        <v>0</v>
      </c>
      <c r="F52" t="s">
        <v>4</v>
      </c>
      <c r="G52">
        <v>10</v>
      </c>
      <c r="H52" t="s">
        <v>5</v>
      </c>
      <c r="I52">
        <v>0</v>
      </c>
      <c r="J52">
        <v>2</v>
      </c>
      <c r="K52" s="19">
        <v>12.54</v>
      </c>
      <c r="L52" s="19">
        <v>2.5</v>
      </c>
      <c r="M52" s="2">
        <f>P52+(0.37*J52)</f>
        <v>3.9491558139534879</v>
      </c>
      <c r="N52" t="e">
        <f>VLOOKUP($A52,#REF!,2,FALSE)</f>
        <v>#REF!</v>
      </c>
      <c r="O52" t="str">
        <f>B52&amp;"_"&amp;D52&amp;"_"&amp;F52&amp;H52</f>
        <v>Male_No_SunDinner</v>
      </c>
      <c r="P52" s="2">
        <v>3.2091558139534881</v>
      </c>
      <c r="Q52" s="2"/>
    </row>
    <row r="53" spans="1:17" x14ac:dyDescent="0.2">
      <c r="A53" t="s">
        <v>26</v>
      </c>
      <c r="B53" t="s">
        <v>6</v>
      </c>
      <c r="C53">
        <v>1</v>
      </c>
      <c r="D53" t="s">
        <v>8</v>
      </c>
      <c r="E53">
        <v>1</v>
      </c>
      <c r="F53" t="s">
        <v>9</v>
      </c>
      <c r="G53">
        <v>11</v>
      </c>
      <c r="H53" t="s">
        <v>10</v>
      </c>
      <c r="I53">
        <v>1</v>
      </c>
      <c r="J53">
        <v>2</v>
      </c>
      <c r="K53" s="19">
        <v>13.51</v>
      </c>
      <c r="L53" s="19">
        <v>2</v>
      </c>
      <c r="M53" s="2">
        <f>P53+(0.37*J53)</f>
        <v>2.9053357142857141</v>
      </c>
      <c r="N53" t="e">
        <f>VLOOKUP($A53,#REF!,2,FALSE)</f>
        <v>#REF!</v>
      </c>
      <c r="O53" t="str">
        <f>B53&amp;"_"&amp;D53&amp;"_"&amp;F53&amp;H53</f>
        <v>Male_Yes_ThurLunch</v>
      </c>
      <c r="P53" s="2">
        <v>2.1653357142857139</v>
      </c>
      <c r="Q53" s="2"/>
    </row>
    <row r="54" spans="1:17" x14ac:dyDescent="0.2">
      <c r="A54" t="s">
        <v>29</v>
      </c>
      <c r="B54" t="s">
        <v>6</v>
      </c>
      <c r="C54">
        <v>1</v>
      </c>
      <c r="D54" t="s">
        <v>3</v>
      </c>
      <c r="E54">
        <v>0</v>
      </c>
      <c r="F54" t="s">
        <v>11</v>
      </c>
      <c r="G54">
        <v>0</v>
      </c>
      <c r="H54" t="s">
        <v>5</v>
      </c>
      <c r="I54">
        <v>0</v>
      </c>
      <c r="J54">
        <v>2</v>
      </c>
      <c r="K54" s="19">
        <v>12.46</v>
      </c>
      <c r="L54" s="19">
        <v>1.5</v>
      </c>
      <c r="M54" s="2">
        <f>P54+(0.37*J54)</f>
        <v>2.9053357142857141</v>
      </c>
      <c r="N54" t="e">
        <f>VLOOKUP($A54,#REF!,2,FALSE)</f>
        <v>#REF!</v>
      </c>
      <c r="O54" t="str">
        <f>B54&amp;"_"&amp;D54&amp;"_"&amp;F54&amp;H54</f>
        <v>Male_No_FriDinner</v>
      </c>
      <c r="P54" s="2">
        <v>2.1653357142857139</v>
      </c>
      <c r="Q54" s="2"/>
    </row>
    <row r="55" spans="1:17" x14ac:dyDescent="0.2">
      <c r="A55" t="s">
        <v>35</v>
      </c>
      <c r="B55" t="s">
        <v>6</v>
      </c>
      <c r="C55">
        <v>1</v>
      </c>
      <c r="D55" t="s">
        <v>8</v>
      </c>
      <c r="E55">
        <v>1</v>
      </c>
      <c r="F55" t="s">
        <v>11</v>
      </c>
      <c r="G55">
        <v>0</v>
      </c>
      <c r="H55" t="s">
        <v>10</v>
      </c>
      <c r="I55">
        <v>1</v>
      </c>
      <c r="J55">
        <v>2</v>
      </c>
      <c r="K55" s="19">
        <v>13.42</v>
      </c>
      <c r="L55" s="19">
        <v>1.58</v>
      </c>
      <c r="M55" s="2">
        <f>P55+(0.37*J55)</f>
        <v>3.9491558139534879</v>
      </c>
      <c r="N55" t="e">
        <f>VLOOKUP($A55,#REF!,2,FALSE)</f>
        <v>#REF!</v>
      </c>
      <c r="O55" t="str">
        <f>B55&amp;"_"&amp;D55&amp;"_"&amp;F55&amp;H55</f>
        <v>Male_Yes_FriLunch</v>
      </c>
      <c r="P55" s="2">
        <v>3.2091558139534881</v>
      </c>
      <c r="Q55" s="2"/>
    </row>
    <row r="56" spans="1:17" x14ac:dyDescent="0.2">
      <c r="A56" t="s">
        <v>20</v>
      </c>
      <c r="B56" t="s">
        <v>6</v>
      </c>
      <c r="C56">
        <v>1</v>
      </c>
      <c r="D56" t="s">
        <v>3</v>
      </c>
      <c r="E56">
        <v>0</v>
      </c>
      <c r="F56" t="s">
        <v>4</v>
      </c>
      <c r="G56">
        <v>10</v>
      </c>
      <c r="H56" t="s">
        <v>5</v>
      </c>
      <c r="I56">
        <v>0</v>
      </c>
      <c r="J56">
        <v>2</v>
      </c>
      <c r="K56" s="19">
        <v>12.66</v>
      </c>
      <c r="L56" s="19">
        <v>2.5</v>
      </c>
      <c r="M56" s="2">
        <f>P56+(0.37*J56)</f>
        <v>3.9491558139534879</v>
      </c>
      <c r="N56" t="e">
        <f>VLOOKUP($A56,#REF!,2,FALSE)</f>
        <v>#REF!</v>
      </c>
      <c r="O56" t="str">
        <f>B56&amp;"_"&amp;D56&amp;"_"&amp;F56&amp;H56</f>
        <v>Male_No_SunDinner</v>
      </c>
      <c r="P56" s="2">
        <v>3.2091558139534881</v>
      </c>
      <c r="Q56" s="2"/>
    </row>
    <row r="57" spans="1:17" x14ac:dyDescent="0.2">
      <c r="A57" t="s">
        <v>27</v>
      </c>
      <c r="B57" t="s">
        <v>2</v>
      </c>
      <c r="C57">
        <v>0</v>
      </c>
      <c r="D57" t="s">
        <v>3</v>
      </c>
      <c r="E57">
        <v>0</v>
      </c>
      <c r="F57" t="s">
        <v>9</v>
      </c>
      <c r="G57">
        <v>11</v>
      </c>
      <c r="H57" t="s">
        <v>10</v>
      </c>
      <c r="I57">
        <v>1</v>
      </c>
      <c r="J57">
        <v>2</v>
      </c>
      <c r="K57" s="19">
        <v>12.43</v>
      </c>
      <c r="L57" s="19">
        <v>1.8</v>
      </c>
      <c r="M57" s="2">
        <f>P57+(0.37*J57)</f>
        <v>3.9491558139534879</v>
      </c>
      <c r="N57" t="e">
        <f>VLOOKUP($A57,#REF!,2,FALSE)</f>
        <v>#REF!</v>
      </c>
      <c r="O57" t="str">
        <f>B57&amp;"_"&amp;D57&amp;"_"&amp;F57&amp;H57</f>
        <v>Female_No_ThurLunch</v>
      </c>
      <c r="P57" s="2">
        <v>3.2091558139534881</v>
      </c>
      <c r="Q57" s="2"/>
    </row>
    <row r="58" spans="1:17" x14ac:dyDescent="0.2">
      <c r="A58" t="s">
        <v>24</v>
      </c>
      <c r="B58" t="s">
        <v>2</v>
      </c>
      <c r="C58">
        <v>0</v>
      </c>
      <c r="D58" t="s">
        <v>8</v>
      </c>
      <c r="E58">
        <v>1</v>
      </c>
      <c r="F58" t="s">
        <v>7</v>
      </c>
      <c r="G58">
        <v>1</v>
      </c>
      <c r="H58" t="s">
        <v>5</v>
      </c>
      <c r="I58">
        <v>0</v>
      </c>
      <c r="J58">
        <v>2</v>
      </c>
      <c r="K58" s="19">
        <v>13.27</v>
      </c>
      <c r="L58" s="19">
        <v>2.5</v>
      </c>
      <c r="M58" s="2">
        <f>P58+(0.37*J58)</f>
        <v>3.5947000000000005</v>
      </c>
      <c r="N58" t="e">
        <f>VLOOKUP($A58,#REF!,2,FALSE)</f>
        <v>#REF!</v>
      </c>
      <c r="O58" t="str">
        <f>B58&amp;"_"&amp;D58&amp;"_"&amp;F58&amp;H58</f>
        <v>Female_Yes_SatDinner</v>
      </c>
      <c r="P58" s="2">
        <v>2.8547000000000002</v>
      </c>
      <c r="Q58" s="2"/>
    </row>
    <row r="59" spans="1:17" x14ac:dyDescent="0.2">
      <c r="A59" t="s">
        <v>27</v>
      </c>
      <c r="B59" t="s">
        <v>2</v>
      </c>
      <c r="C59">
        <v>0</v>
      </c>
      <c r="D59" t="s">
        <v>3</v>
      </c>
      <c r="E59">
        <v>0</v>
      </c>
      <c r="F59" t="s">
        <v>9</v>
      </c>
      <c r="G59">
        <v>11</v>
      </c>
      <c r="H59" t="s">
        <v>10</v>
      </c>
      <c r="I59">
        <v>1</v>
      </c>
      <c r="J59">
        <v>2</v>
      </c>
      <c r="K59" s="19">
        <v>12.48</v>
      </c>
      <c r="L59" s="19">
        <v>2.52</v>
      </c>
      <c r="M59" s="2">
        <f>P59+(0.37*J59)</f>
        <v>3.6590576923076918</v>
      </c>
      <c r="N59" t="e">
        <f>VLOOKUP($A59,#REF!,2,FALSE)</f>
        <v>#REF!</v>
      </c>
      <c r="O59" t="str">
        <f>B59&amp;"_"&amp;D59&amp;"_"&amp;F59&amp;H59</f>
        <v>Female_No_ThurLunch</v>
      </c>
      <c r="P59" s="2">
        <v>2.9190576923076921</v>
      </c>
      <c r="Q59" s="2"/>
    </row>
    <row r="60" spans="1:17" x14ac:dyDescent="0.2">
      <c r="A60" t="s">
        <v>21</v>
      </c>
      <c r="B60" t="s">
        <v>6</v>
      </c>
      <c r="C60">
        <v>1</v>
      </c>
      <c r="D60" t="s">
        <v>3</v>
      </c>
      <c r="E60">
        <v>0</v>
      </c>
      <c r="F60" t="s">
        <v>7</v>
      </c>
      <c r="G60">
        <v>1</v>
      </c>
      <c r="H60" t="s">
        <v>5</v>
      </c>
      <c r="I60">
        <v>0</v>
      </c>
      <c r="J60">
        <v>2</v>
      </c>
      <c r="K60" s="19">
        <v>12.69</v>
      </c>
      <c r="L60" s="19">
        <v>2</v>
      </c>
      <c r="M60" s="2">
        <f>P60+(0.37*J60)</f>
        <v>3.5947000000000005</v>
      </c>
      <c r="N60" t="e">
        <f>VLOOKUP($A60,#REF!,2,FALSE)</f>
        <v>#REF!</v>
      </c>
      <c r="O60" t="str">
        <f>B60&amp;"_"&amp;D60&amp;"_"&amp;F60&amp;H60</f>
        <v>Male_No_SatDinner</v>
      </c>
      <c r="P60" s="2">
        <v>2.8547000000000002</v>
      </c>
      <c r="Q60" s="2"/>
    </row>
    <row r="61" spans="1:17" x14ac:dyDescent="0.2">
      <c r="A61" t="s">
        <v>36</v>
      </c>
      <c r="B61" t="s">
        <v>2</v>
      </c>
      <c r="C61">
        <v>0</v>
      </c>
      <c r="D61" t="s">
        <v>8</v>
      </c>
      <c r="E61">
        <v>1</v>
      </c>
      <c r="F61" t="s">
        <v>11</v>
      </c>
      <c r="G61">
        <v>0</v>
      </c>
      <c r="H61" t="s">
        <v>10</v>
      </c>
      <c r="I61">
        <v>1</v>
      </c>
      <c r="J61">
        <v>2</v>
      </c>
      <c r="K61" s="19">
        <v>13.42</v>
      </c>
      <c r="L61" s="19">
        <v>3.48</v>
      </c>
      <c r="M61" s="2">
        <f>P61+(0.37*J61)</f>
        <v>2.9053357142857141</v>
      </c>
      <c r="N61" t="e">
        <f>VLOOKUP($A61,#REF!,2,FALSE)</f>
        <v>#REF!</v>
      </c>
      <c r="O61" t="str">
        <f>B61&amp;"_"&amp;D61&amp;"_"&amp;F61&amp;H61</f>
        <v>Female_Yes_FriLunch</v>
      </c>
      <c r="P61" s="2">
        <v>2.1653357142857139</v>
      </c>
      <c r="Q61" s="2"/>
    </row>
    <row r="62" spans="1:17" x14ac:dyDescent="0.2">
      <c r="A62" t="s">
        <v>23</v>
      </c>
      <c r="B62" t="s">
        <v>6</v>
      </c>
      <c r="C62">
        <v>1</v>
      </c>
      <c r="D62" t="s">
        <v>8</v>
      </c>
      <c r="E62">
        <v>1</v>
      </c>
      <c r="F62" t="s">
        <v>7</v>
      </c>
      <c r="G62">
        <v>1</v>
      </c>
      <c r="H62" t="s">
        <v>5</v>
      </c>
      <c r="I62">
        <v>0</v>
      </c>
      <c r="J62">
        <v>2</v>
      </c>
      <c r="K62" s="19">
        <v>13.81</v>
      </c>
      <c r="L62" s="19">
        <v>2</v>
      </c>
      <c r="M62" s="2">
        <f>P62+(0.37*J62)</f>
        <v>3.5947000000000005</v>
      </c>
      <c r="N62" t="e">
        <f>VLOOKUP($A62,#REF!,2,FALSE)</f>
        <v>#REF!</v>
      </c>
      <c r="O62" t="str">
        <f>B62&amp;"_"&amp;D62&amp;"_"&amp;F62&amp;H62</f>
        <v>Male_Yes_SatDinner</v>
      </c>
      <c r="P62" s="2">
        <v>2.8547000000000002</v>
      </c>
      <c r="Q62" s="2"/>
    </row>
    <row r="63" spans="1:17" x14ac:dyDescent="0.2">
      <c r="A63" t="s">
        <v>25</v>
      </c>
      <c r="B63" t="s">
        <v>6</v>
      </c>
      <c r="C63">
        <v>1</v>
      </c>
      <c r="D63" t="s">
        <v>3</v>
      </c>
      <c r="E63">
        <v>0</v>
      </c>
      <c r="F63" t="s">
        <v>9</v>
      </c>
      <c r="G63">
        <v>11</v>
      </c>
      <c r="H63" t="s">
        <v>10</v>
      </c>
      <c r="I63">
        <v>1</v>
      </c>
      <c r="J63">
        <v>2</v>
      </c>
      <c r="K63" s="19">
        <v>13.03</v>
      </c>
      <c r="L63" s="19">
        <v>2</v>
      </c>
      <c r="M63" s="2">
        <f>P63+(0.37*J63)</f>
        <v>3.5947000000000005</v>
      </c>
      <c r="N63" t="e">
        <f>VLOOKUP($A63,#REF!,2,FALSE)</f>
        <v>#REF!</v>
      </c>
      <c r="O63" t="str">
        <f>B63&amp;"_"&amp;D63&amp;"_"&amp;F63&amp;H63</f>
        <v>Male_No_ThurLunch</v>
      </c>
      <c r="P63" s="2">
        <v>2.8547000000000002</v>
      </c>
      <c r="Q63" s="2"/>
    </row>
    <row r="64" spans="1:17" x14ac:dyDescent="0.2">
      <c r="A64" t="s">
        <v>20</v>
      </c>
      <c r="B64" t="s">
        <v>6</v>
      </c>
      <c r="C64">
        <v>1</v>
      </c>
      <c r="D64" t="s">
        <v>3</v>
      </c>
      <c r="E64">
        <v>0</v>
      </c>
      <c r="F64" t="s">
        <v>4</v>
      </c>
      <c r="G64">
        <v>10</v>
      </c>
      <c r="H64" t="s">
        <v>5</v>
      </c>
      <c r="I64">
        <v>0</v>
      </c>
      <c r="J64">
        <v>2</v>
      </c>
      <c r="K64" s="19">
        <v>13.13</v>
      </c>
      <c r="L64" s="19">
        <v>2</v>
      </c>
      <c r="M64" s="2">
        <f>P64+(0.37*J64)</f>
        <v>3.5947000000000005</v>
      </c>
      <c r="N64" t="e">
        <f>VLOOKUP($A64,#REF!,2,FALSE)</f>
        <v>#REF!</v>
      </c>
      <c r="O64" t="str">
        <f>B64&amp;"_"&amp;D64&amp;"_"&amp;F64&amp;H64</f>
        <v>Male_No_SunDinner</v>
      </c>
      <c r="P64" s="2">
        <v>2.8547000000000002</v>
      </c>
      <c r="Q64" s="2"/>
    </row>
    <row r="65" spans="1:17" x14ac:dyDescent="0.2">
      <c r="A65" t="s">
        <v>21</v>
      </c>
      <c r="B65" t="s">
        <v>6</v>
      </c>
      <c r="C65">
        <v>1</v>
      </c>
      <c r="D65" t="s">
        <v>3</v>
      </c>
      <c r="E65">
        <v>0</v>
      </c>
      <c r="F65" t="s">
        <v>7</v>
      </c>
      <c r="G65">
        <v>1</v>
      </c>
      <c r="H65" t="s">
        <v>5</v>
      </c>
      <c r="I65">
        <v>0</v>
      </c>
      <c r="J65">
        <v>2</v>
      </c>
      <c r="K65" s="19">
        <v>13.28</v>
      </c>
      <c r="L65" s="19">
        <v>2.72</v>
      </c>
      <c r="M65" s="2">
        <f>P65+(0.37*J65)</f>
        <v>3.5947000000000005</v>
      </c>
      <c r="N65" t="e">
        <f>VLOOKUP($A65,#REF!,2,FALSE)</f>
        <v>#REF!</v>
      </c>
      <c r="O65" t="str">
        <f>B65&amp;"_"&amp;D65&amp;"_"&amp;F65&amp;H65</f>
        <v>Male_No_SatDinner</v>
      </c>
      <c r="P65" s="2">
        <v>2.8547000000000002</v>
      </c>
      <c r="Q65" s="2"/>
    </row>
    <row r="66" spans="1:17" x14ac:dyDescent="0.2">
      <c r="A66" t="s">
        <v>27</v>
      </c>
      <c r="B66" t="s">
        <v>2</v>
      </c>
      <c r="C66">
        <v>0</v>
      </c>
      <c r="D66" t="s">
        <v>3</v>
      </c>
      <c r="E66">
        <v>0</v>
      </c>
      <c r="F66" t="s">
        <v>9</v>
      </c>
      <c r="G66">
        <v>11</v>
      </c>
      <c r="H66" t="s">
        <v>10</v>
      </c>
      <c r="I66">
        <v>1</v>
      </c>
      <c r="J66">
        <v>2</v>
      </c>
      <c r="K66" s="19">
        <v>13.16</v>
      </c>
      <c r="L66" s="19">
        <v>2.75</v>
      </c>
      <c r="M66" s="2">
        <f>P66+(0.37*J66)</f>
        <v>2.9053357142857141</v>
      </c>
      <c r="N66" t="e">
        <f>VLOOKUP($A66,#REF!,2,FALSE)</f>
        <v>#REF!</v>
      </c>
      <c r="O66" t="str">
        <f>B66&amp;"_"&amp;D66&amp;"_"&amp;F66&amp;H66</f>
        <v>Female_No_ThurLunch</v>
      </c>
      <c r="P66" s="2">
        <v>2.1653357142857139</v>
      </c>
      <c r="Q66" s="2"/>
    </row>
    <row r="67" spans="1:17" x14ac:dyDescent="0.2">
      <c r="A67" t="s">
        <v>21</v>
      </c>
      <c r="B67" t="s">
        <v>6</v>
      </c>
      <c r="C67">
        <v>1</v>
      </c>
      <c r="D67" t="s">
        <v>3</v>
      </c>
      <c r="E67">
        <v>0</v>
      </c>
      <c r="F67" t="s">
        <v>7</v>
      </c>
      <c r="G67">
        <v>1</v>
      </c>
      <c r="H67" t="s">
        <v>5</v>
      </c>
      <c r="I67">
        <v>0</v>
      </c>
      <c r="J67">
        <v>2</v>
      </c>
      <c r="K67" s="19">
        <v>13.37</v>
      </c>
      <c r="L67" s="19">
        <v>2</v>
      </c>
      <c r="M67" s="2">
        <f>P67+(0.37*J67)</f>
        <v>2.9053357142857141</v>
      </c>
      <c r="N67" t="e">
        <f>VLOOKUP($A67,#REF!,2,FALSE)</f>
        <v>#REF!</v>
      </c>
      <c r="O67" t="str">
        <f>B67&amp;"_"&amp;D67&amp;"_"&amp;F67&amp;H67</f>
        <v>Male_No_SatDinner</v>
      </c>
      <c r="P67" s="2">
        <v>2.1653357142857139</v>
      </c>
      <c r="Q67" s="2"/>
    </row>
    <row r="68" spans="1:17" x14ac:dyDescent="0.2">
      <c r="A68" t="s">
        <v>33</v>
      </c>
      <c r="B68" t="s">
        <v>6</v>
      </c>
      <c r="C68">
        <v>1</v>
      </c>
      <c r="D68" t="s">
        <v>8</v>
      </c>
      <c r="E68">
        <v>1</v>
      </c>
      <c r="F68" t="s">
        <v>4</v>
      </c>
      <c r="G68">
        <v>10</v>
      </c>
      <c r="H68" t="s">
        <v>5</v>
      </c>
      <c r="I68">
        <v>0</v>
      </c>
      <c r="J68">
        <v>2</v>
      </c>
      <c r="K68" s="19">
        <v>14.48</v>
      </c>
      <c r="L68" s="19">
        <v>2</v>
      </c>
      <c r="M68" s="2">
        <f>P68+(0.37*J68)</f>
        <v>3.6590576923076918</v>
      </c>
      <c r="N68" t="e">
        <f>VLOOKUP($A68,#REF!,2,FALSE)</f>
        <v>#REF!</v>
      </c>
      <c r="O68" t="str">
        <f>B68&amp;"_"&amp;D68&amp;"_"&amp;F68&amp;H68</f>
        <v>Male_Yes_SunDinner</v>
      </c>
      <c r="P68" s="2">
        <v>2.9190576923076921</v>
      </c>
      <c r="Q68" s="2"/>
    </row>
    <row r="69" spans="1:17" x14ac:dyDescent="0.2">
      <c r="A69" t="s">
        <v>27</v>
      </c>
      <c r="B69" t="s">
        <v>2</v>
      </c>
      <c r="C69">
        <v>0</v>
      </c>
      <c r="D69" t="s">
        <v>3</v>
      </c>
      <c r="E69">
        <v>0</v>
      </c>
      <c r="F69" t="s">
        <v>9</v>
      </c>
      <c r="G69">
        <v>11</v>
      </c>
      <c r="H69" t="s">
        <v>10</v>
      </c>
      <c r="I69">
        <v>1</v>
      </c>
      <c r="J69">
        <v>2</v>
      </c>
      <c r="K69" s="19">
        <v>13.42</v>
      </c>
      <c r="L69" s="19">
        <v>1.68</v>
      </c>
      <c r="M69" s="2">
        <f>P69+(0.37*J69)</f>
        <v>2.9053357142857141</v>
      </c>
      <c r="N69" t="e">
        <f>VLOOKUP($A69,#REF!,2,FALSE)</f>
        <v>#REF!</v>
      </c>
      <c r="O69" t="str">
        <f>B69&amp;"_"&amp;D69&amp;"_"&amp;F69&amp;H69</f>
        <v>Female_No_ThurLunch</v>
      </c>
      <c r="P69" s="2">
        <v>2.1653357142857139</v>
      </c>
      <c r="Q69" s="2"/>
    </row>
    <row r="70" spans="1:17" x14ac:dyDescent="0.2">
      <c r="A70" t="s">
        <v>19</v>
      </c>
      <c r="B70" t="s">
        <v>2</v>
      </c>
      <c r="C70">
        <v>0</v>
      </c>
      <c r="D70" t="s">
        <v>3</v>
      </c>
      <c r="E70">
        <v>0</v>
      </c>
      <c r="F70" t="s">
        <v>4</v>
      </c>
      <c r="G70">
        <v>10</v>
      </c>
      <c r="H70" t="s">
        <v>5</v>
      </c>
      <c r="I70">
        <v>0</v>
      </c>
      <c r="J70">
        <v>2</v>
      </c>
      <c r="K70" s="19">
        <v>13.39</v>
      </c>
      <c r="L70" s="19">
        <v>2.61</v>
      </c>
      <c r="M70" s="2">
        <f>P70+(0.37*J70)</f>
        <v>2.9053357142857141</v>
      </c>
      <c r="N70" t="e">
        <f>VLOOKUP($A70,#REF!,2,FALSE)</f>
        <v>#REF!</v>
      </c>
      <c r="O70" t="str">
        <f>B70&amp;"_"&amp;D70&amp;"_"&amp;F70&amp;H70</f>
        <v>Female_No_SunDinner</v>
      </c>
      <c r="P70" s="2">
        <v>2.1653357142857139</v>
      </c>
      <c r="Q70" s="2"/>
    </row>
    <row r="71" spans="1:17" x14ac:dyDescent="0.2">
      <c r="A71" t="s">
        <v>24</v>
      </c>
      <c r="B71" t="s">
        <v>2</v>
      </c>
      <c r="C71">
        <v>0</v>
      </c>
      <c r="D71" t="s">
        <v>8</v>
      </c>
      <c r="E71">
        <v>1</v>
      </c>
      <c r="F71" t="s">
        <v>7</v>
      </c>
      <c r="G71">
        <v>1</v>
      </c>
      <c r="H71" t="s">
        <v>5</v>
      </c>
      <c r="I71">
        <v>0</v>
      </c>
      <c r="J71">
        <v>2</v>
      </c>
      <c r="K71" s="19">
        <v>14.31</v>
      </c>
      <c r="L71" s="19">
        <v>4</v>
      </c>
      <c r="M71" s="2">
        <f>P71+(0.37*J71)</f>
        <v>3.5947000000000005</v>
      </c>
      <c r="N71" t="e">
        <f>VLOOKUP($A71,#REF!,2,FALSE)</f>
        <v>#REF!</v>
      </c>
      <c r="O71" t="str">
        <f>B71&amp;"_"&amp;D71&amp;"_"&amp;F71&amp;H71</f>
        <v>Female_Yes_SatDinner</v>
      </c>
      <c r="P71" s="2">
        <v>2.8547000000000002</v>
      </c>
      <c r="Q71" s="2"/>
    </row>
    <row r="72" spans="1:17" x14ac:dyDescent="0.2">
      <c r="A72" t="s">
        <v>20</v>
      </c>
      <c r="B72" t="s">
        <v>6</v>
      </c>
      <c r="C72">
        <v>1</v>
      </c>
      <c r="D72" t="s">
        <v>3</v>
      </c>
      <c r="E72">
        <v>0</v>
      </c>
      <c r="F72" t="s">
        <v>4</v>
      </c>
      <c r="G72">
        <v>10</v>
      </c>
      <c r="H72" t="s">
        <v>5</v>
      </c>
      <c r="I72">
        <v>0</v>
      </c>
      <c r="J72">
        <v>2</v>
      </c>
      <c r="K72" s="19">
        <v>13.81</v>
      </c>
      <c r="L72" s="19">
        <v>2</v>
      </c>
      <c r="M72" s="2">
        <f>P72+(0.37*J72)</f>
        <v>2.9053357142857141</v>
      </c>
      <c r="N72" t="e">
        <f>VLOOKUP($A72,#REF!,2,FALSE)</f>
        <v>#REF!</v>
      </c>
      <c r="O72" t="str">
        <f>B72&amp;"_"&amp;D72&amp;"_"&amp;F72&amp;H72</f>
        <v>Male_No_SunDinner</v>
      </c>
      <c r="P72" s="2">
        <v>2.1653357142857139</v>
      </c>
      <c r="Q72" s="2"/>
    </row>
    <row r="73" spans="1:17" x14ac:dyDescent="0.2">
      <c r="A73" t="s">
        <v>20</v>
      </c>
      <c r="B73" t="s">
        <v>6</v>
      </c>
      <c r="C73">
        <v>1</v>
      </c>
      <c r="D73" t="s">
        <v>3</v>
      </c>
      <c r="E73">
        <v>0</v>
      </c>
      <c r="F73" t="s">
        <v>4</v>
      </c>
      <c r="G73">
        <v>10</v>
      </c>
      <c r="H73" t="s">
        <v>5</v>
      </c>
      <c r="I73">
        <v>0</v>
      </c>
      <c r="J73">
        <v>2</v>
      </c>
      <c r="K73" s="19">
        <v>13.94</v>
      </c>
      <c r="L73" s="19">
        <v>3.06</v>
      </c>
      <c r="M73" s="2">
        <f>P73+(0.37*J73)</f>
        <v>3.6590576923076918</v>
      </c>
      <c r="N73" t="e">
        <f>VLOOKUP($A73,#REF!,2,FALSE)</f>
        <v>#REF!</v>
      </c>
      <c r="O73" t="str">
        <f>B73&amp;"_"&amp;D73&amp;"_"&amp;F73&amp;H73</f>
        <v>Male_No_SunDinner</v>
      </c>
      <c r="P73" s="2">
        <v>2.9190576923076921</v>
      </c>
      <c r="Q73" s="2"/>
    </row>
    <row r="74" spans="1:17" x14ac:dyDescent="0.2">
      <c r="A74" t="s">
        <v>21</v>
      </c>
      <c r="B74" t="s">
        <v>6</v>
      </c>
      <c r="C74">
        <v>1</v>
      </c>
      <c r="D74" t="s">
        <v>3</v>
      </c>
      <c r="E74">
        <v>0</v>
      </c>
      <c r="F74" t="s">
        <v>7</v>
      </c>
      <c r="G74">
        <v>1</v>
      </c>
      <c r="H74" t="s">
        <v>5</v>
      </c>
      <c r="I74">
        <v>0</v>
      </c>
      <c r="J74">
        <v>2</v>
      </c>
      <c r="K74" s="19">
        <v>14</v>
      </c>
      <c r="L74" s="19">
        <v>3</v>
      </c>
      <c r="M74" s="2">
        <f>P74+(0.37*J74)</f>
        <v>2.9053357142857141</v>
      </c>
      <c r="N74" t="e">
        <f>VLOOKUP($A74,#REF!,2,FALSE)</f>
        <v>#REF!</v>
      </c>
      <c r="O74" t="str">
        <f>B74&amp;"_"&amp;D74&amp;"_"&amp;F74&amp;H74</f>
        <v>Male_No_SatDinner</v>
      </c>
      <c r="P74" s="2">
        <v>2.1653357142857139</v>
      </c>
      <c r="Q74" s="2"/>
    </row>
    <row r="75" spans="1:17" x14ac:dyDescent="0.2">
      <c r="A75" t="s">
        <v>20</v>
      </c>
      <c r="B75" t="s">
        <v>6</v>
      </c>
      <c r="C75">
        <v>1</v>
      </c>
      <c r="D75" t="s">
        <v>3</v>
      </c>
      <c r="E75">
        <v>0</v>
      </c>
      <c r="F75" t="s">
        <v>4</v>
      </c>
      <c r="G75">
        <v>10</v>
      </c>
      <c r="H75" t="s">
        <v>5</v>
      </c>
      <c r="I75">
        <v>0</v>
      </c>
      <c r="J75">
        <v>2</v>
      </c>
      <c r="K75" s="19">
        <v>14.07</v>
      </c>
      <c r="L75" s="19">
        <v>2.5</v>
      </c>
      <c r="M75" s="2">
        <f>P75+(0.37*J75)</f>
        <v>2.9053357142857141</v>
      </c>
      <c r="N75" t="e">
        <f>VLOOKUP($A75,#REF!,2,FALSE)</f>
        <v>#REF!</v>
      </c>
      <c r="O75" t="str">
        <f>B75&amp;"_"&amp;D75&amp;"_"&amp;F75&amp;H75</f>
        <v>Male_No_SunDinner</v>
      </c>
      <c r="P75" s="2">
        <v>2.1653357142857139</v>
      </c>
      <c r="Q75" s="2"/>
    </row>
    <row r="76" spans="1:17" x14ac:dyDescent="0.2">
      <c r="A76" t="s">
        <v>23</v>
      </c>
      <c r="B76" t="s">
        <v>6</v>
      </c>
      <c r="C76">
        <v>1</v>
      </c>
      <c r="D76" t="s">
        <v>8</v>
      </c>
      <c r="E76">
        <v>1</v>
      </c>
      <c r="F76" t="s">
        <v>7</v>
      </c>
      <c r="G76">
        <v>1</v>
      </c>
      <c r="H76" t="s">
        <v>5</v>
      </c>
      <c r="I76">
        <v>0</v>
      </c>
      <c r="J76">
        <v>2</v>
      </c>
      <c r="K76" s="19">
        <v>15.01</v>
      </c>
      <c r="L76" s="19">
        <v>2.09</v>
      </c>
      <c r="M76" s="2">
        <f>P76+(0.37*J76)</f>
        <v>3.6590576923076918</v>
      </c>
      <c r="N76" t="e">
        <f>VLOOKUP($A76,#REF!,2,FALSE)</f>
        <v>#REF!</v>
      </c>
      <c r="O76" t="str">
        <f>B76&amp;"_"&amp;D76&amp;"_"&amp;F76&amp;H76</f>
        <v>Male_Yes_SatDinner</v>
      </c>
      <c r="P76" s="2">
        <v>2.9190576923076921</v>
      </c>
      <c r="Q76" s="2"/>
    </row>
    <row r="77" spans="1:17" x14ac:dyDescent="0.2">
      <c r="A77" t="s">
        <v>25</v>
      </c>
      <c r="B77" t="s">
        <v>6</v>
      </c>
      <c r="C77">
        <v>1</v>
      </c>
      <c r="D77" t="s">
        <v>3</v>
      </c>
      <c r="E77">
        <v>0</v>
      </c>
      <c r="F77" t="s">
        <v>9</v>
      </c>
      <c r="G77">
        <v>11</v>
      </c>
      <c r="H77" t="s">
        <v>10</v>
      </c>
      <c r="I77">
        <v>1</v>
      </c>
      <c r="J77">
        <v>2</v>
      </c>
      <c r="K77" s="19">
        <v>14.26</v>
      </c>
      <c r="L77" s="19">
        <v>2.5</v>
      </c>
      <c r="M77" s="2">
        <f>P77+(0.37*J77)</f>
        <v>2.9053357142857141</v>
      </c>
      <c r="N77" t="e">
        <f>VLOOKUP($A77,#REF!,2,FALSE)</f>
        <v>#REF!</v>
      </c>
      <c r="O77" t="str">
        <f>B77&amp;"_"&amp;D77&amp;"_"&amp;F77&amp;H77</f>
        <v>Male_No_ThurLunch</v>
      </c>
      <c r="P77" s="2">
        <v>2.1653357142857139</v>
      </c>
      <c r="Q77" s="2"/>
    </row>
    <row r="78" spans="1:17" x14ac:dyDescent="0.2">
      <c r="A78" t="s">
        <v>27</v>
      </c>
      <c r="B78" t="s">
        <v>2</v>
      </c>
      <c r="C78">
        <v>0</v>
      </c>
      <c r="D78" t="s">
        <v>3</v>
      </c>
      <c r="E78">
        <v>0</v>
      </c>
      <c r="F78" t="s">
        <v>9</v>
      </c>
      <c r="G78">
        <v>11</v>
      </c>
      <c r="H78" t="s">
        <v>10</v>
      </c>
      <c r="I78">
        <v>1</v>
      </c>
      <c r="J78">
        <v>2</v>
      </c>
      <c r="K78" s="19">
        <v>14.15</v>
      </c>
      <c r="L78" s="19">
        <v>2</v>
      </c>
      <c r="M78" s="2">
        <f>P78+(0.37*J78)</f>
        <v>3.5947000000000005</v>
      </c>
      <c r="N78" t="e">
        <f>VLOOKUP($A78,#REF!,2,FALSE)</f>
        <v>#REF!</v>
      </c>
      <c r="O78" t="str">
        <f>B78&amp;"_"&amp;D78&amp;"_"&amp;F78&amp;H78</f>
        <v>Female_No_ThurLunch</v>
      </c>
      <c r="P78" s="2">
        <v>2.8547000000000002</v>
      </c>
      <c r="Q78" s="2"/>
    </row>
    <row r="79" spans="1:17" x14ac:dyDescent="0.2">
      <c r="A79" t="s">
        <v>23</v>
      </c>
      <c r="B79" t="s">
        <v>6</v>
      </c>
      <c r="C79">
        <v>1</v>
      </c>
      <c r="D79" t="s">
        <v>8</v>
      </c>
      <c r="E79">
        <v>1</v>
      </c>
      <c r="F79" t="s">
        <v>7</v>
      </c>
      <c r="G79">
        <v>1</v>
      </c>
      <c r="H79" t="s">
        <v>5</v>
      </c>
      <c r="I79">
        <v>0</v>
      </c>
      <c r="J79">
        <v>2</v>
      </c>
      <c r="K79" s="19">
        <v>15.36</v>
      </c>
      <c r="L79" s="19">
        <v>1.64</v>
      </c>
      <c r="M79" s="2">
        <f>P79+(0.37*J79)</f>
        <v>3.6590576923076918</v>
      </c>
      <c r="N79" t="e">
        <f>VLOOKUP($A79,#REF!,2,FALSE)</f>
        <v>#REF!</v>
      </c>
      <c r="O79" t="str">
        <f>B79&amp;"_"&amp;D79&amp;"_"&amp;F79&amp;H79</f>
        <v>Male_Yes_SatDinner</v>
      </c>
      <c r="P79" s="2">
        <v>2.9190576923076921</v>
      </c>
      <c r="Q79" s="2"/>
    </row>
    <row r="80" spans="1:17" x14ac:dyDescent="0.2">
      <c r="A80" t="s">
        <v>26</v>
      </c>
      <c r="B80" t="s">
        <v>6</v>
      </c>
      <c r="C80">
        <v>1</v>
      </c>
      <c r="D80" t="s">
        <v>8</v>
      </c>
      <c r="E80">
        <v>1</v>
      </c>
      <c r="F80" t="s">
        <v>9</v>
      </c>
      <c r="G80">
        <v>11</v>
      </c>
      <c r="H80" t="s">
        <v>10</v>
      </c>
      <c r="I80">
        <v>1</v>
      </c>
      <c r="J80">
        <v>2</v>
      </c>
      <c r="K80" s="19">
        <v>15.48</v>
      </c>
      <c r="L80" s="19">
        <v>2.02</v>
      </c>
      <c r="M80" s="2">
        <f>P80+(0.37*J80)</f>
        <v>3.6590576923076918</v>
      </c>
      <c r="N80" t="e">
        <f>VLOOKUP($A80,#REF!,2,FALSE)</f>
        <v>#REF!</v>
      </c>
      <c r="O80" t="str">
        <f>B80&amp;"_"&amp;D80&amp;"_"&amp;F80&amp;H80</f>
        <v>Male_Yes_ThurLunch</v>
      </c>
      <c r="P80" s="2">
        <v>2.9190576923076921</v>
      </c>
      <c r="Q80" s="2"/>
    </row>
    <row r="81" spans="1:17" x14ac:dyDescent="0.2">
      <c r="A81" t="s">
        <v>23</v>
      </c>
      <c r="B81" t="s">
        <v>6</v>
      </c>
      <c r="C81">
        <v>1</v>
      </c>
      <c r="D81" t="s">
        <v>8</v>
      </c>
      <c r="E81">
        <v>1</v>
      </c>
      <c r="F81" t="s">
        <v>7</v>
      </c>
      <c r="G81">
        <v>1</v>
      </c>
      <c r="H81" t="s">
        <v>5</v>
      </c>
      <c r="I81">
        <v>0</v>
      </c>
      <c r="J81">
        <v>2</v>
      </c>
      <c r="K81" s="19">
        <v>15.53</v>
      </c>
      <c r="L81" s="19">
        <v>3</v>
      </c>
      <c r="M81" s="2">
        <f>P81+(0.37*J81)</f>
        <v>3.6590576923076918</v>
      </c>
      <c r="N81" t="e">
        <f>VLOOKUP($A81,#REF!,2,FALSE)</f>
        <v>#REF!</v>
      </c>
      <c r="O81" t="str">
        <f>B81&amp;"_"&amp;D81&amp;"_"&amp;F81&amp;H81</f>
        <v>Male_Yes_SatDinner</v>
      </c>
      <c r="P81" s="2">
        <v>2.9190576923076921</v>
      </c>
      <c r="Q81" s="2"/>
    </row>
    <row r="82" spans="1:17" x14ac:dyDescent="0.2">
      <c r="A82" t="s">
        <v>33</v>
      </c>
      <c r="B82" t="s">
        <v>6</v>
      </c>
      <c r="C82">
        <v>1</v>
      </c>
      <c r="D82" t="s">
        <v>8</v>
      </c>
      <c r="E82">
        <v>1</v>
      </c>
      <c r="F82" t="s">
        <v>4</v>
      </c>
      <c r="G82">
        <v>10</v>
      </c>
      <c r="H82" t="s">
        <v>5</v>
      </c>
      <c r="I82">
        <v>0</v>
      </c>
      <c r="J82">
        <v>2</v>
      </c>
      <c r="K82" s="19">
        <v>15.69</v>
      </c>
      <c r="L82" s="19">
        <v>1.5</v>
      </c>
      <c r="M82" s="2">
        <f>P82+(0.37*J82)</f>
        <v>3.5329000000000006</v>
      </c>
      <c r="N82" t="e">
        <f>VLOOKUP($A82,#REF!,2,FALSE)</f>
        <v>#REF!</v>
      </c>
      <c r="O82" t="str">
        <f>B82&amp;"_"&amp;D82&amp;"_"&amp;F82&amp;H82</f>
        <v>Male_Yes_SunDinner</v>
      </c>
      <c r="P82" s="2">
        <v>2.7929000000000004</v>
      </c>
      <c r="Q82" s="2"/>
    </row>
    <row r="83" spans="1:17" x14ac:dyDescent="0.2">
      <c r="A83" t="s">
        <v>27</v>
      </c>
      <c r="B83" t="s">
        <v>2</v>
      </c>
      <c r="C83">
        <v>0</v>
      </c>
      <c r="D83" t="s">
        <v>3</v>
      </c>
      <c r="E83">
        <v>0</v>
      </c>
      <c r="F83" t="s">
        <v>9</v>
      </c>
      <c r="G83">
        <v>11</v>
      </c>
      <c r="H83" t="s">
        <v>10</v>
      </c>
      <c r="I83">
        <v>1</v>
      </c>
      <c r="J83">
        <v>2</v>
      </c>
      <c r="K83" s="19">
        <v>14.52</v>
      </c>
      <c r="L83" s="19">
        <v>2</v>
      </c>
      <c r="M83" s="2">
        <f>P83+(0.37*J83)</f>
        <v>3.6590576923076918</v>
      </c>
      <c r="N83" t="e">
        <f>VLOOKUP($A83,#REF!,2,FALSE)</f>
        <v>#REF!</v>
      </c>
      <c r="O83" t="str">
        <f>B83&amp;"_"&amp;D83&amp;"_"&amp;F83&amp;H83</f>
        <v>Female_No_ThurLunch</v>
      </c>
      <c r="P83" s="2">
        <v>2.9190576923076921</v>
      </c>
      <c r="Q83" s="2"/>
    </row>
    <row r="84" spans="1:17" x14ac:dyDescent="0.2">
      <c r="A84" t="s">
        <v>20</v>
      </c>
      <c r="B84" t="s">
        <v>6</v>
      </c>
      <c r="C84">
        <v>1</v>
      </c>
      <c r="D84" t="s">
        <v>3</v>
      </c>
      <c r="E84">
        <v>0</v>
      </c>
      <c r="F84" t="s">
        <v>4</v>
      </c>
      <c r="G84">
        <v>10</v>
      </c>
      <c r="H84" t="s">
        <v>5</v>
      </c>
      <c r="I84">
        <v>0</v>
      </c>
      <c r="J84">
        <v>2</v>
      </c>
      <c r="K84" s="19">
        <v>14.78</v>
      </c>
      <c r="L84" s="19">
        <v>3.23</v>
      </c>
      <c r="M84" s="2">
        <f>P84+(0.37*J84)</f>
        <v>2.9053357142857141</v>
      </c>
      <c r="N84" t="e">
        <f>VLOOKUP($A84,#REF!,2,FALSE)</f>
        <v>#REF!</v>
      </c>
      <c r="O84" t="str">
        <f>B84&amp;"_"&amp;D84&amp;"_"&amp;F84&amp;H84</f>
        <v>Male_No_SunDinner</v>
      </c>
      <c r="P84" s="2">
        <v>2.1653357142857139</v>
      </c>
      <c r="Q84" s="2"/>
    </row>
    <row r="85" spans="1:17" x14ac:dyDescent="0.2">
      <c r="A85" t="s">
        <v>30</v>
      </c>
      <c r="B85" t="s">
        <v>2</v>
      </c>
      <c r="C85">
        <v>0</v>
      </c>
      <c r="D85" t="s">
        <v>8</v>
      </c>
      <c r="E85">
        <v>1</v>
      </c>
      <c r="F85" t="s">
        <v>11</v>
      </c>
      <c r="G85">
        <v>0</v>
      </c>
      <c r="H85" t="s">
        <v>5</v>
      </c>
      <c r="I85">
        <v>0</v>
      </c>
      <c r="J85">
        <v>2</v>
      </c>
      <c r="K85" s="19">
        <v>15.38</v>
      </c>
      <c r="L85" s="19">
        <v>3</v>
      </c>
      <c r="M85" s="2">
        <f>P85+(0.37*J85)</f>
        <v>3.5329000000000006</v>
      </c>
      <c r="N85" t="e">
        <f>VLOOKUP($A85,#REF!,2,FALSE)</f>
        <v>#REF!</v>
      </c>
      <c r="O85" t="str">
        <f>B85&amp;"_"&amp;D85&amp;"_"&amp;F85&amp;H85</f>
        <v>Female_Yes_FriDinner</v>
      </c>
      <c r="P85" s="2">
        <v>2.7929000000000004</v>
      </c>
      <c r="Q85" s="2"/>
    </row>
    <row r="86" spans="1:17" x14ac:dyDescent="0.2">
      <c r="A86" t="s">
        <v>23</v>
      </c>
      <c r="B86" t="s">
        <v>6</v>
      </c>
      <c r="C86">
        <v>1</v>
      </c>
      <c r="D86" t="s">
        <v>8</v>
      </c>
      <c r="E86">
        <v>1</v>
      </c>
      <c r="F86" t="s">
        <v>7</v>
      </c>
      <c r="G86">
        <v>1</v>
      </c>
      <c r="H86" t="s">
        <v>5</v>
      </c>
      <c r="I86">
        <v>0</v>
      </c>
      <c r="J86">
        <v>2</v>
      </c>
      <c r="K86" s="19">
        <v>15.81</v>
      </c>
      <c r="L86" s="19">
        <v>3.16</v>
      </c>
      <c r="M86" s="2">
        <f>P86+(0.37*J86)</f>
        <v>3.6590576923076918</v>
      </c>
      <c r="N86" t="e">
        <f>VLOOKUP($A86,#REF!,2,FALSE)</f>
        <v>#REF!</v>
      </c>
      <c r="O86" t="str">
        <f>B86&amp;"_"&amp;D86&amp;"_"&amp;F86&amp;H86</f>
        <v>Male_Yes_SatDinner</v>
      </c>
      <c r="P86" s="2">
        <v>2.9190576923076921</v>
      </c>
      <c r="Q86" s="2"/>
    </row>
    <row r="87" spans="1:17" x14ac:dyDescent="0.2">
      <c r="A87" t="s">
        <v>20</v>
      </c>
      <c r="B87" t="s">
        <v>6</v>
      </c>
      <c r="C87">
        <v>1</v>
      </c>
      <c r="D87" t="s">
        <v>3</v>
      </c>
      <c r="E87">
        <v>0</v>
      </c>
      <c r="F87" t="s">
        <v>4</v>
      </c>
      <c r="G87">
        <v>10</v>
      </c>
      <c r="H87" t="s">
        <v>5</v>
      </c>
      <c r="I87">
        <v>0</v>
      </c>
      <c r="J87">
        <v>2</v>
      </c>
      <c r="K87" s="19">
        <v>15.04</v>
      </c>
      <c r="L87" s="19">
        <v>1.96</v>
      </c>
      <c r="M87" s="2">
        <f>P87+(0.37*J87)</f>
        <v>2.9053357142857141</v>
      </c>
      <c r="N87" t="e">
        <f>VLOOKUP($A87,#REF!,2,FALSE)</f>
        <v>#REF!</v>
      </c>
      <c r="O87" t="str">
        <f>B87&amp;"_"&amp;D87&amp;"_"&amp;F87&amp;H87</f>
        <v>Male_No_SunDinner</v>
      </c>
      <c r="P87" s="2">
        <v>2.1653357142857139</v>
      </c>
      <c r="Q87" s="2"/>
    </row>
    <row r="88" spans="1:17" x14ac:dyDescent="0.2">
      <c r="A88" t="s">
        <v>26</v>
      </c>
      <c r="B88" t="s">
        <v>6</v>
      </c>
      <c r="C88">
        <v>1</v>
      </c>
      <c r="D88" t="s">
        <v>8</v>
      </c>
      <c r="E88">
        <v>1</v>
      </c>
      <c r="F88" t="s">
        <v>9</v>
      </c>
      <c r="G88">
        <v>11</v>
      </c>
      <c r="H88" t="s">
        <v>10</v>
      </c>
      <c r="I88">
        <v>1</v>
      </c>
      <c r="J88">
        <v>2</v>
      </c>
      <c r="K88" s="19">
        <v>16</v>
      </c>
      <c r="L88" s="19">
        <v>2</v>
      </c>
      <c r="M88" s="2">
        <f>P88+(0.37*J88)</f>
        <v>3.6590576923076918</v>
      </c>
      <c r="N88" t="e">
        <f>VLOOKUP($A88,#REF!,2,FALSE)</f>
        <v>#REF!</v>
      </c>
      <c r="O88" t="str">
        <f>B88&amp;"_"&amp;D88&amp;"_"&amp;F88&amp;H88</f>
        <v>Male_Yes_ThurLunch</v>
      </c>
      <c r="P88" s="2">
        <v>2.9190576923076921</v>
      </c>
      <c r="Q88" s="2"/>
    </row>
    <row r="89" spans="1:17" x14ac:dyDescent="0.2">
      <c r="A89" t="s">
        <v>22</v>
      </c>
      <c r="B89" t="s">
        <v>2</v>
      </c>
      <c r="C89">
        <v>0</v>
      </c>
      <c r="D89" t="s">
        <v>3</v>
      </c>
      <c r="E89">
        <v>0</v>
      </c>
      <c r="F89" t="s">
        <v>7</v>
      </c>
      <c r="G89">
        <v>1</v>
      </c>
      <c r="H89" t="s">
        <v>5</v>
      </c>
      <c r="I89">
        <v>0</v>
      </c>
      <c r="J89">
        <v>2</v>
      </c>
      <c r="K89" s="19">
        <v>14.73</v>
      </c>
      <c r="L89" s="19">
        <v>2.2000000000000002</v>
      </c>
      <c r="M89" s="2">
        <f>P89+(0.37*J89)</f>
        <v>3.6590576923076918</v>
      </c>
      <c r="N89" t="e">
        <f>VLOOKUP($A89,#REF!,2,FALSE)</f>
        <v>#REF!</v>
      </c>
      <c r="O89" t="str">
        <f>B89&amp;"_"&amp;D89&amp;"_"&amp;F89&amp;H89</f>
        <v>Female_No_SatDinner</v>
      </c>
      <c r="P89" s="2">
        <v>2.9190576923076921</v>
      </c>
      <c r="Q89" s="2"/>
    </row>
    <row r="90" spans="1:17" x14ac:dyDescent="0.2">
      <c r="A90" t="s">
        <v>19</v>
      </c>
      <c r="B90" t="s">
        <v>2</v>
      </c>
      <c r="C90">
        <v>0</v>
      </c>
      <c r="D90" t="s">
        <v>3</v>
      </c>
      <c r="E90">
        <v>0</v>
      </c>
      <c r="F90" t="s">
        <v>4</v>
      </c>
      <c r="G90">
        <v>10</v>
      </c>
      <c r="H90" t="s">
        <v>5</v>
      </c>
      <c r="I90">
        <v>0</v>
      </c>
      <c r="J90">
        <v>2</v>
      </c>
      <c r="K90" s="19">
        <v>14.83</v>
      </c>
      <c r="L90" s="19">
        <v>3.02</v>
      </c>
      <c r="M90" s="2">
        <f>P90+(0.37*J90)</f>
        <v>3.6590576923076918</v>
      </c>
      <c r="N90" t="e">
        <f>VLOOKUP($A90,#REF!,2,FALSE)</f>
        <v>#REF!</v>
      </c>
      <c r="O90" t="str">
        <f>B90&amp;"_"&amp;D90&amp;"_"&amp;F90&amp;H90</f>
        <v>Female_No_SunDinner</v>
      </c>
      <c r="P90" s="2">
        <v>2.9190576923076921</v>
      </c>
      <c r="Q90" s="2"/>
    </row>
    <row r="91" spans="1:17" x14ac:dyDescent="0.2">
      <c r="A91" t="s">
        <v>22</v>
      </c>
      <c r="B91" t="s">
        <v>2</v>
      </c>
      <c r="C91">
        <v>0</v>
      </c>
      <c r="D91" t="s">
        <v>3</v>
      </c>
      <c r="E91">
        <v>0</v>
      </c>
      <c r="F91" t="s">
        <v>7</v>
      </c>
      <c r="G91">
        <v>1</v>
      </c>
      <c r="H91" t="s">
        <v>5</v>
      </c>
      <c r="I91">
        <v>0</v>
      </c>
      <c r="J91">
        <v>2</v>
      </c>
      <c r="K91" s="19">
        <v>15.06</v>
      </c>
      <c r="L91" s="19">
        <v>3</v>
      </c>
      <c r="M91" s="2">
        <f>P91+(0.37*J91)</f>
        <v>3.6590576923076918</v>
      </c>
      <c r="N91" t="e">
        <f>VLOOKUP($A91,#REF!,2,FALSE)</f>
        <v>#REF!</v>
      </c>
      <c r="O91" t="str">
        <f>B91&amp;"_"&amp;D91&amp;"_"&amp;F91&amp;H91</f>
        <v>Female_No_SatDinner</v>
      </c>
      <c r="P91" s="2">
        <v>2.9190576923076921</v>
      </c>
      <c r="Q91" s="2"/>
    </row>
    <row r="92" spans="1:17" x14ac:dyDescent="0.2">
      <c r="A92" t="s">
        <v>20</v>
      </c>
      <c r="B92" t="s">
        <v>6</v>
      </c>
      <c r="C92">
        <v>1</v>
      </c>
      <c r="D92" t="s">
        <v>3</v>
      </c>
      <c r="E92">
        <v>0</v>
      </c>
      <c r="F92" t="s">
        <v>4</v>
      </c>
      <c r="G92">
        <v>10</v>
      </c>
      <c r="H92" t="s">
        <v>5</v>
      </c>
      <c r="I92">
        <v>0</v>
      </c>
      <c r="J92">
        <v>2</v>
      </c>
      <c r="K92" s="19">
        <v>15.42</v>
      </c>
      <c r="L92" s="19">
        <v>1.57</v>
      </c>
      <c r="M92" s="2">
        <f>P92+(0.37*J92)</f>
        <v>4.0720600000000005</v>
      </c>
      <c r="N92" t="e">
        <f>VLOOKUP($A92,#REF!,2,FALSE)</f>
        <v>#REF!</v>
      </c>
      <c r="O92" t="str">
        <f>B92&amp;"_"&amp;D92&amp;"_"&amp;F92&amp;H92</f>
        <v>Male_No_SunDinner</v>
      </c>
      <c r="P92" s="2">
        <v>3.3320600000000002</v>
      </c>
      <c r="Q92" s="2"/>
    </row>
    <row r="93" spans="1:17" x14ac:dyDescent="0.2">
      <c r="A93" t="s">
        <v>26</v>
      </c>
      <c r="B93" t="s">
        <v>6</v>
      </c>
      <c r="C93">
        <v>1</v>
      </c>
      <c r="D93" t="s">
        <v>8</v>
      </c>
      <c r="E93">
        <v>1</v>
      </c>
      <c r="F93" t="s">
        <v>9</v>
      </c>
      <c r="G93">
        <v>11</v>
      </c>
      <c r="H93" t="s">
        <v>10</v>
      </c>
      <c r="I93">
        <v>1</v>
      </c>
      <c r="J93">
        <v>2</v>
      </c>
      <c r="K93" s="19">
        <v>16.579999999999998</v>
      </c>
      <c r="L93" s="19">
        <v>4</v>
      </c>
      <c r="M93" s="2">
        <f>P93+(0.37*J93)</f>
        <v>2.9053357142857141</v>
      </c>
      <c r="N93" t="e">
        <f>VLOOKUP($A93,#REF!,2,FALSE)</f>
        <v>#REF!</v>
      </c>
      <c r="O93" t="str">
        <f>B93&amp;"_"&amp;D93&amp;"_"&amp;F93&amp;H93</f>
        <v>Male_Yes_ThurLunch</v>
      </c>
      <c r="P93" s="2">
        <v>2.1653357142857139</v>
      </c>
      <c r="Q93" s="2"/>
    </row>
    <row r="94" spans="1:17" x14ac:dyDescent="0.2">
      <c r="A94" t="s">
        <v>34</v>
      </c>
      <c r="B94" t="s">
        <v>2</v>
      </c>
      <c r="C94">
        <v>0</v>
      </c>
      <c r="D94" t="s">
        <v>8</v>
      </c>
      <c r="E94">
        <v>1</v>
      </c>
      <c r="F94" t="s">
        <v>9</v>
      </c>
      <c r="G94">
        <v>11</v>
      </c>
      <c r="H94" t="s">
        <v>10</v>
      </c>
      <c r="I94">
        <v>1</v>
      </c>
      <c r="J94">
        <v>2</v>
      </c>
      <c r="K94" s="19">
        <v>16.399999999999999</v>
      </c>
      <c r="L94" s="19">
        <v>2.5</v>
      </c>
      <c r="M94" s="2">
        <f>P94+(0.37*J94)</f>
        <v>2.9053357142857141</v>
      </c>
      <c r="N94" t="e">
        <f>VLOOKUP($A94,#REF!,2,FALSE)</f>
        <v>#REF!</v>
      </c>
      <c r="O94" t="str">
        <f>B94&amp;"_"&amp;D94&amp;"_"&amp;F94&amp;H94</f>
        <v>Female_Yes_ThurLunch</v>
      </c>
      <c r="P94" s="2">
        <v>2.1653357142857139</v>
      </c>
      <c r="Q94" s="2"/>
    </row>
    <row r="95" spans="1:17" x14ac:dyDescent="0.2">
      <c r="A95" t="s">
        <v>36</v>
      </c>
      <c r="B95" t="s">
        <v>2</v>
      </c>
      <c r="C95">
        <v>0</v>
      </c>
      <c r="D95" t="s">
        <v>8</v>
      </c>
      <c r="E95">
        <v>1</v>
      </c>
      <c r="F95" t="s">
        <v>11</v>
      </c>
      <c r="G95">
        <v>0</v>
      </c>
      <c r="H95" t="s">
        <v>10</v>
      </c>
      <c r="I95">
        <v>1</v>
      </c>
      <c r="J95">
        <v>2</v>
      </c>
      <c r="K95" s="19">
        <v>16.27</v>
      </c>
      <c r="L95" s="19">
        <v>2.5</v>
      </c>
      <c r="M95" s="2">
        <f>P95+(0.37*J95)</f>
        <v>2.9053357142857141</v>
      </c>
      <c r="N95" t="e">
        <f>VLOOKUP($A95,#REF!,2,FALSE)</f>
        <v>#REF!</v>
      </c>
      <c r="O95" t="str">
        <f>B95&amp;"_"&amp;D95&amp;"_"&amp;F95&amp;H95</f>
        <v>Female_Yes_FriLunch</v>
      </c>
      <c r="P95" s="2">
        <v>2.1653357142857139</v>
      </c>
      <c r="Q95" s="2"/>
    </row>
    <row r="96" spans="1:17" x14ac:dyDescent="0.2">
      <c r="A96" t="s">
        <v>30</v>
      </c>
      <c r="B96" t="s">
        <v>2</v>
      </c>
      <c r="C96">
        <v>0</v>
      </c>
      <c r="D96" t="s">
        <v>8</v>
      </c>
      <c r="E96">
        <v>1</v>
      </c>
      <c r="F96" t="s">
        <v>11</v>
      </c>
      <c r="G96">
        <v>0</v>
      </c>
      <c r="H96" t="s">
        <v>5</v>
      </c>
      <c r="I96">
        <v>0</v>
      </c>
      <c r="J96">
        <v>2</v>
      </c>
      <c r="K96" s="19">
        <v>16.32</v>
      </c>
      <c r="L96" s="19">
        <v>4.3</v>
      </c>
      <c r="M96" s="2">
        <f>P96+(0.37*J96)</f>
        <v>3.7512499999999998</v>
      </c>
      <c r="N96" t="e">
        <f>VLOOKUP($A96,#REF!,2,FALSE)</f>
        <v>#REF!</v>
      </c>
      <c r="O96" t="str">
        <f>B96&amp;"_"&amp;D96&amp;"_"&amp;F96&amp;H96</f>
        <v>Female_Yes_FriDinner</v>
      </c>
      <c r="P96" s="2">
        <v>3.01125</v>
      </c>
      <c r="Q96" s="2"/>
    </row>
    <row r="97" spans="1:17" x14ac:dyDescent="0.2">
      <c r="A97" t="s">
        <v>33</v>
      </c>
      <c r="B97" t="s">
        <v>6</v>
      </c>
      <c r="C97">
        <v>1</v>
      </c>
      <c r="D97" t="s">
        <v>8</v>
      </c>
      <c r="E97">
        <v>1</v>
      </c>
      <c r="F97" t="s">
        <v>4</v>
      </c>
      <c r="G97">
        <v>10</v>
      </c>
      <c r="H97" t="s">
        <v>5</v>
      </c>
      <c r="I97">
        <v>0</v>
      </c>
      <c r="J97">
        <v>2</v>
      </c>
      <c r="K97" s="19">
        <v>16.82</v>
      </c>
      <c r="L97" s="19">
        <v>4</v>
      </c>
      <c r="M97" s="2">
        <f>P97+(0.37*J97)</f>
        <v>4.0720600000000005</v>
      </c>
      <c r="N97" t="e">
        <f>VLOOKUP($A97,#REF!,2,FALSE)</f>
        <v>#REF!</v>
      </c>
      <c r="O97" t="str">
        <f>B97&amp;"_"&amp;D97&amp;"_"&amp;F97&amp;H97</f>
        <v>Male_Yes_SunDinner</v>
      </c>
      <c r="P97" s="2">
        <v>3.3320600000000002</v>
      </c>
      <c r="Q97" s="2"/>
    </row>
    <row r="98" spans="1:17" x14ac:dyDescent="0.2">
      <c r="A98" t="s">
        <v>25</v>
      </c>
      <c r="B98" t="s">
        <v>6</v>
      </c>
      <c r="C98">
        <v>1</v>
      </c>
      <c r="D98" t="s">
        <v>3</v>
      </c>
      <c r="E98">
        <v>0</v>
      </c>
      <c r="F98" t="s">
        <v>9</v>
      </c>
      <c r="G98">
        <v>11</v>
      </c>
      <c r="H98" t="s">
        <v>10</v>
      </c>
      <c r="I98">
        <v>1</v>
      </c>
      <c r="J98">
        <v>2</v>
      </c>
      <c r="K98" s="19">
        <v>15.95</v>
      </c>
      <c r="L98" s="19">
        <v>2</v>
      </c>
      <c r="M98" s="2">
        <f>P98+(0.37*J98)</f>
        <v>4.0720600000000005</v>
      </c>
      <c r="N98" t="e">
        <f>VLOOKUP($A98,#REF!,2,FALSE)</f>
        <v>#REF!</v>
      </c>
      <c r="O98" t="str">
        <f>B98&amp;"_"&amp;D98&amp;"_"&amp;F98&amp;H98</f>
        <v>Male_No_ThurLunch</v>
      </c>
      <c r="P98" s="2">
        <v>3.3320600000000002</v>
      </c>
      <c r="Q98" s="2"/>
    </row>
    <row r="99" spans="1:17" x14ac:dyDescent="0.2">
      <c r="A99" t="s">
        <v>25</v>
      </c>
      <c r="B99" t="s">
        <v>6</v>
      </c>
      <c r="C99">
        <v>1</v>
      </c>
      <c r="D99" t="s">
        <v>3</v>
      </c>
      <c r="E99">
        <v>0</v>
      </c>
      <c r="F99" t="s">
        <v>9</v>
      </c>
      <c r="G99">
        <v>11</v>
      </c>
      <c r="H99" t="s">
        <v>10</v>
      </c>
      <c r="I99">
        <v>1</v>
      </c>
      <c r="J99">
        <v>2</v>
      </c>
      <c r="K99" s="19">
        <v>15.98</v>
      </c>
      <c r="L99" s="19">
        <v>2.0299999999999998</v>
      </c>
      <c r="M99" s="2">
        <f>P99+(0.37*J99)</f>
        <v>4.0720600000000005</v>
      </c>
      <c r="N99" t="e">
        <f>VLOOKUP($A99,#REF!,2,FALSE)</f>
        <v>#REF!</v>
      </c>
      <c r="O99" t="str">
        <f>B99&amp;"_"&amp;D99&amp;"_"&amp;F99&amp;H99</f>
        <v>Male_No_ThurLunch</v>
      </c>
      <c r="P99" s="2">
        <v>3.3320600000000002</v>
      </c>
      <c r="Q99" s="2"/>
    </row>
    <row r="100" spans="1:17" x14ac:dyDescent="0.2">
      <c r="A100" t="s">
        <v>22</v>
      </c>
      <c r="B100" t="s">
        <v>2</v>
      </c>
      <c r="C100">
        <v>0</v>
      </c>
      <c r="D100" t="s">
        <v>3</v>
      </c>
      <c r="E100">
        <v>0</v>
      </c>
      <c r="F100" t="s">
        <v>7</v>
      </c>
      <c r="G100">
        <v>1</v>
      </c>
      <c r="H100" t="s">
        <v>5</v>
      </c>
      <c r="I100">
        <v>0</v>
      </c>
      <c r="J100">
        <v>2</v>
      </c>
      <c r="K100" s="19">
        <v>15.77</v>
      </c>
      <c r="L100" s="19">
        <v>2.23</v>
      </c>
      <c r="M100" s="2">
        <f>P100+(0.37*J100)</f>
        <v>4.0720600000000005</v>
      </c>
      <c r="N100" t="e">
        <f>VLOOKUP($A100,#REF!,2,FALSE)</f>
        <v>#REF!</v>
      </c>
      <c r="O100" t="str">
        <f>B100&amp;"_"&amp;D100&amp;"_"&amp;F100&amp;H100</f>
        <v>Female_No_SatDinner</v>
      </c>
      <c r="P100" s="2">
        <v>3.3320600000000002</v>
      </c>
      <c r="Q100" s="2"/>
    </row>
    <row r="101" spans="1:17" x14ac:dyDescent="0.2">
      <c r="A101" t="s">
        <v>25</v>
      </c>
      <c r="B101" t="s">
        <v>6</v>
      </c>
      <c r="C101">
        <v>1</v>
      </c>
      <c r="D101" t="s">
        <v>3</v>
      </c>
      <c r="E101">
        <v>0</v>
      </c>
      <c r="F101" t="s">
        <v>9</v>
      </c>
      <c r="G101">
        <v>11</v>
      </c>
      <c r="H101" t="s">
        <v>10</v>
      </c>
      <c r="I101">
        <v>1</v>
      </c>
      <c r="J101">
        <v>2</v>
      </c>
      <c r="K101" s="19">
        <v>16.66</v>
      </c>
      <c r="L101" s="19">
        <v>3.4</v>
      </c>
      <c r="M101" s="2">
        <f>P101+(0.37*J101)</f>
        <v>2.9053357142857141</v>
      </c>
      <c r="N101" t="e">
        <f>VLOOKUP($A101,#REF!,2,FALSE)</f>
        <v>#REF!</v>
      </c>
      <c r="O101" t="str">
        <f>B101&amp;"_"&amp;D101&amp;"_"&amp;F101&amp;H101</f>
        <v>Male_No_ThurLunch</v>
      </c>
      <c r="P101" s="2">
        <v>2.1653357142857139</v>
      </c>
      <c r="Q101" s="2"/>
    </row>
    <row r="102" spans="1:17" x14ac:dyDescent="0.2">
      <c r="A102" t="s">
        <v>27</v>
      </c>
      <c r="B102" t="s">
        <v>2</v>
      </c>
      <c r="C102">
        <v>0</v>
      </c>
      <c r="D102" t="s">
        <v>3</v>
      </c>
      <c r="E102">
        <v>0</v>
      </c>
      <c r="F102" t="s">
        <v>9</v>
      </c>
      <c r="G102">
        <v>11</v>
      </c>
      <c r="H102" t="s">
        <v>10</v>
      </c>
      <c r="I102">
        <v>1</v>
      </c>
      <c r="J102">
        <v>2</v>
      </c>
      <c r="K102" s="19">
        <v>16.43</v>
      </c>
      <c r="L102" s="19">
        <v>2.2999999999999998</v>
      </c>
      <c r="M102" s="2">
        <f>P102+(0.37*J102)</f>
        <v>2.9053357142857141</v>
      </c>
      <c r="N102" t="e">
        <f>VLOOKUP($A102,#REF!,2,FALSE)</f>
        <v>#REF!</v>
      </c>
      <c r="O102" t="str">
        <f>B102&amp;"_"&amp;D102&amp;"_"&amp;F102&amp;H102</f>
        <v>Female_No_ThurLunch</v>
      </c>
      <c r="P102" s="2">
        <v>2.1653357142857139</v>
      </c>
      <c r="Q102" s="2"/>
    </row>
    <row r="103" spans="1:17" x14ac:dyDescent="0.2">
      <c r="A103" t="s">
        <v>23</v>
      </c>
      <c r="B103" t="s">
        <v>6</v>
      </c>
      <c r="C103">
        <v>1</v>
      </c>
      <c r="D103" t="s">
        <v>8</v>
      </c>
      <c r="E103">
        <v>1</v>
      </c>
      <c r="F103" t="s">
        <v>7</v>
      </c>
      <c r="G103">
        <v>1</v>
      </c>
      <c r="H103" t="s">
        <v>5</v>
      </c>
      <c r="I103">
        <v>0</v>
      </c>
      <c r="J103">
        <v>3</v>
      </c>
      <c r="K103" s="19">
        <v>15.69</v>
      </c>
      <c r="L103" s="19">
        <v>3</v>
      </c>
      <c r="M103" s="2">
        <f>P103+(0.37*J103)</f>
        <v>3.2753357142857138</v>
      </c>
      <c r="N103" t="e">
        <f>VLOOKUP($A103,#REF!,2,FALSE)</f>
        <v>#REF!</v>
      </c>
      <c r="O103" t="str">
        <f>B103&amp;"_"&amp;D103&amp;"_"&amp;F103&amp;H103</f>
        <v>Male_Yes_SatDinner</v>
      </c>
      <c r="P103" s="2">
        <v>2.1653357142857139</v>
      </c>
      <c r="Q103" s="2"/>
    </row>
    <row r="104" spans="1:17" x14ac:dyDescent="0.2">
      <c r="A104" t="s">
        <v>22</v>
      </c>
      <c r="B104" t="s">
        <v>2</v>
      </c>
      <c r="C104">
        <v>0</v>
      </c>
      <c r="D104" t="s">
        <v>3</v>
      </c>
      <c r="E104">
        <v>0</v>
      </c>
      <c r="F104" t="s">
        <v>7</v>
      </c>
      <c r="G104">
        <v>1</v>
      </c>
      <c r="H104" t="s">
        <v>5</v>
      </c>
      <c r="I104">
        <v>0</v>
      </c>
      <c r="J104">
        <v>2</v>
      </c>
      <c r="K104" s="19">
        <v>16.45</v>
      </c>
      <c r="L104" s="19">
        <v>2.4700000000000002</v>
      </c>
      <c r="M104" s="2">
        <f>P104+(0.37*J104)</f>
        <v>2.9053357142857141</v>
      </c>
      <c r="N104" t="e">
        <f>VLOOKUP($A104,#REF!,2,FALSE)</f>
        <v>#REF!</v>
      </c>
      <c r="O104" t="str">
        <f>B104&amp;"_"&amp;D104&amp;"_"&amp;F104&amp;H104</f>
        <v>Female_No_SatDinner</v>
      </c>
      <c r="P104" s="2">
        <v>2.1653357142857139</v>
      </c>
      <c r="Q104" s="2"/>
    </row>
    <row r="105" spans="1:17" x14ac:dyDescent="0.2">
      <c r="A105" t="s">
        <v>32</v>
      </c>
      <c r="B105" t="s">
        <v>2</v>
      </c>
      <c r="C105">
        <v>0</v>
      </c>
      <c r="D105" t="s">
        <v>8</v>
      </c>
      <c r="E105">
        <v>1</v>
      </c>
      <c r="F105" t="s">
        <v>4</v>
      </c>
      <c r="G105">
        <v>10</v>
      </c>
      <c r="H105" t="s">
        <v>5</v>
      </c>
      <c r="I105">
        <v>0</v>
      </c>
      <c r="J105">
        <v>2</v>
      </c>
      <c r="K105" s="19">
        <v>17.510000000000002</v>
      </c>
      <c r="L105" s="19">
        <v>3</v>
      </c>
      <c r="M105" s="2">
        <f>P105+(0.37*J105)</f>
        <v>2.9053357142857141</v>
      </c>
      <c r="N105" t="e">
        <f>VLOOKUP($A105,#REF!,2,FALSE)</f>
        <v>#REF!</v>
      </c>
      <c r="O105" t="str">
        <f>B105&amp;"_"&amp;D105&amp;"_"&amp;F105&amp;H105</f>
        <v>Female_Yes_SunDinner</v>
      </c>
      <c r="P105" s="2">
        <v>2.1653357142857139</v>
      </c>
      <c r="Q105" s="2"/>
    </row>
    <row r="106" spans="1:17" x14ac:dyDescent="0.2">
      <c r="A106" t="s">
        <v>33</v>
      </c>
      <c r="B106" t="s">
        <v>6</v>
      </c>
      <c r="C106">
        <v>1</v>
      </c>
      <c r="D106" t="s">
        <v>8</v>
      </c>
      <c r="E106">
        <v>1</v>
      </c>
      <c r="F106" t="s">
        <v>4</v>
      </c>
      <c r="G106">
        <v>10</v>
      </c>
      <c r="H106" t="s">
        <v>5</v>
      </c>
      <c r="I106">
        <v>0</v>
      </c>
      <c r="J106">
        <v>2</v>
      </c>
      <c r="K106" s="19">
        <v>17.89</v>
      </c>
      <c r="L106" s="19">
        <v>2</v>
      </c>
      <c r="M106" s="2">
        <f>P106+(0.37*J106)</f>
        <v>3.6590576923076918</v>
      </c>
      <c r="N106" t="e">
        <f>VLOOKUP($A106,#REF!,2,FALSE)</f>
        <v>#REF!</v>
      </c>
      <c r="O106" t="str">
        <f>B106&amp;"_"&amp;D106&amp;"_"&amp;F106&amp;H106</f>
        <v>Male_Yes_SunDinner</v>
      </c>
      <c r="P106" s="2">
        <v>2.9190576923076921</v>
      </c>
      <c r="Q106" s="2"/>
    </row>
    <row r="107" spans="1:17" x14ac:dyDescent="0.2">
      <c r="A107" t="s">
        <v>23</v>
      </c>
      <c r="B107" t="s">
        <v>6</v>
      </c>
      <c r="C107">
        <v>1</v>
      </c>
      <c r="D107" t="s">
        <v>8</v>
      </c>
      <c r="E107">
        <v>1</v>
      </c>
      <c r="F107" t="s">
        <v>7</v>
      </c>
      <c r="G107">
        <v>1</v>
      </c>
      <c r="H107" t="s">
        <v>5</v>
      </c>
      <c r="I107">
        <v>0</v>
      </c>
      <c r="J107">
        <v>2</v>
      </c>
      <c r="K107" s="19">
        <v>17.920000000000002</v>
      </c>
      <c r="L107" s="19">
        <v>3.08</v>
      </c>
      <c r="M107" s="2">
        <f>P107+(0.37*J107)</f>
        <v>3.5947000000000005</v>
      </c>
      <c r="N107" t="e">
        <f>VLOOKUP($A107,#REF!,2,FALSE)</f>
        <v>#REF!</v>
      </c>
      <c r="O107" t="str">
        <f>B107&amp;"_"&amp;D107&amp;"_"&amp;F107&amp;H107</f>
        <v>Male_Yes_SatDinner</v>
      </c>
      <c r="P107" s="2">
        <v>2.8547000000000002</v>
      </c>
      <c r="Q107" s="2"/>
    </row>
    <row r="108" spans="1:17" x14ac:dyDescent="0.2">
      <c r="A108" t="s">
        <v>25</v>
      </c>
      <c r="B108" t="s">
        <v>6</v>
      </c>
      <c r="C108">
        <v>1</v>
      </c>
      <c r="D108" t="s">
        <v>3</v>
      </c>
      <c r="E108">
        <v>0</v>
      </c>
      <c r="F108" t="s">
        <v>9</v>
      </c>
      <c r="G108">
        <v>11</v>
      </c>
      <c r="H108" t="s">
        <v>10</v>
      </c>
      <c r="I108">
        <v>1</v>
      </c>
      <c r="J108">
        <v>2</v>
      </c>
      <c r="K108" s="19">
        <v>17.29</v>
      </c>
      <c r="L108" s="19">
        <v>2.71</v>
      </c>
      <c r="M108" s="2">
        <f>P108+(0.37*J108)</f>
        <v>3.5947000000000005</v>
      </c>
      <c r="N108" t="e">
        <f>VLOOKUP($A108,#REF!,2,FALSE)</f>
        <v>#REF!</v>
      </c>
      <c r="O108" t="str">
        <f>B108&amp;"_"&amp;D108&amp;"_"&amp;F108&amp;H108</f>
        <v>Male_No_ThurLunch</v>
      </c>
      <c r="P108" s="2">
        <v>2.8547000000000002</v>
      </c>
      <c r="Q108" s="2"/>
    </row>
    <row r="109" spans="1:17" x14ac:dyDescent="0.2">
      <c r="A109" t="s">
        <v>19</v>
      </c>
      <c r="B109" t="s">
        <v>2</v>
      </c>
      <c r="C109">
        <v>0</v>
      </c>
      <c r="D109" t="s">
        <v>3</v>
      </c>
      <c r="E109">
        <v>0</v>
      </c>
      <c r="F109" t="s">
        <v>4</v>
      </c>
      <c r="G109">
        <v>10</v>
      </c>
      <c r="H109" t="s">
        <v>5</v>
      </c>
      <c r="I109">
        <v>0</v>
      </c>
      <c r="J109">
        <v>2</v>
      </c>
      <c r="K109" s="19">
        <v>16.989999999999998</v>
      </c>
      <c r="L109" s="19">
        <v>1.01</v>
      </c>
      <c r="M109" s="2">
        <f>P109+(0.37*J109)</f>
        <v>3.5947000000000005</v>
      </c>
      <c r="N109" t="e">
        <f>VLOOKUP($A109,#REF!,2,FALSE)</f>
        <v>#REF!</v>
      </c>
      <c r="O109" t="str">
        <f>B109&amp;"_"&amp;D109&amp;"_"&amp;F109&amp;H109</f>
        <v>Female_No_SunDinner</v>
      </c>
      <c r="P109" s="2">
        <v>2.8547000000000002</v>
      </c>
      <c r="Q109" s="2"/>
    </row>
    <row r="110" spans="1:17" x14ac:dyDescent="0.2">
      <c r="A110" t="s">
        <v>20</v>
      </c>
      <c r="B110" t="s">
        <v>6</v>
      </c>
      <c r="C110">
        <v>1</v>
      </c>
      <c r="D110" t="s">
        <v>3</v>
      </c>
      <c r="E110">
        <v>0</v>
      </c>
      <c r="F110" t="s">
        <v>4</v>
      </c>
      <c r="G110">
        <v>10</v>
      </c>
      <c r="H110" t="s">
        <v>5</v>
      </c>
      <c r="I110">
        <v>0</v>
      </c>
      <c r="J110">
        <v>2</v>
      </c>
      <c r="K110" s="19">
        <v>17.46</v>
      </c>
      <c r="L110" s="19">
        <v>2.54</v>
      </c>
      <c r="M110" s="2">
        <f>P110+(0.37*J110)</f>
        <v>2.9053357142857141</v>
      </c>
      <c r="N110" t="e">
        <f>VLOOKUP($A110,#REF!,2,FALSE)</f>
        <v>#REF!</v>
      </c>
      <c r="O110" t="str">
        <f>B110&amp;"_"&amp;D110&amp;"_"&amp;F110&amp;H110</f>
        <v>Male_No_SunDinner</v>
      </c>
      <c r="P110" s="2">
        <v>2.1653357142857139</v>
      </c>
      <c r="Q110" s="2"/>
    </row>
    <row r="111" spans="1:17" x14ac:dyDescent="0.2">
      <c r="A111" t="s">
        <v>19</v>
      </c>
      <c r="B111" t="s">
        <v>2</v>
      </c>
      <c r="C111">
        <v>0</v>
      </c>
      <c r="D111" t="s">
        <v>3</v>
      </c>
      <c r="E111">
        <v>0</v>
      </c>
      <c r="F111" t="s">
        <v>4</v>
      </c>
      <c r="G111">
        <v>10</v>
      </c>
      <c r="H111" t="s">
        <v>5</v>
      </c>
      <c r="I111">
        <v>0</v>
      </c>
      <c r="J111">
        <v>2</v>
      </c>
      <c r="K111" s="19">
        <v>17.309999999999999</v>
      </c>
      <c r="L111" s="19">
        <v>3.5</v>
      </c>
      <c r="M111" s="2">
        <f>P111+(0.37*J111)</f>
        <v>2.9053357142857141</v>
      </c>
      <c r="N111" t="e">
        <f>VLOOKUP($A111,#REF!,2,FALSE)</f>
        <v>#REF!</v>
      </c>
      <c r="O111" t="str">
        <f>B111&amp;"_"&amp;D111&amp;"_"&amp;F111&amp;H111</f>
        <v>Female_No_SunDinner</v>
      </c>
      <c r="P111" s="2">
        <v>2.1653357142857139</v>
      </c>
      <c r="Q111" s="2"/>
    </row>
    <row r="112" spans="1:17" x14ac:dyDescent="0.2">
      <c r="A112" t="s">
        <v>34</v>
      </c>
      <c r="B112" t="s">
        <v>2</v>
      </c>
      <c r="C112">
        <v>0</v>
      </c>
      <c r="D112" t="s">
        <v>8</v>
      </c>
      <c r="E112">
        <v>1</v>
      </c>
      <c r="F112" t="s">
        <v>9</v>
      </c>
      <c r="G112">
        <v>11</v>
      </c>
      <c r="H112" t="s">
        <v>10</v>
      </c>
      <c r="I112">
        <v>1</v>
      </c>
      <c r="J112">
        <v>3</v>
      </c>
      <c r="K112" s="19">
        <v>16.47</v>
      </c>
      <c r="L112" s="19">
        <v>3.23</v>
      </c>
      <c r="M112" s="2">
        <f>P112+(0.37*J112)</f>
        <v>3.2753357142857138</v>
      </c>
      <c r="N112" t="e">
        <f>VLOOKUP($A112,#REF!,2,FALSE)</f>
        <v>#REF!</v>
      </c>
      <c r="O112" t="str">
        <f>B112&amp;"_"&amp;D112&amp;"_"&amp;F112&amp;H112</f>
        <v>Female_Yes_ThurLunch</v>
      </c>
      <c r="P112" s="2">
        <v>2.1653357142857139</v>
      </c>
      <c r="Q112" s="2"/>
    </row>
    <row r="113" spans="1:17" x14ac:dyDescent="0.2">
      <c r="A113" t="s">
        <v>27</v>
      </c>
      <c r="B113" t="s">
        <v>2</v>
      </c>
      <c r="C113">
        <v>0</v>
      </c>
      <c r="D113" t="s">
        <v>3</v>
      </c>
      <c r="E113">
        <v>0</v>
      </c>
      <c r="F113" t="s">
        <v>9</v>
      </c>
      <c r="G113">
        <v>11</v>
      </c>
      <c r="H113" t="s">
        <v>10</v>
      </c>
      <c r="I113">
        <v>1</v>
      </c>
      <c r="J113">
        <v>2</v>
      </c>
      <c r="K113" s="19">
        <v>17.47</v>
      </c>
      <c r="L113" s="19">
        <v>3.5</v>
      </c>
      <c r="M113" s="2">
        <f>P113+(0.37*J113)</f>
        <v>3.6590576923076918</v>
      </c>
      <c r="N113" t="e">
        <f>VLOOKUP($A113,#REF!,2,FALSE)</f>
        <v>#REF!</v>
      </c>
      <c r="O113" t="str">
        <f>B113&amp;"_"&amp;D113&amp;"_"&amp;F113&amp;H113</f>
        <v>Female_No_ThurLunch</v>
      </c>
      <c r="P113" s="2">
        <v>2.9190576923076921</v>
      </c>
      <c r="Q113" s="2"/>
    </row>
    <row r="114" spans="1:17" x14ac:dyDescent="0.2">
      <c r="A114" t="s">
        <v>21</v>
      </c>
      <c r="B114" t="s">
        <v>6</v>
      </c>
      <c r="C114">
        <v>1</v>
      </c>
      <c r="D114" t="s">
        <v>3</v>
      </c>
      <c r="E114">
        <v>0</v>
      </c>
      <c r="F114" t="s">
        <v>7</v>
      </c>
      <c r="G114">
        <v>1</v>
      </c>
      <c r="H114" t="s">
        <v>5</v>
      </c>
      <c r="I114">
        <v>0</v>
      </c>
      <c r="J114">
        <v>2</v>
      </c>
      <c r="K114" s="19">
        <v>17.78</v>
      </c>
      <c r="L114" s="19">
        <v>3.27</v>
      </c>
      <c r="M114" s="2">
        <f>P114+(0.37*J114)</f>
        <v>3.9491558139534879</v>
      </c>
      <c r="N114" t="e">
        <f>VLOOKUP($A114,#REF!,2,FALSE)</f>
        <v>#REF!</v>
      </c>
      <c r="O114" t="str">
        <f>B114&amp;"_"&amp;D114&amp;"_"&amp;F114&amp;H114</f>
        <v>Male_No_SatDinner</v>
      </c>
      <c r="P114" s="2">
        <v>3.2091558139534881</v>
      </c>
      <c r="Q114" s="2"/>
    </row>
    <row r="115" spans="1:17" x14ac:dyDescent="0.2">
      <c r="A115" t="s">
        <v>21</v>
      </c>
      <c r="B115" t="s">
        <v>6</v>
      </c>
      <c r="C115">
        <v>1</v>
      </c>
      <c r="D115" t="s">
        <v>3</v>
      </c>
      <c r="E115">
        <v>0</v>
      </c>
      <c r="F115" t="s">
        <v>7</v>
      </c>
      <c r="G115">
        <v>1</v>
      </c>
      <c r="H115" t="s">
        <v>5</v>
      </c>
      <c r="I115">
        <v>0</v>
      </c>
      <c r="J115">
        <v>2</v>
      </c>
      <c r="K115" s="19">
        <v>17.82</v>
      </c>
      <c r="L115" s="19">
        <v>1.75</v>
      </c>
      <c r="M115" s="2">
        <f>P115+(0.37*J115)</f>
        <v>3.9491558139534879</v>
      </c>
      <c r="N115" t="e">
        <f>VLOOKUP($A115,#REF!,2,FALSE)</f>
        <v>#REF!</v>
      </c>
      <c r="O115" t="str">
        <f>B115&amp;"_"&amp;D115&amp;"_"&amp;F115&amp;H115</f>
        <v>Male_No_SatDinner</v>
      </c>
      <c r="P115" s="2">
        <v>3.2091558139534881</v>
      </c>
      <c r="Q115" s="2"/>
    </row>
    <row r="116" spans="1:17" x14ac:dyDescent="0.2">
      <c r="A116" t="s">
        <v>21</v>
      </c>
      <c r="B116" t="s">
        <v>6</v>
      </c>
      <c r="C116">
        <v>1</v>
      </c>
      <c r="D116" t="s">
        <v>3</v>
      </c>
      <c r="E116">
        <v>0</v>
      </c>
      <c r="F116" t="s">
        <v>7</v>
      </c>
      <c r="G116">
        <v>1</v>
      </c>
      <c r="H116" t="s">
        <v>5</v>
      </c>
      <c r="I116">
        <v>0</v>
      </c>
      <c r="J116">
        <v>2</v>
      </c>
      <c r="K116" s="19">
        <v>17.920000000000002</v>
      </c>
      <c r="L116" s="19">
        <v>4.08</v>
      </c>
      <c r="M116" s="2">
        <f>P116+(0.37*J116)</f>
        <v>2.9053357142857141</v>
      </c>
      <c r="N116" t="e">
        <f>VLOOKUP($A116,#REF!,2,FALSE)</f>
        <v>#REF!</v>
      </c>
      <c r="O116" t="str">
        <f>B116&amp;"_"&amp;D116&amp;"_"&amp;F116&amp;H116</f>
        <v>Male_No_SatDinner</v>
      </c>
      <c r="P116" s="2">
        <v>2.1653357142857139</v>
      </c>
      <c r="Q116" s="2"/>
    </row>
    <row r="117" spans="1:17" x14ac:dyDescent="0.2">
      <c r="A117" t="s">
        <v>21</v>
      </c>
      <c r="B117" t="s">
        <v>6</v>
      </c>
      <c r="C117">
        <v>1</v>
      </c>
      <c r="D117" t="s">
        <v>3</v>
      </c>
      <c r="E117">
        <v>0</v>
      </c>
      <c r="F117" t="s">
        <v>7</v>
      </c>
      <c r="G117">
        <v>1</v>
      </c>
      <c r="H117" t="s">
        <v>5</v>
      </c>
      <c r="I117">
        <v>0</v>
      </c>
      <c r="J117">
        <v>3</v>
      </c>
      <c r="K117" s="19">
        <v>16.04</v>
      </c>
      <c r="L117" s="19">
        <v>2.2400000000000002</v>
      </c>
      <c r="M117" s="2">
        <f>P117+(0.37*J117)</f>
        <v>3.2753357142857138</v>
      </c>
      <c r="N117" t="e">
        <f>VLOOKUP($A117,#REF!,2,FALSE)</f>
        <v>#REF!</v>
      </c>
      <c r="O117" t="str">
        <f>B117&amp;"_"&amp;D117&amp;"_"&amp;F117&amp;H117</f>
        <v>Male_No_SatDinner</v>
      </c>
      <c r="P117" s="2">
        <v>2.1653357142857139</v>
      </c>
      <c r="Q117" s="2"/>
    </row>
    <row r="118" spans="1:17" x14ac:dyDescent="0.2">
      <c r="A118" t="s">
        <v>20</v>
      </c>
      <c r="B118" t="s">
        <v>6</v>
      </c>
      <c r="C118">
        <v>1</v>
      </c>
      <c r="D118" t="s">
        <v>3</v>
      </c>
      <c r="E118">
        <v>0</v>
      </c>
      <c r="F118" t="s">
        <v>4</v>
      </c>
      <c r="G118">
        <v>10</v>
      </c>
      <c r="H118" t="s">
        <v>5</v>
      </c>
      <c r="I118">
        <v>0</v>
      </c>
      <c r="J118">
        <v>2</v>
      </c>
      <c r="K118" s="19">
        <v>18.04</v>
      </c>
      <c r="L118" s="19">
        <v>3</v>
      </c>
      <c r="M118" s="2">
        <f>P118+(0.37*J118)</f>
        <v>3.9491558139534879</v>
      </c>
      <c r="N118" t="e">
        <f>VLOOKUP($A118,#REF!,2,FALSE)</f>
        <v>#REF!</v>
      </c>
      <c r="O118" t="str">
        <f>B118&amp;"_"&amp;D118&amp;"_"&amp;F118&amp;H118</f>
        <v>Male_No_SunDinner</v>
      </c>
      <c r="P118" s="2">
        <v>3.2091558139534881</v>
      </c>
      <c r="Q118" s="2"/>
    </row>
    <row r="119" spans="1:17" x14ac:dyDescent="0.2">
      <c r="A119" t="s">
        <v>20</v>
      </c>
      <c r="B119" t="s">
        <v>6</v>
      </c>
      <c r="C119">
        <v>1</v>
      </c>
      <c r="D119" t="s">
        <v>3</v>
      </c>
      <c r="E119">
        <v>0</v>
      </c>
      <c r="F119" t="s">
        <v>4</v>
      </c>
      <c r="G119">
        <v>10</v>
      </c>
      <c r="H119" t="s">
        <v>5</v>
      </c>
      <c r="I119">
        <v>0</v>
      </c>
      <c r="J119">
        <v>3</v>
      </c>
      <c r="K119" s="19">
        <v>16.29</v>
      </c>
      <c r="L119" s="19">
        <v>3.71</v>
      </c>
      <c r="M119" s="2">
        <f>P119+(0.37*J119)</f>
        <v>3.2753357142857138</v>
      </c>
      <c r="N119" t="e">
        <f>VLOOKUP($A119,#REF!,2,FALSE)</f>
        <v>#REF!</v>
      </c>
      <c r="O119" t="str">
        <f>B119&amp;"_"&amp;D119&amp;"_"&amp;F119&amp;H119</f>
        <v>Male_No_SunDinner</v>
      </c>
      <c r="P119" s="2">
        <v>2.1653357142857139</v>
      </c>
      <c r="Q119" s="2"/>
    </row>
    <row r="120" spans="1:17" x14ac:dyDescent="0.2">
      <c r="A120" t="s">
        <v>25</v>
      </c>
      <c r="B120" t="s">
        <v>6</v>
      </c>
      <c r="C120">
        <v>1</v>
      </c>
      <c r="D120" t="s">
        <v>3</v>
      </c>
      <c r="E120">
        <v>0</v>
      </c>
      <c r="F120" t="s">
        <v>9</v>
      </c>
      <c r="G120">
        <v>11</v>
      </c>
      <c r="H120" t="s">
        <v>10</v>
      </c>
      <c r="I120">
        <v>1</v>
      </c>
      <c r="J120">
        <v>2</v>
      </c>
      <c r="K120" s="19">
        <v>18.28</v>
      </c>
      <c r="L120" s="19">
        <v>4</v>
      </c>
      <c r="M120" s="2">
        <f>P120+(0.37*J120)</f>
        <v>2.9053357142857141</v>
      </c>
      <c r="N120" t="e">
        <f>VLOOKUP($A120,#REF!,2,FALSE)</f>
        <v>#REF!</v>
      </c>
      <c r="O120" t="str">
        <f>B120&amp;"_"&amp;D120&amp;"_"&amp;F120&amp;H120</f>
        <v>Male_No_ThurLunch</v>
      </c>
      <c r="P120" s="2">
        <v>2.1653357142857139</v>
      </c>
      <c r="Q120" s="2"/>
    </row>
    <row r="121" spans="1:17" x14ac:dyDescent="0.2">
      <c r="A121" t="s">
        <v>21</v>
      </c>
      <c r="B121" t="s">
        <v>6</v>
      </c>
      <c r="C121">
        <v>1</v>
      </c>
      <c r="D121" t="s">
        <v>3</v>
      </c>
      <c r="E121">
        <v>0</v>
      </c>
      <c r="F121" t="s">
        <v>7</v>
      </c>
      <c r="G121">
        <v>1</v>
      </c>
      <c r="H121" t="s">
        <v>5</v>
      </c>
      <c r="I121">
        <v>0</v>
      </c>
      <c r="J121">
        <v>3</v>
      </c>
      <c r="K121" s="19">
        <v>16.309999999999999</v>
      </c>
      <c r="L121" s="19">
        <v>2</v>
      </c>
      <c r="M121" s="2">
        <f>P121+(0.37*J121)</f>
        <v>3.2753357142857138</v>
      </c>
      <c r="N121" t="e">
        <f>VLOOKUP($A121,#REF!,2,FALSE)</f>
        <v>#REF!</v>
      </c>
      <c r="O121" t="str">
        <f>B121&amp;"_"&amp;D121&amp;"_"&amp;F121&amp;H121</f>
        <v>Male_No_SatDinner</v>
      </c>
      <c r="P121" s="2">
        <v>2.1653357142857139</v>
      </c>
      <c r="Q121" s="2"/>
    </row>
    <row r="122" spans="1:17" x14ac:dyDescent="0.2">
      <c r="A122" t="s">
        <v>20</v>
      </c>
      <c r="B122" t="s">
        <v>6</v>
      </c>
      <c r="C122">
        <v>1</v>
      </c>
      <c r="D122" t="s">
        <v>3</v>
      </c>
      <c r="E122">
        <v>0</v>
      </c>
      <c r="F122" t="s">
        <v>4</v>
      </c>
      <c r="G122">
        <v>10</v>
      </c>
      <c r="H122" t="s">
        <v>5</v>
      </c>
      <c r="I122">
        <v>0</v>
      </c>
      <c r="J122">
        <v>2</v>
      </c>
      <c r="K122" s="19">
        <v>18.29</v>
      </c>
      <c r="L122" s="19">
        <v>3</v>
      </c>
      <c r="M122" s="2">
        <f>P122+(0.37*J122)</f>
        <v>3.6590576923076918</v>
      </c>
      <c r="N122" t="e">
        <f>VLOOKUP($A122,#REF!,2,FALSE)</f>
        <v>#REF!</v>
      </c>
      <c r="O122" t="str">
        <f>B122&amp;"_"&amp;D122&amp;"_"&amp;F122&amp;H122</f>
        <v>Male_No_SunDinner</v>
      </c>
      <c r="P122" s="2">
        <v>2.9190576923076921</v>
      </c>
      <c r="Q122" s="2"/>
    </row>
    <row r="123" spans="1:17" x14ac:dyDescent="0.2">
      <c r="A123" t="s">
        <v>21</v>
      </c>
      <c r="B123" t="s">
        <v>6</v>
      </c>
      <c r="C123">
        <v>1</v>
      </c>
      <c r="D123" t="s">
        <v>3</v>
      </c>
      <c r="E123">
        <v>0</v>
      </c>
      <c r="F123" t="s">
        <v>7</v>
      </c>
      <c r="G123">
        <v>1</v>
      </c>
      <c r="H123" t="s">
        <v>5</v>
      </c>
      <c r="I123">
        <v>0</v>
      </c>
      <c r="J123">
        <v>2</v>
      </c>
      <c r="K123" s="19">
        <v>18.239999999999998</v>
      </c>
      <c r="L123" s="19">
        <v>3.76</v>
      </c>
      <c r="M123" s="2">
        <f>P123+(0.37*J123)</f>
        <v>2.9053357142857141</v>
      </c>
      <c r="N123" t="e">
        <f>VLOOKUP($A123,#REF!,2,FALSE)</f>
        <v>#REF!</v>
      </c>
      <c r="O123" t="str">
        <f>B123&amp;"_"&amp;D123&amp;"_"&amp;F123&amp;H123</f>
        <v>Male_No_SatDinner</v>
      </c>
      <c r="P123" s="2">
        <v>2.1653357142857139</v>
      </c>
      <c r="Q123" s="2"/>
    </row>
    <row r="124" spans="1:17" x14ac:dyDescent="0.2">
      <c r="A124" t="s">
        <v>37</v>
      </c>
      <c r="B124" t="s">
        <v>2</v>
      </c>
      <c r="C124">
        <v>0</v>
      </c>
      <c r="D124" t="s">
        <v>3</v>
      </c>
      <c r="E124">
        <v>0</v>
      </c>
      <c r="F124" t="s">
        <v>11</v>
      </c>
      <c r="G124">
        <v>0</v>
      </c>
      <c r="H124" t="s">
        <v>10</v>
      </c>
      <c r="I124">
        <v>1</v>
      </c>
      <c r="J124">
        <v>3</v>
      </c>
      <c r="K124" s="19">
        <v>15.98</v>
      </c>
      <c r="L124" s="19">
        <v>3</v>
      </c>
      <c r="M124" s="2">
        <f>P124+(0.37*J124)</f>
        <v>4.029057692307692</v>
      </c>
      <c r="N124" t="e">
        <f>VLOOKUP($A124,#REF!,2,FALSE)</f>
        <v>#REF!</v>
      </c>
      <c r="O124" t="str">
        <f>B124&amp;"_"&amp;D124&amp;"_"&amp;F124&amp;H124</f>
        <v>Female_No_FriLunch</v>
      </c>
      <c r="P124" s="2">
        <v>2.9190576923076921</v>
      </c>
      <c r="Q124" s="2"/>
    </row>
    <row r="125" spans="1:17" x14ac:dyDescent="0.2">
      <c r="A125" t="s">
        <v>19</v>
      </c>
      <c r="B125" t="s">
        <v>2</v>
      </c>
      <c r="C125">
        <v>0</v>
      </c>
      <c r="D125" t="s">
        <v>3</v>
      </c>
      <c r="E125">
        <v>0</v>
      </c>
      <c r="F125" t="s">
        <v>4</v>
      </c>
      <c r="G125">
        <v>10</v>
      </c>
      <c r="H125" t="s">
        <v>5</v>
      </c>
      <c r="I125">
        <v>0</v>
      </c>
      <c r="J125">
        <v>3</v>
      </c>
      <c r="K125" s="19">
        <v>16.21</v>
      </c>
      <c r="L125" s="19">
        <v>2</v>
      </c>
      <c r="M125" s="2">
        <f>P125+(0.37*J125)</f>
        <v>4.029057692307692</v>
      </c>
      <c r="N125" t="e">
        <f>VLOOKUP($A125,#REF!,2,FALSE)</f>
        <v>#REF!</v>
      </c>
      <c r="O125" t="str">
        <f>B125&amp;"_"&amp;D125&amp;"_"&amp;F125&amp;H125</f>
        <v>Female_No_SunDinner</v>
      </c>
      <c r="P125" s="2">
        <v>2.9190576923076921</v>
      </c>
      <c r="Q125" s="2"/>
    </row>
    <row r="126" spans="1:17" x14ac:dyDescent="0.2">
      <c r="A126" t="s">
        <v>26</v>
      </c>
      <c r="B126" t="s">
        <v>6</v>
      </c>
      <c r="C126">
        <v>1</v>
      </c>
      <c r="D126" t="s">
        <v>8</v>
      </c>
      <c r="E126">
        <v>1</v>
      </c>
      <c r="F126" t="s">
        <v>9</v>
      </c>
      <c r="G126">
        <v>11</v>
      </c>
      <c r="H126" t="s">
        <v>10</v>
      </c>
      <c r="I126">
        <v>1</v>
      </c>
      <c r="J126">
        <v>2</v>
      </c>
      <c r="K126" s="19">
        <v>19.440000000000001</v>
      </c>
      <c r="L126" s="19">
        <v>3</v>
      </c>
      <c r="M126" s="2">
        <f>P126+(0.37*J126)</f>
        <v>2.9053357142857141</v>
      </c>
      <c r="N126" t="e">
        <f>VLOOKUP($A126,#REF!,2,FALSE)</f>
        <v>#REF!</v>
      </c>
      <c r="O126" t="str">
        <f>B126&amp;"_"&amp;D126&amp;"_"&amp;F126&amp;H126</f>
        <v>Male_Yes_ThurLunch</v>
      </c>
      <c r="P126" s="2">
        <v>2.1653357142857139</v>
      </c>
      <c r="Q126" s="2"/>
    </row>
    <row r="127" spans="1:17" x14ac:dyDescent="0.2">
      <c r="A127" t="s">
        <v>27</v>
      </c>
      <c r="B127" t="s">
        <v>2</v>
      </c>
      <c r="C127">
        <v>0</v>
      </c>
      <c r="D127" t="s">
        <v>3</v>
      </c>
      <c r="E127">
        <v>0</v>
      </c>
      <c r="F127" t="s">
        <v>9</v>
      </c>
      <c r="G127">
        <v>11</v>
      </c>
      <c r="H127" t="s">
        <v>10</v>
      </c>
      <c r="I127">
        <v>1</v>
      </c>
      <c r="J127">
        <v>2</v>
      </c>
      <c r="K127" s="19">
        <v>18.260000000000002</v>
      </c>
      <c r="L127" s="19">
        <v>3.25</v>
      </c>
      <c r="M127" s="2">
        <f>P127+(0.37*J127)</f>
        <v>2.9053357142857141</v>
      </c>
      <c r="N127" t="e">
        <f>VLOOKUP($A127,#REF!,2,FALSE)</f>
        <v>#REF!</v>
      </c>
      <c r="O127" t="str">
        <f>B127&amp;"_"&amp;D127&amp;"_"&amp;F127&amp;H127</f>
        <v>Female_No_ThurLunch</v>
      </c>
      <c r="P127" s="2">
        <v>2.1653357142857139</v>
      </c>
      <c r="Q127" s="2"/>
    </row>
    <row r="128" spans="1:17" x14ac:dyDescent="0.2">
      <c r="A128" t="s">
        <v>38</v>
      </c>
      <c r="B128" t="s">
        <v>2</v>
      </c>
      <c r="C128">
        <v>0</v>
      </c>
      <c r="D128" t="s">
        <v>3</v>
      </c>
      <c r="E128">
        <v>0</v>
      </c>
      <c r="F128" t="s">
        <v>9</v>
      </c>
      <c r="G128">
        <v>11</v>
      </c>
      <c r="H128" t="s">
        <v>5</v>
      </c>
      <c r="I128">
        <v>0</v>
      </c>
      <c r="J128">
        <v>2</v>
      </c>
      <c r="K128" s="19">
        <v>18.78</v>
      </c>
      <c r="L128" s="19">
        <v>3</v>
      </c>
      <c r="M128" s="2">
        <f>P128+(0.37*J128)</f>
        <v>3.6590576923076918</v>
      </c>
      <c r="N128" t="e">
        <f>VLOOKUP($A128,#REF!,2,FALSE)</f>
        <v>#REF!</v>
      </c>
      <c r="O128" t="str">
        <f>B128&amp;"_"&amp;D128&amp;"_"&amp;F128&amp;H128</f>
        <v>Female_No_ThurDinner</v>
      </c>
      <c r="P128" s="2">
        <v>2.9190576923076921</v>
      </c>
      <c r="Q128" s="2"/>
    </row>
    <row r="129" spans="1:17" x14ac:dyDescent="0.2">
      <c r="A129" t="s">
        <v>25</v>
      </c>
      <c r="B129" t="s">
        <v>6</v>
      </c>
      <c r="C129">
        <v>1</v>
      </c>
      <c r="D129" t="s">
        <v>3</v>
      </c>
      <c r="E129">
        <v>0</v>
      </c>
      <c r="F129" t="s">
        <v>9</v>
      </c>
      <c r="G129">
        <v>11</v>
      </c>
      <c r="H129" t="s">
        <v>10</v>
      </c>
      <c r="I129">
        <v>1</v>
      </c>
      <c r="J129">
        <v>2</v>
      </c>
      <c r="K129" s="19">
        <v>19.079999999999998</v>
      </c>
      <c r="L129" s="19">
        <v>1.5</v>
      </c>
      <c r="M129" s="2">
        <f>P129+(0.37*J129)</f>
        <v>2.9053357142857141</v>
      </c>
      <c r="N129" t="e">
        <f>VLOOKUP($A129,#REF!,2,FALSE)</f>
        <v>#REF!</v>
      </c>
      <c r="O129" t="str">
        <f>B129&amp;"_"&amp;D129&amp;"_"&amp;F129&amp;H129</f>
        <v>Male_No_ThurLunch</v>
      </c>
      <c r="P129" s="2">
        <v>2.1653357142857139</v>
      </c>
      <c r="Q129" s="2"/>
    </row>
    <row r="130" spans="1:17" x14ac:dyDescent="0.2">
      <c r="A130" t="s">
        <v>34</v>
      </c>
      <c r="B130" t="s">
        <v>2</v>
      </c>
      <c r="C130">
        <v>0</v>
      </c>
      <c r="D130" t="s">
        <v>8</v>
      </c>
      <c r="E130">
        <v>1</v>
      </c>
      <c r="F130" t="s">
        <v>9</v>
      </c>
      <c r="G130">
        <v>11</v>
      </c>
      <c r="H130" t="s">
        <v>10</v>
      </c>
      <c r="I130">
        <v>1</v>
      </c>
      <c r="J130">
        <v>2</v>
      </c>
      <c r="K130" s="19">
        <v>19.809999999999999</v>
      </c>
      <c r="L130" s="19">
        <v>4.1900000000000004</v>
      </c>
      <c r="M130" s="2">
        <f>P130+(0.37*J130)</f>
        <v>2.9053357142857141</v>
      </c>
      <c r="N130" t="e">
        <f>VLOOKUP($A130,#REF!,2,FALSE)</f>
        <v>#REF!</v>
      </c>
      <c r="O130" t="str">
        <f>B130&amp;"_"&amp;D130&amp;"_"&amp;F130&amp;H130</f>
        <v>Female_Yes_ThurLunch</v>
      </c>
      <c r="P130" s="2">
        <v>2.1653357142857139</v>
      </c>
      <c r="Q130" s="2"/>
    </row>
    <row r="131" spans="1:17" x14ac:dyDescent="0.2">
      <c r="A131" t="s">
        <v>19</v>
      </c>
      <c r="B131" t="s">
        <v>2</v>
      </c>
      <c r="C131">
        <v>0</v>
      </c>
      <c r="D131" t="s">
        <v>3</v>
      </c>
      <c r="E131">
        <v>0</v>
      </c>
      <c r="F131" t="s">
        <v>4</v>
      </c>
      <c r="G131">
        <v>10</v>
      </c>
      <c r="H131" t="s">
        <v>5</v>
      </c>
      <c r="I131">
        <v>0</v>
      </c>
      <c r="J131">
        <v>3</v>
      </c>
      <c r="K131" s="19">
        <v>16.97</v>
      </c>
      <c r="L131" s="19">
        <v>3.5</v>
      </c>
      <c r="M131" s="2">
        <f>P131+(0.37*J131)</f>
        <v>4.029057692307692</v>
      </c>
      <c r="N131" t="e">
        <f>VLOOKUP($A131,#REF!,2,FALSE)</f>
        <v>#REF!</v>
      </c>
      <c r="O131" t="str">
        <f>B131&amp;"_"&amp;D131&amp;"_"&amp;F131&amp;H131</f>
        <v>Female_No_SunDinner</v>
      </c>
      <c r="P131" s="2">
        <v>2.9190576923076921</v>
      </c>
      <c r="Q131" s="2"/>
    </row>
    <row r="132" spans="1:17" x14ac:dyDescent="0.2">
      <c r="A132" t="s">
        <v>20</v>
      </c>
      <c r="B132" t="s">
        <v>6</v>
      </c>
      <c r="C132">
        <v>1</v>
      </c>
      <c r="D132" t="s">
        <v>3</v>
      </c>
      <c r="E132">
        <v>0</v>
      </c>
      <c r="F132" t="s">
        <v>4</v>
      </c>
      <c r="G132">
        <v>10</v>
      </c>
      <c r="H132" t="s">
        <v>5</v>
      </c>
      <c r="I132">
        <v>0</v>
      </c>
      <c r="J132">
        <v>3</v>
      </c>
      <c r="K132" s="19">
        <v>17.260000000000002</v>
      </c>
      <c r="L132" s="19">
        <v>2.74</v>
      </c>
      <c r="M132" s="2">
        <f>P132+(0.37*J132)</f>
        <v>4.029057692307692</v>
      </c>
      <c r="N132" t="e">
        <f>VLOOKUP($A132,#REF!,2,FALSE)</f>
        <v>#REF!</v>
      </c>
      <c r="O132" t="str">
        <f>B132&amp;"_"&amp;D132&amp;"_"&amp;F132&amp;H132</f>
        <v>Male_No_SunDinner</v>
      </c>
      <c r="P132" s="2">
        <v>2.9190576923076921</v>
      </c>
      <c r="Q132" s="2"/>
    </row>
    <row r="133" spans="1:17" x14ac:dyDescent="0.2">
      <c r="A133" t="s">
        <v>22</v>
      </c>
      <c r="B133" t="s">
        <v>2</v>
      </c>
      <c r="C133">
        <v>0</v>
      </c>
      <c r="D133" t="s">
        <v>3</v>
      </c>
      <c r="E133">
        <v>0</v>
      </c>
      <c r="F133" t="s">
        <v>7</v>
      </c>
      <c r="G133">
        <v>1</v>
      </c>
      <c r="H133" t="s">
        <v>5</v>
      </c>
      <c r="I133">
        <v>0</v>
      </c>
      <c r="J133">
        <v>3</v>
      </c>
      <c r="K133" s="19">
        <v>16.93</v>
      </c>
      <c r="L133" s="19">
        <v>3.07</v>
      </c>
      <c r="M133" s="2">
        <f>P133+(0.37*J133)</f>
        <v>3.2753357142857138</v>
      </c>
      <c r="N133" t="e">
        <f>VLOOKUP($A133,#REF!,2,FALSE)</f>
        <v>#REF!</v>
      </c>
      <c r="O133" t="str">
        <f>B133&amp;"_"&amp;D133&amp;"_"&amp;F133&amp;H133</f>
        <v>Female_No_SatDinner</v>
      </c>
      <c r="P133" s="2">
        <v>2.1653357142857139</v>
      </c>
      <c r="Q133" s="2"/>
    </row>
    <row r="134" spans="1:17" x14ac:dyDescent="0.2">
      <c r="A134" t="s">
        <v>22</v>
      </c>
      <c r="B134" t="s">
        <v>2</v>
      </c>
      <c r="C134">
        <v>0</v>
      </c>
      <c r="D134" t="s">
        <v>3</v>
      </c>
      <c r="E134">
        <v>0</v>
      </c>
      <c r="F134" t="s">
        <v>7</v>
      </c>
      <c r="G134">
        <v>1</v>
      </c>
      <c r="H134" t="s">
        <v>5</v>
      </c>
      <c r="I134">
        <v>0</v>
      </c>
      <c r="J134">
        <v>3</v>
      </c>
      <c r="K134" s="19">
        <v>17.07</v>
      </c>
      <c r="L134" s="19">
        <v>3</v>
      </c>
      <c r="M134" s="2">
        <f>P134+(0.37*J134)</f>
        <v>3.2753357142857138</v>
      </c>
      <c r="N134" t="e">
        <f>VLOOKUP($A134,#REF!,2,FALSE)</f>
        <v>#REF!</v>
      </c>
      <c r="O134" t="str">
        <f>B134&amp;"_"&amp;D134&amp;"_"&amp;F134&amp;H134</f>
        <v>Female_No_SatDinner</v>
      </c>
      <c r="P134" s="2">
        <v>2.1653357142857139</v>
      </c>
      <c r="Q134" s="2"/>
    </row>
    <row r="135" spans="1:17" x14ac:dyDescent="0.2">
      <c r="A135" t="s">
        <v>23</v>
      </c>
      <c r="B135" t="s">
        <v>6</v>
      </c>
      <c r="C135">
        <v>1</v>
      </c>
      <c r="D135" t="s">
        <v>8</v>
      </c>
      <c r="E135">
        <v>1</v>
      </c>
      <c r="F135" t="s">
        <v>7</v>
      </c>
      <c r="G135">
        <v>1</v>
      </c>
      <c r="H135" t="s">
        <v>5</v>
      </c>
      <c r="I135">
        <v>0</v>
      </c>
      <c r="J135">
        <v>2</v>
      </c>
      <c r="K135" s="19">
        <v>20.29</v>
      </c>
      <c r="L135" s="19">
        <v>3.21</v>
      </c>
      <c r="M135" s="2">
        <f>P135+(0.37*J135)</f>
        <v>2.9053357142857141</v>
      </c>
      <c r="N135" t="e">
        <f>VLOOKUP($A135,#REF!,2,FALSE)</f>
        <v>#REF!</v>
      </c>
      <c r="O135" t="str">
        <f>B135&amp;"_"&amp;D135&amp;"_"&amp;F135&amp;H135</f>
        <v>Male_Yes_SatDinner</v>
      </c>
      <c r="P135" s="2">
        <v>2.1653357142857139</v>
      </c>
      <c r="Q135" s="2"/>
    </row>
    <row r="136" spans="1:17" x14ac:dyDescent="0.2">
      <c r="A136" t="s">
        <v>32</v>
      </c>
      <c r="B136" t="s">
        <v>2</v>
      </c>
      <c r="C136">
        <v>0</v>
      </c>
      <c r="D136" t="s">
        <v>8</v>
      </c>
      <c r="E136">
        <v>1</v>
      </c>
      <c r="F136" t="s">
        <v>4</v>
      </c>
      <c r="G136">
        <v>10</v>
      </c>
      <c r="H136" t="s">
        <v>5</v>
      </c>
      <c r="I136">
        <v>0</v>
      </c>
      <c r="J136">
        <v>3</v>
      </c>
      <c r="K136" s="19">
        <v>18.149999999999999</v>
      </c>
      <c r="L136" s="19">
        <v>3.5</v>
      </c>
      <c r="M136" s="2">
        <f>P136+(0.37*J136)</f>
        <v>3.2753357142857138</v>
      </c>
      <c r="N136" t="e">
        <f>VLOOKUP($A136,#REF!,2,FALSE)</f>
        <v>#REF!</v>
      </c>
      <c r="O136" t="str">
        <f>B136&amp;"_"&amp;D136&amp;"_"&amp;F136&amp;H136</f>
        <v>Female_Yes_SunDinner</v>
      </c>
      <c r="P136" s="2">
        <v>2.1653357142857139</v>
      </c>
      <c r="Q136" s="2"/>
    </row>
    <row r="137" spans="1:17" x14ac:dyDescent="0.2">
      <c r="A137" t="s">
        <v>20</v>
      </c>
      <c r="B137" t="s">
        <v>6</v>
      </c>
      <c r="C137">
        <v>1</v>
      </c>
      <c r="D137" t="s">
        <v>3</v>
      </c>
      <c r="E137">
        <v>0</v>
      </c>
      <c r="F137" t="s">
        <v>4</v>
      </c>
      <c r="G137">
        <v>10</v>
      </c>
      <c r="H137" t="s">
        <v>5</v>
      </c>
      <c r="I137">
        <v>0</v>
      </c>
      <c r="J137">
        <v>2</v>
      </c>
      <c r="K137" s="19">
        <v>19.489999999999998</v>
      </c>
      <c r="L137" s="19">
        <v>3.51</v>
      </c>
      <c r="M137" s="2">
        <f>P137+(0.37*J137)</f>
        <v>2.9053357142857141</v>
      </c>
      <c r="N137" t="e">
        <f>VLOOKUP($A137,#REF!,2,FALSE)</f>
        <v>#REF!</v>
      </c>
      <c r="O137" t="str">
        <f>B137&amp;"_"&amp;D137&amp;"_"&amp;F137&amp;H137</f>
        <v>Male_No_SunDinner</v>
      </c>
      <c r="P137" s="2">
        <v>2.1653357142857139</v>
      </c>
      <c r="Q137" s="2"/>
    </row>
    <row r="138" spans="1:17" x14ac:dyDescent="0.2">
      <c r="A138" t="s">
        <v>21</v>
      </c>
      <c r="B138" t="s">
        <v>6</v>
      </c>
      <c r="C138">
        <v>1</v>
      </c>
      <c r="D138" t="s">
        <v>3</v>
      </c>
      <c r="E138">
        <v>0</v>
      </c>
      <c r="F138" t="s">
        <v>7</v>
      </c>
      <c r="G138">
        <v>1</v>
      </c>
      <c r="H138" t="s">
        <v>5</v>
      </c>
      <c r="I138">
        <v>0</v>
      </c>
      <c r="J138">
        <v>3</v>
      </c>
      <c r="K138" s="19">
        <v>17.59</v>
      </c>
      <c r="L138" s="19">
        <v>2.64</v>
      </c>
      <c r="M138" s="2">
        <f>P138+(0.37*J138)</f>
        <v>3.2753357142857138</v>
      </c>
      <c r="N138" t="e">
        <f>VLOOKUP($A138,#REF!,2,FALSE)</f>
        <v>#REF!</v>
      </c>
      <c r="O138" t="str">
        <f>B138&amp;"_"&amp;D138&amp;"_"&amp;F138&amp;H138</f>
        <v>Male_No_SatDinner</v>
      </c>
      <c r="P138" s="2">
        <v>2.1653357142857139</v>
      </c>
      <c r="Q138" s="2"/>
    </row>
    <row r="139" spans="1:17" x14ac:dyDescent="0.2">
      <c r="A139" t="s">
        <v>23</v>
      </c>
      <c r="B139" t="s">
        <v>6</v>
      </c>
      <c r="C139">
        <v>1</v>
      </c>
      <c r="D139" t="s">
        <v>8</v>
      </c>
      <c r="E139">
        <v>1</v>
      </c>
      <c r="F139" t="s">
        <v>7</v>
      </c>
      <c r="G139">
        <v>1</v>
      </c>
      <c r="H139" t="s">
        <v>5</v>
      </c>
      <c r="I139">
        <v>0</v>
      </c>
      <c r="J139">
        <v>2</v>
      </c>
      <c r="K139" s="19">
        <v>20.49</v>
      </c>
      <c r="L139" s="19">
        <v>4.0599999999999996</v>
      </c>
      <c r="M139" s="2">
        <f>P139+(0.37*J139)</f>
        <v>2.9053357142857141</v>
      </c>
      <c r="N139" t="e">
        <f>VLOOKUP($A139,#REF!,2,FALSE)</f>
        <v>#REF!</v>
      </c>
      <c r="O139" t="str">
        <f>B139&amp;"_"&amp;D139&amp;"_"&amp;F139&amp;H139</f>
        <v>Male_Yes_SatDinner</v>
      </c>
      <c r="P139" s="2">
        <v>2.1653357142857139</v>
      </c>
      <c r="Q139" s="2"/>
    </row>
    <row r="140" spans="1:17" x14ac:dyDescent="0.2">
      <c r="A140" t="s">
        <v>26</v>
      </c>
      <c r="B140" t="s">
        <v>6</v>
      </c>
      <c r="C140">
        <v>1</v>
      </c>
      <c r="D140" t="s">
        <v>8</v>
      </c>
      <c r="E140">
        <v>1</v>
      </c>
      <c r="F140" t="s">
        <v>9</v>
      </c>
      <c r="G140">
        <v>11</v>
      </c>
      <c r="H140" t="s">
        <v>10</v>
      </c>
      <c r="I140">
        <v>1</v>
      </c>
      <c r="J140">
        <v>3</v>
      </c>
      <c r="K140" s="19">
        <v>18.71</v>
      </c>
      <c r="L140" s="19">
        <v>4</v>
      </c>
      <c r="M140" s="2">
        <f>P140+(0.37*J140)</f>
        <v>3.9029000000000003</v>
      </c>
      <c r="N140" t="e">
        <f>VLOOKUP($A140,#REF!,2,FALSE)</f>
        <v>#REF!</v>
      </c>
      <c r="O140" t="str">
        <f>B140&amp;"_"&amp;D140&amp;"_"&amp;F140&amp;H140</f>
        <v>Male_Yes_ThurLunch</v>
      </c>
      <c r="P140" s="2">
        <v>2.7929000000000004</v>
      </c>
      <c r="Q140" s="2"/>
    </row>
    <row r="141" spans="1:17" x14ac:dyDescent="0.2">
      <c r="A141" t="s">
        <v>21</v>
      </c>
      <c r="B141" t="s">
        <v>6</v>
      </c>
      <c r="C141">
        <v>1</v>
      </c>
      <c r="D141" t="s">
        <v>3</v>
      </c>
      <c r="E141">
        <v>0</v>
      </c>
      <c r="F141" t="s">
        <v>7</v>
      </c>
      <c r="G141">
        <v>1</v>
      </c>
      <c r="H141" t="s">
        <v>5</v>
      </c>
      <c r="I141">
        <v>0</v>
      </c>
      <c r="J141">
        <v>2</v>
      </c>
      <c r="K141" s="19">
        <v>19.82</v>
      </c>
      <c r="L141" s="19">
        <v>3.18</v>
      </c>
      <c r="M141" s="2">
        <f>P141+(0.37*J141)</f>
        <v>2.9053357142857141</v>
      </c>
      <c r="N141" t="e">
        <f>VLOOKUP($A141,#REF!,2,FALSE)</f>
        <v>#REF!</v>
      </c>
      <c r="O141" t="str">
        <f>B141&amp;"_"&amp;D141&amp;"_"&amp;F141&amp;H141</f>
        <v>Male_No_SatDinner</v>
      </c>
      <c r="P141" s="2">
        <v>2.1653357142857139</v>
      </c>
      <c r="Q141" s="2"/>
    </row>
    <row r="142" spans="1:17" x14ac:dyDescent="0.2">
      <c r="A142" t="s">
        <v>22</v>
      </c>
      <c r="B142" t="s">
        <v>2</v>
      </c>
      <c r="C142">
        <v>0</v>
      </c>
      <c r="D142" t="s">
        <v>3</v>
      </c>
      <c r="E142">
        <v>0</v>
      </c>
      <c r="F142" t="s">
        <v>7</v>
      </c>
      <c r="G142">
        <v>1</v>
      </c>
      <c r="H142" t="s">
        <v>5</v>
      </c>
      <c r="I142">
        <v>0</v>
      </c>
      <c r="J142">
        <v>2</v>
      </c>
      <c r="K142" s="19">
        <v>19.649999999999999</v>
      </c>
      <c r="L142" s="19">
        <v>3</v>
      </c>
      <c r="M142" s="2">
        <f>P142+(0.37*J142)</f>
        <v>2.9053357142857141</v>
      </c>
      <c r="N142" t="e">
        <f>VLOOKUP($A142,#REF!,2,FALSE)</f>
        <v>#REF!</v>
      </c>
      <c r="O142" t="str">
        <f>B142&amp;"_"&amp;D142&amp;"_"&amp;F142&amp;H142</f>
        <v>Female_No_SatDinner</v>
      </c>
      <c r="P142" s="2">
        <v>2.1653357142857139</v>
      </c>
      <c r="Q142" s="2"/>
    </row>
    <row r="143" spans="1:17" x14ac:dyDescent="0.2">
      <c r="A143" t="s">
        <v>28</v>
      </c>
      <c r="B143" t="s">
        <v>6</v>
      </c>
      <c r="C143">
        <v>1</v>
      </c>
      <c r="D143" t="s">
        <v>8</v>
      </c>
      <c r="E143">
        <v>1</v>
      </c>
      <c r="F143" t="s">
        <v>11</v>
      </c>
      <c r="G143">
        <v>0</v>
      </c>
      <c r="H143" t="s">
        <v>5</v>
      </c>
      <c r="I143">
        <v>0</v>
      </c>
      <c r="J143">
        <v>2</v>
      </c>
      <c r="K143" s="19">
        <v>21.01</v>
      </c>
      <c r="L143" s="19">
        <v>3</v>
      </c>
      <c r="M143" s="2">
        <f>P143+(0.37*J143)</f>
        <v>3.6590576923076918</v>
      </c>
      <c r="N143" t="e">
        <f>VLOOKUP($A143,#REF!,2,FALSE)</f>
        <v>#REF!</v>
      </c>
      <c r="O143" t="str">
        <f>B143&amp;"_"&amp;D143&amp;"_"&amp;F143&amp;H143</f>
        <v>Male_Yes_FriDinner</v>
      </c>
      <c r="P143" s="2">
        <v>2.9190576923076921</v>
      </c>
      <c r="Q143" s="2"/>
    </row>
    <row r="144" spans="1:17" x14ac:dyDescent="0.2">
      <c r="A144" t="s">
        <v>21</v>
      </c>
      <c r="B144" t="s">
        <v>6</v>
      </c>
      <c r="C144">
        <v>1</v>
      </c>
      <c r="D144" t="s">
        <v>3</v>
      </c>
      <c r="E144">
        <v>0</v>
      </c>
      <c r="F144" t="s">
        <v>7</v>
      </c>
      <c r="G144">
        <v>1</v>
      </c>
      <c r="H144" t="s">
        <v>5</v>
      </c>
      <c r="I144">
        <v>0</v>
      </c>
      <c r="J144">
        <v>2</v>
      </c>
      <c r="K144" s="19">
        <v>20.23</v>
      </c>
      <c r="L144" s="19">
        <v>2.0099999999999998</v>
      </c>
      <c r="M144" s="2">
        <f>P144+(0.37*J144)</f>
        <v>3.6590576923076918</v>
      </c>
      <c r="N144" t="e">
        <f>VLOOKUP($A144,#REF!,2,FALSE)</f>
        <v>#REF!</v>
      </c>
      <c r="O144" t="str">
        <f>B144&amp;"_"&amp;D144&amp;"_"&amp;F144&amp;H144</f>
        <v>Male_No_SatDinner</v>
      </c>
      <c r="P144" s="2">
        <v>2.9190576923076921</v>
      </c>
      <c r="Q144" s="2"/>
    </row>
    <row r="145" spans="1:17" x14ac:dyDescent="0.2">
      <c r="A145" t="s">
        <v>20</v>
      </c>
      <c r="B145" t="s">
        <v>6</v>
      </c>
      <c r="C145">
        <v>1</v>
      </c>
      <c r="D145" t="s">
        <v>3</v>
      </c>
      <c r="E145">
        <v>0</v>
      </c>
      <c r="F145" t="s">
        <v>4</v>
      </c>
      <c r="G145">
        <v>10</v>
      </c>
      <c r="H145" t="s">
        <v>5</v>
      </c>
      <c r="I145">
        <v>0</v>
      </c>
      <c r="J145">
        <v>4</v>
      </c>
      <c r="K145" s="19">
        <v>16.489999999999998</v>
      </c>
      <c r="L145" s="19">
        <v>2</v>
      </c>
      <c r="M145" s="2">
        <f>P145+(0.37*J145)</f>
        <v>3.6453357142857139</v>
      </c>
      <c r="N145" t="e">
        <f>VLOOKUP($A145,#REF!,2,FALSE)</f>
        <v>#REF!</v>
      </c>
      <c r="O145" t="str">
        <f>B145&amp;"_"&amp;D145&amp;"_"&amp;F145&amp;H145</f>
        <v>Male_No_SunDinner</v>
      </c>
      <c r="P145" s="2">
        <v>2.1653357142857139</v>
      </c>
      <c r="Q145" s="2"/>
    </row>
    <row r="146" spans="1:17" x14ac:dyDescent="0.2">
      <c r="A146" t="s">
        <v>27</v>
      </c>
      <c r="B146" t="s">
        <v>2</v>
      </c>
      <c r="C146">
        <v>0</v>
      </c>
      <c r="D146" t="s">
        <v>3</v>
      </c>
      <c r="E146">
        <v>0</v>
      </c>
      <c r="F146" t="s">
        <v>9</v>
      </c>
      <c r="G146">
        <v>11</v>
      </c>
      <c r="H146" t="s">
        <v>10</v>
      </c>
      <c r="I146">
        <v>1</v>
      </c>
      <c r="J146">
        <v>2</v>
      </c>
      <c r="K146" s="19">
        <v>20.27</v>
      </c>
      <c r="L146" s="19">
        <v>2.83</v>
      </c>
      <c r="M146" s="2">
        <f>P146+(0.37*J146)</f>
        <v>2.9053357142857141</v>
      </c>
      <c r="N146" t="e">
        <f>VLOOKUP($A146,#REF!,2,FALSE)</f>
        <v>#REF!</v>
      </c>
      <c r="O146" t="str">
        <f>B146&amp;"_"&amp;D146&amp;"_"&amp;F146&amp;H146</f>
        <v>Female_No_ThurLunch</v>
      </c>
      <c r="P146" s="2">
        <v>2.1653357142857139</v>
      </c>
      <c r="Q146" s="2"/>
    </row>
    <row r="147" spans="1:17" x14ac:dyDescent="0.2">
      <c r="A147" t="s">
        <v>22</v>
      </c>
      <c r="B147" t="s">
        <v>2</v>
      </c>
      <c r="C147">
        <v>0</v>
      </c>
      <c r="D147" t="s">
        <v>3</v>
      </c>
      <c r="E147">
        <v>0</v>
      </c>
      <c r="F147" t="s">
        <v>7</v>
      </c>
      <c r="G147">
        <v>1</v>
      </c>
      <c r="H147" t="s">
        <v>5</v>
      </c>
      <c r="I147">
        <v>0</v>
      </c>
      <c r="J147">
        <v>2</v>
      </c>
      <c r="K147" s="19">
        <v>20.29</v>
      </c>
      <c r="L147" s="19">
        <v>2.75</v>
      </c>
      <c r="M147" s="2">
        <f>P147+(0.37*J147)</f>
        <v>2.9053357142857141</v>
      </c>
      <c r="N147" t="e">
        <f>VLOOKUP($A147,#REF!,2,FALSE)</f>
        <v>#REF!</v>
      </c>
      <c r="O147" t="str">
        <f>B147&amp;"_"&amp;D147&amp;"_"&amp;F147&amp;H147</f>
        <v>Female_No_SatDinner</v>
      </c>
      <c r="P147" s="2">
        <v>2.1653357142857139</v>
      </c>
      <c r="Q147" s="2"/>
    </row>
    <row r="148" spans="1:17" x14ac:dyDescent="0.2">
      <c r="A148" t="s">
        <v>21</v>
      </c>
      <c r="B148" t="s">
        <v>6</v>
      </c>
      <c r="C148">
        <v>1</v>
      </c>
      <c r="D148" t="s">
        <v>3</v>
      </c>
      <c r="E148">
        <v>0</v>
      </c>
      <c r="F148" t="s">
        <v>7</v>
      </c>
      <c r="G148">
        <v>1</v>
      </c>
      <c r="H148" t="s">
        <v>5</v>
      </c>
      <c r="I148">
        <v>0</v>
      </c>
      <c r="J148">
        <v>3</v>
      </c>
      <c r="K148" s="19">
        <v>18.690000000000001</v>
      </c>
      <c r="L148" s="19">
        <v>2.31</v>
      </c>
      <c r="M148" s="2">
        <f>P148+(0.37*J148)</f>
        <v>3.2753357142857138</v>
      </c>
      <c r="N148" t="e">
        <f>VLOOKUP($A148,#REF!,2,FALSE)</f>
        <v>#REF!</v>
      </c>
      <c r="O148" t="str">
        <f>B148&amp;"_"&amp;D148&amp;"_"&amp;F148&amp;H148</f>
        <v>Male_No_SatDinner</v>
      </c>
      <c r="P148" s="2">
        <v>2.1653357142857139</v>
      </c>
      <c r="Q148" s="2"/>
    </row>
    <row r="149" spans="1:17" x14ac:dyDescent="0.2">
      <c r="A149" t="s">
        <v>20</v>
      </c>
      <c r="B149" t="s">
        <v>6</v>
      </c>
      <c r="C149">
        <v>1</v>
      </c>
      <c r="D149" t="s">
        <v>3</v>
      </c>
      <c r="E149">
        <v>0</v>
      </c>
      <c r="F149" t="s">
        <v>4</v>
      </c>
      <c r="G149">
        <v>10</v>
      </c>
      <c r="H149" t="s">
        <v>5</v>
      </c>
      <c r="I149">
        <v>0</v>
      </c>
      <c r="J149">
        <v>2</v>
      </c>
      <c r="K149" s="19">
        <v>20.76</v>
      </c>
      <c r="L149" s="19">
        <v>2.2400000000000002</v>
      </c>
      <c r="M149" s="2">
        <f>P149+(0.37*J149)</f>
        <v>2.9053357142857141</v>
      </c>
      <c r="N149" t="e">
        <f>VLOOKUP($A149,#REF!,2,FALSE)</f>
        <v>#REF!</v>
      </c>
      <c r="O149" t="str">
        <f>B149&amp;"_"&amp;D149&amp;"_"&amp;F149&amp;H149</f>
        <v>Male_No_SunDinner</v>
      </c>
      <c r="P149" s="2">
        <v>2.1653357142857139</v>
      </c>
      <c r="Q149" s="2"/>
    </row>
    <row r="150" spans="1:17" x14ac:dyDescent="0.2">
      <c r="A150" t="s">
        <v>27</v>
      </c>
      <c r="B150" t="s">
        <v>2</v>
      </c>
      <c r="C150">
        <v>0</v>
      </c>
      <c r="D150" t="s">
        <v>3</v>
      </c>
      <c r="E150">
        <v>0</v>
      </c>
      <c r="F150" t="s">
        <v>9</v>
      </c>
      <c r="G150">
        <v>11</v>
      </c>
      <c r="H150" t="s">
        <v>10</v>
      </c>
      <c r="I150">
        <v>1</v>
      </c>
      <c r="J150">
        <v>3</v>
      </c>
      <c r="K150" s="19">
        <v>18.64</v>
      </c>
      <c r="L150" s="19">
        <v>1.36</v>
      </c>
      <c r="M150" s="2">
        <f>P150+(0.37*J150)</f>
        <v>4.029057692307692</v>
      </c>
      <c r="N150" t="e">
        <f>VLOOKUP($A150,#REF!,2,FALSE)</f>
        <v>#REF!</v>
      </c>
      <c r="O150" t="str">
        <f>B150&amp;"_"&amp;D150&amp;"_"&amp;F150&amp;H150</f>
        <v>Female_No_ThurLunch</v>
      </c>
      <c r="P150" s="2">
        <v>2.9190576923076921</v>
      </c>
      <c r="Q150" s="2"/>
    </row>
    <row r="151" spans="1:17" x14ac:dyDescent="0.2">
      <c r="A151" t="s">
        <v>25</v>
      </c>
      <c r="B151" t="s">
        <v>6</v>
      </c>
      <c r="C151">
        <v>1</v>
      </c>
      <c r="D151" t="s">
        <v>3</v>
      </c>
      <c r="E151">
        <v>0</v>
      </c>
      <c r="F151" t="s">
        <v>9</v>
      </c>
      <c r="G151">
        <v>11</v>
      </c>
      <c r="H151" t="s">
        <v>10</v>
      </c>
      <c r="I151">
        <v>1</v>
      </c>
      <c r="J151">
        <v>2</v>
      </c>
      <c r="K151" s="19">
        <v>21.16</v>
      </c>
      <c r="L151" s="19">
        <v>3</v>
      </c>
      <c r="M151" s="2">
        <f>P151+(0.37*J151)</f>
        <v>3.6590576923076918</v>
      </c>
      <c r="N151" t="e">
        <f>VLOOKUP($A151,#REF!,2,FALSE)</f>
        <v>#REF!</v>
      </c>
      <c r="O151" t="str">
        <f>B151&amp;"_"&amp;D151&amp;"_"&amp;F151&amp;H151</f>
        <v>Male_No_ThurLunch</v>
      </c>
      <c r="P151" s="2">
        <v>2.9190576923076921</v>
      </c>
      <c r="Q151" s="2"/>
    </row>
    <row r="152" spans="1:17" x14ac:dyDescent="0.2">
      <c r="A152" t="s">
        <v>23</v>
      </c>
      <c r="B152" t="s">
        <v>6</v>
      </c>
      <c r="C152">
        <v>1</v>
      </c>
      <c r="D152" t="s">
        <v>8</v>
      </c>
      <c r="E152">
        <v>1</v>
      </c>
      <c r="F152" t="s">
        <v>7</v>
      </c>
      <c r="G152">
        <v>1</v>
      </c>
      <c r="H152" t="s">
        <v>5</v>
      </c>
      <c r="I152">
        <v>0</v>
      </c>
      <c r="J152">
        <v>4</v>
      </c>
      <c r="K152" s="19">
        <v>18.29</v>
      </c>
      <c r="L152" s="19">
        <v>3.76</v>
      </c>
      <c r="M152" s="2">
        <f>P152+(0.37*J152)</f>
        <v>4.6891558139534881</v>
      </c>
      <c r="N152" t="e">
        <f>VLOOKUP($A152,#REF!,2,FALSE)</f>
        <v>#REF!</v>
      </c>
      <c r="O152" t="str">
        <f>B152&amp;"_"&amp;D152&amp;"_"&amp;F152&amp;H152</f>
        <v>Male_Yes_SatDinner</v>
      </c>
      <c r="P152" s="2">
        <v>3.2091558139534881</v>
      </c>
      <c r="Q152" s="2"/>
    </row>
    <row r="153" spans="1:17" x14ac:dyDescent="0.2">
      <c r="A153" t="s">
        <v>22</v>
      </c>
      <c r="B153" t="s">
        <v>2</v>
      </c>
      <c r="C153">
        <v>0</v>
      </c>
      <c r="D153" t="s">
        <v>3</v>
      </c>
      <c r="E153">
        <v>0</v>
      </c>
      <c r="F153" t="s">
        <v>7</v>
      </c>
      <c r="G153">
        <v>1</v>
      </c>
      <c r="H153" t="s">
        <v>5</v>
      </c>
      <c r="I153">
        <v>0</v>
      </c>
      <c r="J153">
        <v>2</v>
      </c>
      <c r="K153" s="19">
        <v>20.92</v>
      </c>
      <c r="L153" s="19">
        <v>4.08</v>
      </c>
      <c r="M153" s="2">
        <f>P153+(0.37*J153)</f>
        <v>3.9491558139534879</v>
      </c>
      <c r="N153" t="e">
        <f>VLOOKUP($A153,#REF!,2,FALSE)</f>
        <v>#REF!</v>
      </c>
      <c r="O153" t="str">
        <f>B153&amp;"_"&amp;D153&amp;"_"&amp;F153&amp;H153</f>
        <v>Female_No_SatDinner</v>
      </c>
      <c r="P153" s="2">
        <v>3.2091558139534881</v>
      </c>
      <c r="Q153" s="2"/>
    </row>
    <row r="154" spans="1:17" x14ac:dyDescent="0.2">
      <c r="A154" t="s">
        <v>24</v>
      </c>
      <c r="B154" t="s">
        <v>2</v>
      </c>
      <c r="C154">
        <v>0</v>
      </c>
      <c r="D154" t="s">
        <v>8</v>
      </c>
      <c r="E154">
        <v>1</v>
      </c>
      <c r="F154" t="s">
        <v>7</v>
      </c>
      <c r="G154">
        <v>1</v>
      </c>
      <c r="H154" t="s">
        <v>5</v>
      </c>
      <c r="I154">
        <v>0</v>
      </c>
      <c r="J154">
        <v>2</v>
      </c>
      <c r="K154" s="19">
        <v>22.12</v>
      </c>
      <c r="L154" s="19">
        <v>2.88</v>
      </c>
      <c r="M154" s="2">
        <f>P154+(0.37*J154)</f>
        <v>3.9491558139534879</v>
      </c>
      <c r="N154" t="e">
        <f>VLOOKUP($A154,#REF!,2,FALSE)</f>
        <v>#REF!</v>
      </c>
      <c r="O154" t="str">
        <f>B154&amp;"_"&amp;D154&amp;"_"&amp;F154&amp;H154</f>
        <v>Female_Yes_SatDinner</v>
      </c>
      <c r="P154" s="2">
        <v>3.2091558139534881</v>
      </c>
      <c r="Q154" s="2"/>
    </row>
    <row r="155" spans="1:17" x14ac:dyDescent="0.2">
      <c r="A155" t="s">
        <v>20</v>
      </c>
      <c r="B155" t="s">
        <v>6</v>
      </c>
      <c r="C155">
        <v>1</v>
      </c>
      <c r="D155" t="s">
        <v>3</v>
      </c>
      <c r="E155">
        <v>0</v>
      </c>
      <c r="F155" t="s">
        <v>4</v>
      </c>
      <c r="G155">
        <v>10</v>
      </c>
      <c r="H155" t="s">
        <v>5</v>
      </c>
      <c r="I155">
        <v>0</v>
      </c>
      <c r="J155">
        <v>2</v>
      </c>
      <c r="K155" s="19">
        <v>21.58</v>
      </c>
      <c r="L155" s="19">
        <v>3.92</v>
      </c>
      <c r="M155" s="2">
        <f>P155+(0.37*J155)</f>
        <v>3.9491558139534879</v>
      </c>
      <c r="N155" t="e">
        <f>VLOOKUP($A155,#REF!,2,FALSE)</f>
        <v>#REF!</v>
      </c>
      <c r="O155" t="str">
        <f>B155&amp;"_"&amp;D155&amp;"_"&amp;F155&amp;H155</f>
        <v>Male_No_SunDinner</v>
      </c>
      <c r="P155" s="2">
        <v>3.2091558139534881</v>
      </c>
      <c r="Q155" s="2"/>
    </row>
    <row r="156" spans="1:17" x14ac:dyDescent="0.2">
      <c r="A156" t="s">
        <v>21</v>
      </c>
      <c r="B156" t="s">
        <v>6</v>
      </c>
      <c r="C156">
        <v>1</v>
      </c>
      <c r="D156" t="s">
        <v>3</v>
      </c>
      <c r="E156">
        <v>0</v>
      </c>
      <c r="F156" t="s">
        <v>7</v>
      </c>
      <c r="G156">
        <v>1</v>
      </c>
      <c r="H156" t="s">
        <v>5</v>
      </c>
      <c r="I156">
        <v>0</v>
      </c>
      <c r="J156">
        <v>4</v>
      </c>
      <c r="K156" s="19">
        <v>17.809999999999999</v>
      </c>
      <c r="L156" s="19">
        <v>2.34</v>
      </c>
      <c r="M156" s="2">
        <f>P156+(0.37*J156)</f>
        <v>4.6891558139534881</v>
      </c>
      <c r="N156" t="e">
        <f>VLOOKUP($A156,#REF!,2,FALSE)</f>
        <v>#REF!</v>
      </c>
      <c r="O156" t="str">
        <f>B156&amp;"_"&amp;D156&amp;"_"&amp;F156&amp;H156</f>
        <v>Male_No_SatDinner</v>
      </c>
      <c r="P156" s="2">
        <v>3.2091558139534881</v>
      </c>
      <c r="Q156" s="2"/>
    </row>
    <row r="157" spans="1:17" x14ac:dyDescent="0.2">
      <c r="A157" t="s">
        <v>21</v>
      </c>
      <c r="B157" t="s">
        <v>6</v>
      </c>
      <c r="C157">
        <v>1</v>
      </c>
      <c r="D157" t="s">
        <v>3</v>
      </c>
      <c r="E157">
        <v>0</v>
      </c>
      <c r="F157" t="s">
        <v>7</v>
      </c>
      <c r="G157">
        <v>1</v>
      </c>
      <c r="H157" t="s">
        <v>5</v>
      </c>
      <c r="I157">
        <v>0</v>
      </c>
      <c r="J157">
        <v>2</v>
      </c>
      <c r="K157" s="19">
        <v>21.7</v>
      </c>
      <c r="L157" s="19">
        <v>4.3</v>
      </c>
      <c r="M157" s="2">
        <f>P157+(0.37*J157)</f>
        <v>2.9053357142857141</v>
      </c>
      <c r="N157" t="e">
        <f>VLOOKUP($A157,#REF!,2,FALSE)</f>
        <v>#REF!</v>
      </c>
      <c r="O157" t="str">
        <f>B157&amp;"_"&amp;D157&amp;"_"&amp;F157&amp;H157</f>
        <v>Male_No_SatDinner</v>
      </c>
      <c r="P157" s="2">
        <v>2.1653357142857139</v>
      </c>
      <c r="Q157" s="2"/>
    </row>
    <row r="158" spans="1:17" x14ac:dyDescent="0.2">
      <c r="A158" t="s">
        <v>23</v>
      </c>
      <c r="B158" t="s">
        <v>6</v>
      </c>
      <c r="C158">
        <v>1</v>
      </c>
      <c r="D158" t="s">
        <v>8</v>
      </c>
      <c r="E158">
        <v>1</v>
      </c>
      <c r="F158" t="s">
        <v>7</v>
      </c>
      <c r="G158">
        <v>1</v>
      </c>
      <c r="H158" t="s">
        <v>5</v>
      </c>
      <c r="I158">
        <v>0</v>
      </c>
      <c r="J158">
        <v>2</v>
      </c>
      <c r="K158" s="19">
        <v>22.67</v>
      </c>
      <c r="L158" s="19">
        <v>2</v>
      </c>
      <c r="M158" s="2">
        <f>P158+(0.37*J158)</f>
        <v>3.9491558139534879</v>
      </c>
      <c r="N158" t="e">
        <f>VLOOKUP($A158,#REF!,2,FALSE)</f>
        <v>#REF!</v>
      </c>
      <c r="O158" t="str">
        <f>B158&amp;"_"&amp;D158&amp;"_"&amp;F158&amp;H158</f>
        <v>Male_Yes_SatDinner</v>
      </c>
      <c r="P158" s="2">
        <v>3.2091558139534881</v>
      </c>
      <c r="Q158" s="2"/>
    </row>
    <row r="159" spans="1:17" x14ac:dyDescent="0.2">
      <c r="A159" t="s">
        <v>24</v>
      </c>
      <c r="B159" t="s">
        <v>2</v>
      </c>
      <c r="C159">
        <v>0</v>
      </c>
      <c r="D159" t="s">
        <v>8</v>
      </c>
      <c r="E159">
        <v>1</v>
      </c>
      <c r="F159" t="s">
        <v>7</v>
      </c>
      <c r="G159">
        <v>1</v>
      </c>
      <c r="H159" t="s">
        <v>5</v>
      </c>
      <c r="I159">
        <v>0</v>
      </c>
      <c r="J159">
        <v>2</v>
      </c>
      <c r="K159" s="19">
        <v>22.42</v>
      </c>
      <c r="L159" s="19">
        <v>3.48</v>
      </c>
      <c r="M159" s="2">
        <f>P159+(0.37*J159)</f>
        <v>2.9053357142857141</v>
      </c>
      <c r="N159" t="e">
        <f>VLOOKUP($A159,#REF!,2,FALSE)</f>
        <v>#REF!</v>
      </c>
      <c r="O159" t="str">
        <f>B159&amp;"_"&amp;D159&amp;"_"&amp;F159&amp;H159</f>
        <v>Female_Yes_SatDinner</v>
      </c>
      <c r="P159" s="2">
        <v>2.1653357142857139</v>
      </c>
      <c r="Q159" s="2"/>
    </row>
    <row r="160" spans="1:17" x14ac:dyDescent="0.2">
      <c r="A160" t="s">
        <v>21</v>
      </c>
      <c r="B160" t="s">
        <v>6</v>
      </c>
      <c r="C160">
        <v>1</v>
      </c>
      <c r="D160" t="s">
        <v>3</v>
      </c>
      <c r="E160">
        <v>0</v>
      </c>
      <c r="F160" t="s">
        <v>7</v>
      </c>
      <c r="G160">
        <v>1</v>
      </c>
      <c r="H160" t="s">
        <v>5</v>
      </c>
      <c r="I160">
        <v>0</v>
      </c>
      <c r="J160">
        <v>3</v>
      </c>
      <c r="K160" s="19">
        <v>20.079999999999998</v>
      </c>
      <c r="L160" s="19">
        <v>3.15</v>
      </c>
      <c r="M160" s="2">
        <f>P160+(0.37*J160)</f>
        <v>3.2753357142857138</v>
      </c>
      <c r="N160" t="e">
        <f>VLOOKUP($A160,#REF!,2,FALSE)</f>
        <v>#REF!</v>
      </c>
      <c r="O160" t="str">
        <f>B160&amp;"_"&amp;D160&amp;"_"&amp;F160&amp;H160</f>
        <v>Male_No_SatDinner</v>
      </c>
      <c r="P160" s="2">
        <v>2.1653357142857139</v>
      </c>
      <c r="Q160" s="2"/>
    </row>
    <row r="161" spans="1:17" x14ac:dyDescent="0.2">
      <c r="A161" t="s">
        <v>32</v>
      </c>
      <c r="B161" t="s">
        <v>2</v>
      </c>
      <c r="C161">
        <v>0</v>
      </c>
      <c r="D161" t="s">
        <v>8</v>
      </c>
      <c r="E161">
        <v>1</v>
      </c>
      <c r="F161" t="s">
        <v>4</v>
      </c>
      <c r="G161">
        <v>10</v>
      </c>
      <c r="H161" t="s">
        <v>5</v>
      </c>
      <c r="I161">
        <v>0</v>
      </c>
      <c r="J161">
        <v>3</v>
      </c>
      <c r="K161" s="19">
        <v>20.9</v>
      </c>
      <c r="L161" s="19">
        <v>3.5</v>
      </c>
      <c r="M161" s="2">
        <f>P161+(0.37*J161)</f>
        <v>4.319155813953488</v>
      </c>
      <c r="N161" t="e">
        <f>VLOOKUP($A161,#REF!,2,FALSE)</f>
        <v>#REF!</v>
      </c>
      <c r="O161" t="str">
        <f>B161&amp;"_"&amp;D161&amp;"_"&amp;F161&amp;H161</f>
        <v>Female_Yes_SunDinner</v>
      </c>
      <c r="P161" s="2">
        <v>3.2091558139534881</v>
      </c>
      <c r="Q161" s="2"/>
    </row>
    <row r="162" spans="1:17" x14ac:dyDescent="0.2">
      <c r="A162" t="s">
        <v>20</v>
      </c>
      <c r="B162" t="s">
        <v>6</v>
      </c>
      <c r="C162">
        <v>1</v>
      </c>
      <c r="D162" t="s">
        <v>3</v>
      </c>
      <c r="E162">
        <v>0</v>
      </c>
      <c r="F162" t="s">
        <v>4</v>
      </c>
      <c r="G162">
        <v>10</v>
      </c>
      <c r="H162" t="s">
        <v>5</v>
      </c>
      <c r="I162">
        <v>0</v>
      </c>
      <c r="J162">
        <v>2</v>
      </c>
      <c r="K162" s="19">
        <v>22.23</v>
      </c>
      <c r="L162" s="19">
        <v>5</v>
      </c>
      <c r="M162" s="2">
        <f>P162+(0.37*J162)</f>
        <v>3.9491558139534879</v>
      </c>
      <c r="N162" t="e">
        <f>VLOOKUP($A162,#REF!,2,FALSE)</f>
        <v>#REF!</v>
      </c>
      <c r="O162" t="str">
        <f>B162&amp;"_"&amp;D162&amp;"_"&amp;F162&amp;H162</f>
        <v>Male_No_SunDinner</v>
      </c>
      <c r="P162" s="2">
        <v>3.2091558139534881</v>
      </c>
      <c r="Q162" s="2"/>
    </row>
    <row r="163" spans="1:17" x14ac:dyDescent="0.2">
      <c r="A163" t="s">
        <v>21</v>
      </c>
      <c r="B163" t="s">
        <v>6</v>
      </c>
      <c r="C163">
        <v>1</v>
      </c>
      <c r="D163" t="s">
        <v>3</v>
      </c>
      <c r="E163">
        <v>0</v>
      </c>
      <c r="F163" t="s">
        <v>7</v>
      </c>
      <c r="G163">
        <v>1</v>
      </c>
      <c r="H163" t="s">
        <v>5</v>
      </c>
      <c r="I163">
        <v>0</v>
      </c>
      <c r="J163">
        <v>4</v>
      </c>
      <c r="K163" s="19">
        <v>18.350000000000001</v>
      </c>
      <c r="L163" s="19">
        <v>2.5</v>
      </c>
      <c r="M163" s="2">
        <f>P163+(0.37*J163)</f>
        <v>4.6891558139534881</v>
      </c>
      <c r="N163" t="e">
        <f>VLOOKUP($A163,#REF!,2,FALSE)</f>
        <v>#REF!</v>
      </c>
      <c r="O163" t="str">
        <f>B163&amp;"_"&amp;D163&amp;"_"&amp;F163&amp;H163</f>
        <v>Male_No_SatDinner</v>
      </c>
      <c r="P163" s="2">
        <v>3.2091558139534881</v>
      </c>
      <c r="Q163" s="2"/>
    </row>
    <row r="164" spans="1:17" x14ac:dyDescent="0.2">
      <c r="A164" t="s">
        <v>20</v>
      </c>
      <c r="B164" t="s">
        <v>6</v>
      </c>
      <c r="C164">
        <v>1</v>
      </c>
      <c r="D164" t="s">
        <v>3</v>
      </c>
      <c r="E164">
        <v>0</v>
      </c>
      <c r="F164" t="s">
        <v>4</v>
      </c>
      <c r="G164">
        <v>10</v>
      </c>
      <c r="H164" t="s">
        <v>5</v>
      </c>
      <c r="I164">
        <v>0</v>
      </c>
      <c r="J164">
        <v>4</v>
      </c>
      <c r="K164" s="19">
        <v>18.43</v>
      </c>
      <c r="L164" s="19">
        <v>3</v>
      </c>
      <c r="M164" s="2">
        <f>P164+(0.37*J164)</f>
        <v>3.6453357142857139</v>
      </c>
      <c r="N164" t="e">
        <f>VLOOKUP($A164,#REF!,2,FALSE)</f>
        <v>#REF!</v>
      </c>
      <c r="O164" t="str">
        <f>B164&amp;"_"&amp;D164&amp;"_"&amp;F164&amp;H164</f>
        <v>Male_No_SunDinner</v>
      </c>
      <c r="P164" s="2">
        <v>2.1653357142857139</v>
      </c>
      <c r="Q164" s="2"/>
    </row>
    <row r="165" spans="1:17" x14ac:dyDescent="0.2">
      <c r="A165" t="s">
        <v>33</v>
      </c>
      <c r="B165" t="s">
        <v>6</v>
      </c>
      <c r="C165">
        <v>1</v>
      </c>
      <c r="D165" t="s">
        <v>8</v>
      </c>
      <c r="E165">
        <v>1</v>
      </c>
      <c r="F165" t="s">
        <v>4</v>
      </c>
      <c r="G165">
        <v>10</v>
      </c>
      <c r="H165" t="s">
        <v>5</v>
      </c>
      <c r="I165">
        <v>0</v>
      </c>
      <c r="J165">
        <v>2</v>
      </c>
      <c r="K165" s="19">
        <v>23.33</v>
      </c>
      <c r="L165" s="19">
        <v>5.65</v>
      </c>
      <c r="M165" s="2">
        <f>P165+(0.37*J165)</f>
        <v>3.9491558139534879</v>
      </c>
      <c r="N165" t="e">
        <f>VLOOKUP($A165,#REF!,2,FALSE)</f>
        <v>#REF!</v>
      </c>
      <c r="O165" t="str">
        <f>B165&amp;"_"&amp;D165&amp;"_"&amp;F165&amp;H165</f>
        <v>Male_Yes_SunDinner</v>
      </c>
      <c r="P165" s="2">
        <v>3.2091558139534881</v>
      </c>
      <c r="Q165" s="2"/>
    </row>
    <row r="166" spans="1:17" x14ac:dyDescent="0.2">
      <c r="A166" t="s">
        <v>29</v>
      </c>
      <c r="B166" t="s">
        <v>6</v>
      </c>
      <c r="C166">
        <v>1</v>
      </c>
      <c r="D166" t="s">
        <v>3</v>
      </c>
      <c r="E166">
        <v>0</v>
      </c>
      <c r="F166" t="s">
        <v>11</v>
      </c>
      <c r="G166">
        <v>0</v>
      </c>
      <c r="H166" t="s">
        <v>5</v>
      </c>
      <c r="I166">
        <v>0</v>
      </c>
      <c r="J166">
        <v>2</v>
      </c>
      <c r="K166" s="19">
        <v>22.49</v>
      </c>
      <c r="L166" s="19">
        <v>3.5</v>
      </c>
      <c r="M166" s="2">
        <f>P166+(0.37*J166)</f>
        <v>2.9053357142857141</v>
      </c>
      <c r="N166" t="e">
        <f>VLOOKUP($A166,#REF!,2,FALSE)</f>
        <v>#REF!</v>
      </c>
      <c r="O166" t="str">
        <f>B166&amp;"_"&amp;D166&amp;"_"&amp;F166&amp;H166</f>
        <v>Male_No_FriDinner</v>
      </c>
      <c r="P166" s="2">
        <v>2.1653357142857139</v>
      </c>
      <c r="Q166" s="2"/>
    </row>
    <row r="167" spans="1:17" x14ac:dyDescent="0.2">
      <c r="A167" t="s">
        <v>21</v>
      </c>
      <c r="B167" t="s">
        <v>6</v>
      </c>
      <c r="C167">
        <v>1</v>
      </c>
      <c r="D167" t="s">
        <v>3</v>
      </c>
      <c r="E167">
        <v>0</v>
      </c>
      <c r="F167" t="s">
        <v>7</v>
      </c>
      <c r="G167">
        <v>1</v>
      </c>
      <c r="H167" t="s">
        <v>5</v>
      </c>
      <c r="I167">
        <v>0</v>
      </c>
      <c r="J167">
        <v>3</v>
      </c>
      <c r="K167" s="19">
        <v>20.65</v>
      </c>
      <c r="L167" s="19">
        <v>3.35</v>
      </c>
      <c r="M167" s="2">
        <f>P167+(0.37*J167)</f>
        <v>4.319155813953488</v>
      </c>
      <c r="N167" t="e">
        <f>VLOOKUP($A167,#REF!,2,FALSE)</f>
        <v>#REF!</v>
      </c>
      <c r="O167" t="str">
        <f>B167&amp;"_"&amp;D167&amp;"_"&amp;F167&amp;H167</f>
        <v>Male_No_SatDinner</v>
      </c>
      <c r="P167" s="2">
        <v>3.2091558139534881</v>
      </c>
      <c r="Q167" s="2"/>
    </row>
    <row r="168" spans="1:17" x14ac:dyDescent="0.2">
      <c r="A168" t="s">
        <v>25</v>
      </c>
      <c r="B168" t="s">
        <v>6</v>
      </c>
      <c r="C168">
        <v>1</v>
      </c>
      <c r="D168" t="s">
        <v>3</v>
      </c>
      <c r="E168">
        <v>0</v>
      </c>
      <c r="F168" t="s">
        <v>9</v>
      </c>
      <c r="G168">
        <v>11</v>
      </c>
      <c r="H168" t="s">
        <v>10</v>
      </c>
      <c r="I168">
        <v>1</v>
      </c>
      <c r="J168">
        <v>2</v>
      </c>
      <c r="K168" s="19">
        <v>22.76</v>
      </c>
      <c r="L168" s="19">
        <v>3</v>
      </c>
      <c r="M168" s="2">
        <f>P168+(0.37*J168)</f>
        <v>3.9491558139534879</v>
      </c>
      <c r="N168" t="e">
        <f>VLOOKUP($A168,#REF!,2,FALSE)</f>
        <v>#REF!</v>
      </c>
      <c r="O168" t="str">
        <f>B168&amp;"_"&amp;D168&amp;"_"&amp;F168&amp;H168</f>
        <v>Male_No_ThurLunch</v>
      </c>
      <c r="P168" s="2">
        <v>3.2091558139534881</v>
      </c>
      <c r="Q168" s="2"/>
    </row>
    <row r="169" spans="1:17" x14ac:dyDescent="0.2">
      <c r="A169" t="s">
        <v>20</v>
      </c>
      <c r="B169" t="s">
        <v>6</v>
      </c>
      <c r="C169">
        <v>1</v>
      </c>
      <c r="D169" t="s">
        <v>3</v>
      </c>
      <c r="E169">
        <v>0</v>
      </c>
      <c r="F169" t="s">
        <v>4</v>
      </c>
      <c r="G169">
        <v>10</v>
      </c>
      <c r="H169" t="s">
        <v>5</v>
      </c>
      <c r="I169">
        <v>0</v>
      </c>
      <c r="J169">
        <v>3</v>
      </c>
      <c r="K169" s="19">
        <v>21.01</v>
      </c>
      <c r="L169" s="19">
        <v>3.5</v>
      </c>
      <c r="M169" s="2">
        <f>P169+(0.37*J169)</f>
        <v>4.319155813953488</v>
      </c>
      <c r="N169" t="e">
        <f>VLOOKUP($A169,#REF!,2,FALSE)</f>
        <v>#REF!</v>
      </c>
      <c r="O169" t="str">
        <f>B169&amp;"_"&amp;D169&amp;"_"&amp;F169&amp;H169</f>
        <v>Male_No_SunDinner</v>
      </c>
      <c r="P169" s="2">
        <v>3.2091558139534881</v>
      </c>
      <c r="Q169" s="2"/>
    </row>
    <row r="170" spans="1:17" x14ac:dyDescent="0.2">
      <c r="A170" t="s">
        <v>31</v>
      </c>
      <c r="B170" t="s">
        <v>2</v>
      </c>
      <c r="C170">
        <v>0</v>
      </c>
      <c r="D170" t="s">
        <v>3</v>
      </c>
      <c r="E170">
        <v>0</v>
      </c>
      <c r="F170" t="s">
        <v>11</v>
      </c>
      <c r="G170">
        <v>0</v>
      </c>
      <c r="H170" t="s">
        <v>5</v>
      </c>
      <c r="I170">
        <v>0</v>
      </c>
      <c r="J170">
        <v>2</v>
      </c>
      <c r="K170" s="19">
        <v>22.75</v>
      </c>
      <c r="L170" s="19">
        <v>3.25</v>
      </c>
      <c r="M170" s="2">
        <f>P170+(0.37*J170)</f>
        <v>2.9053357142857141</v>
      </c>
      <c r="N170" t="e">
        <f>VLOOKUP($A170,#REF!,2,FALSE)</f>
        <v>#REF!</v>
      </c>
      <c r="O170" t="str">
        <f>B170&amp;"_"&amp;D170&amp;"_"&amp;F170&amp;H170</f>
        <v>Female_No_FriDinner</v>
      </c>
      <c r="P170" s="2">
        <v>2.1653357142857139</v>
      </c>
      <c r="Q170" s="2"/>
    </row>
    <row r="171" spans="1:17" x14ac:dyDescent="0.2">
      <c r="A171" t="s">
        <v>23</v>
      </c>
      <c r="B171" t="s">
        <v>6</v>
      </c>
      <c r="C171">
        <v>1</v>
      </c>
      <c r="D171" t="s">
        <v>8</v>
      </c>
      <c r="E171">
        <v>1</v>
      </c>
      <c r="F171" t="s">
        <v>7</v>
      </c>
      <c r="G171">
        <v>1</v>
      </c>
      <c r="H171" t="s">
        <v>5</v>
      </c>
      <c r="I171">
        <v>0</v>
      </c>
      <c r="J171">
        <v>2</v>
      </c>
      <c r="K171" s="19">
        <v>24.27</v>
      </c>
      <c r="L171" s="19">
        <v>2.0299999999999998</v>
      </c>
      <c r="M171" s="2">
        <f>P171+(0.37*J171)</f>
        <v>2.9053357142857141</v>
      </c>
      <c r="N171" t="e">
        <f>VLOOKUP($A171,#REF!,2,FALSE)</f>
        <v>#REF!</v>
      </c>
      <c r="O171" t="str">
        <f>B171&amp;"_"&amp;D171&amp;"_"&amp;F171&amp;H171</f>
        <v>Male_Yes_SatDinner</v>
      </c>
      <c r="P171" s="2">
        <v>2.1653357142857139</v>
      </c>
      <c r="Q171" s="2"/>
    </row>
    <row r="172" spans="1:17" x14ac:dyDescent="0.2">
      <c r="A172" t="s">
        <v>26</v>
      </c>
      <c r="B172" t="s">
        <v>6</v>
      </c>
      <c r="C172">
        <v>1</v>
      </c>
      <c r="D172" t="s">
        <v>8</v>
      </c>
      <c r="E172">
        <v>1</v>
      </c>
      <c r="F172" t="s">
        <v>9</v>
      </c>
      <c r="G172">
        <v>11</v>
      </c>
      <c r="H172" t="s">
        <v>10</v>
      </c>
      <c r="I172">
        <v>1</v>
      </c>
      <c r="J172">
        <v>4</v>
      </c>
      <c r="K172" s="19">
        <v>20.53</v>
      </c>
      <c r="L172" s="19">
        <v>4</v>
      </c>
      <c r="M172" s="2">
        <f>P172+(0.37*J172)</f>
        <v>4.3346999999999998</v>
      </c>
      <c r="N172" t="e">
        <f>VLOOKUP($A172,#REF!,2,FALSE)</f>
        <v>#REF!</v>
      </c>
      <c r="O172" t="str">
        <f>B172&amp;"_"&amp;D172&amp;"_"&amp;F172&amp;H172</f>
        <v>Male_Yes_ThurLunch</v>
      </c>
      <c r="P172" s="2">
        <v>2.8547000000000002</v>
      </c>
      <c r="Q172" s="2"/>
    </row>
    <row r="173" spans="1:17" x14ac:dyDescent="0.2">
      <c r="A173" t="s">
        <v>20</v>
      </c>
      <c r="B173" t="s">
        <v>6</v>
      </c>
      <c r="C173">
        <v>1</v>
      </c>
      <c r="D173" t="s">
        <v>3</v>
      </c>
      <c r="E173">
        <v>0</v>
      </c>
      <c r="F173" t="s">
        <v>4</v>
      </c>
      <c r="G173">
        <v>10</v>
      </c>
      <c r="H173" t="s">
        <v>5</v>
      </c>
      <c r="I173">
        <v>0</v>
      </c>
      <c r="J173">
        <v>4</v>
      </c>
      <c r="K173" s="19">
        <v>19.77</v>
      </c>
      <c r="L173" s="19">
        <v>2</v>
      </c>
      <c r="M173" s="2">
        <f>P173+(0.37*J173)</f>
        <v>4.3346999999999998</v>
      </c>
      <c r="N173" t="e">
        <f>VLOOKUP($A173,#REF!,2,FALSE)</f>
        <v>#REF!</v>
      </c>
      <c r="O173" t="str">
        <f>B173&amp;"_"&amp;D173&amp;"_"&amp;F173&amp;H173</f>
        <v>Male_No_SunDinner</v>
      </c>
      <c r="P173" s="2">
        <v>2.8547000000000002</v>
      </c>
      <c r="Q173" s="2"/>
    </row>
    <row r="174" spans="1:17" x14ac:dyDescent="0.2">
      <c r="A174" t="s">
        <v>20</v>
      </c>
      <c r="B174" t="s">
        <v>6</v>
      </c>
      <c r="C174">
        <v>1</v>
      </c>
      <c r="D174" t="s">
        <v>3</v>
      </c>
      <c r="E174">
        <v>0</v>
      </c>
      <c r="F174" t="s">
        <v>4</v>
      </c>
      <c r="G174">
        <v>10</v>
      </c>
      <c r="H174" t="s">
        <v>5</v>
      </c>
      <c r="I174">
        <v>0</v>
      </c>
      <c r="J174">
        <v>2</v>
      </c>
      <c r="K174" s="19">
        <v>23.68</v>
      </c>
      <c r="L174" s="19">
        <v>3.31</v>
      </c>
      <c r="M174" s="2">
        <f>P174+(0.37*J174)</f>
        <v>4.1597733333333338</v>
      </c>
      <c r="N174" t="e">
        <f>VLOOKUP($A174,#REF!,2,FALSE)</f>
        <v>#REF!</v>
      </c>
      <c r="O174" t="str">
        <f>B174&amp;"_"&amp;D174&amp;"_"&amp;F174&amp;H174</f>
        <v>Male_No_SunDinner</v>
      </c>
      <c r="P174" s="2">
        <v>3.4197733333333336</v>
      </c>
      <c r="Q174" s="2"/>
    </row>
    <row r="175" spans="1:17" x14ac:dyDescent="0.2">
      <c r="A175" t="s">
        <v>20</v>
      </c>
      <c r="B175" t="s">
        <v>6</v>
      </c>
      <c r="C175">
        <v>1</v>
      </c>
      <c r="D175" t="s">
        <v>3</v>
      </c>
      <c r="E175">
        <v>0</v>
      </c>
      <c r="F175" t="s">
        <v>4</v>
      </c>
      <c r="G175">
        <v>10</v>
      </c>
      <c r="H175" t="s">
        <v>5</v>
      </c>
      <c r="I175">
        <v>0</v>
      </c>
      <c r="J175">
        <v>2</v>
      </c>
      <c r="K175" s="19">
        <v>23.95</v>
      </c>
      <c r="L175" s="19">
        <v>2.5499999999999998</v>
      </c>
      <c r="M175" s="2">
        <f>P175+(0.37*J175)</f>
        <v>4.1597733333333338</v>
      </c>
      <c r="N175" t="e">
        <f>VLOOKUP($A175,#REF!,2,FALSE)</f>
        <v>#REF!</v>
      </c>
      <c r="O175" t="str">
        <f>B175&amp;"_"&amp;D175&amp;"_"&amp;F175&amp;H175</f>
        <v>Male_No_SunDinner</v>
      </c>
      <c r="P175" s="2">
        <v>3.4197733333333336</v>
      </c>
      <c r="Q175" s="2"/>
    </row>
    <row r="176" spans="1:17" x14ac:dyDescent="0.2">
      <c r="A176" t="s">
        <v>33</v>
      </c>
      <c r="B176" t="s">
        <v>6</v>
      </c>
      <c r="C176">
        <v>1</v>
      </c>
      <c r="D176" t="s">
        <v>8</v>
      </c>
      <c r="E176">
        <v>1</v>
      </c>
      <c r="F176" t="s">
        <v>4</v>
      </c>
      <c r="G176">
        <v>10</v>
      </c>
      <c r="H176" t="s">
        <v>5</v>
      </c>
      <c r="I176">
        <v>0</v>
      </c>
      <c r="J176">
        <v>3</v>
      </c>
      <c r="K176" s="19">
        <v>23.1</v>
      </c>
      <c r="L176" s="19">
        <v>4</v>
      </c>
      <c r="M176" s="2">
        <f>P176+(0.37*J176)</f>
        <v>4.529773333333333</v>
      </c>
      <c r="N176" t="e">
        <f>VLOOKUP($A176,#REF!,2,FALSE)</f>
        <v>#REF!</v>
      </c>
      <c r="O176" t="str">
        <f>B176&amp;"_"&amp;D176&amp;"_"&amp;F176&amp;H176</f>
        <v>Male_Yes_SunDinner</v>
      </c>
      <c r="P176" s="2">
        <v>3.4197733333333336</v>
      </c>
      <c r="Q176" s="2"/>
    </row>
    <row r="177" spans="1:17" x14ac:dyDescent="0.2">
      <c r="A177" t="s">
        <v>21</v>
      </c>
      <c r="B177" t="s">
        <v>6</v>
      </c>
      <c r="C177">
        <v>1</v>
      </c>
      <c r="D177" t="s">
        <v>3</v>
      </c>
      <c r="E177">
        <v>0</v>
      </c>
      <c r="F177" t="s">
        <v>7</v>
      </c>
      <c r="G177">
        <v>1</v>
      </c>
      <c r="H177" t="s">
        <v>5</v>
      </c>
      <c r="I177">
        <v>0</v>
      </c>
      <c r="J177">
        <v>4</v>
      </c>
      <c r="K177" s="19">
        <v>20.45</v>
      </c>
      <c r="L177" s="19">
        <v>3</v>
      </c>
      <c r="M177" s="2">
        <f>P177+(0.37*J177)</f>
        <v>4.899773333333334</v>
      </c>
      <c r="N177" t="e">
        <f>VLOOKUP($A177,#REF!,2,FALSE)</f>
        <v>#REF!</v>
      </c>
      <c r="O177" t="str">
        <f>B177&amp;"_"&amp;D177&amp;"_"&amp;F177&amp;H177</f>
        <v>Male_No_SatDinner</v>
      </c>
      <c r="P177" s="2">
        <v>3.4197733333333336</v>
      </c>
      <c r="Q177" s="2"/>
    </row>
    <row r="178" spans="1:17" x14ac:dyDescent="0.2">
      <c r="A178" t="s">
        <v>23</v>
      </c>
      <c r="B178" t="s">
        <v>6</v>
      </c>
      <c r="C178">
        <v>1</v>
      </c>
      <c r="D178" t="s">
        <v>8</v>
      </c>
      <c r="E178">
        <v>1</v>
      </c>
      <c r="F178" t="s">
        <v>7</v>
      </c>
      <c r="G178">
        <v>1</v>
      </c>
      <c r="H178" t="s">
        <v>5</v>
      </c>
      <c r="I178">
        <v>0</v>
      </c>
      <c r="J178">
        <v>2</v>
      </c>
      <c r="K178" s="19">
        <v>25.21</v>
      </c>
      <c r="L178" s="19">
        <v>4.29</v>
      </c>
      <c r="M178" s="2">
        <f>P178+(0.37*J178)</f>
        <v>4.1597733333333338</v>
      </c>
      <c r="N178" t="e">
        <f>VLOOKUP($A178,#REF!,2,FALSE)</f>
        <v>#REF!</v>
      </c>
      <c r="O178" t="str">
        <f>B178&amp;"_"&amp;D178&amp;"_"&amp;F178&amp;H178</f>
        <v>Male_Yes_SatDinner</v>
      </c>
      <c r="P178" s="2">
        <v>3.4197733333333336</v>
      </c>
      <c r="Q178" s="2"/>
    </row>
    <row r="179" spans="1:17" x14ac:dyDescent="0.2">
      <c r="A179" t="s">
        <v>25</v>
      </c>
      <c r="B179" t="s">
        <v>6</v>
      </c>
      <c r="C179">
        <v>1</v>
      </c>
      <c r="D179" t="s">
        <v>3</v>
      </c>
      <c r="E179">
        <v>0</v>
      </c>
      <c r="F179" t="s">
        <v>9</v>
      </c>
      <c r="G179">
        <v>11</v>
      </c>
      <c r="H179" t="s">
        <v>10</v>
      </c>
      <c r="I179">
        <v>1</v>
      </c>
      <c r="J179">
        <v>2</v>
      </c>
      <c r="K179" s="19">
        <v>24.71</v>
      </c>
      <c r="L179" s="19">
        <v>5.85</v>
      </c>
      <c r="M179" s="2">
        <f>P179+(0.37*J179)</f>
        <v>4.1597733333333338</v>
      </c>
      <c r="N179" t="e">
        <f>VLOOKUP($A179,#REF!,2,FALSE)</f>
        <v>#REF!</v>
      </c>
      <c r="O179" t="str">
        <f>B179&amp;"_"&amp;D179&amp;"_"&amp;F179&amp;H179</f>
        <v>Male_No_ThurLunch</v>
      </c>
      <c r="P179" s="2">
        <v>3.4197733333333336</v>
      </c>
      <c r="Q179" s="2"/>
    </row>
    <row r="180" spans="1:17" x14ac:dyDescent="0.2">
      <c r="A180" t="s">
        <v>25</v>
      </c>
      <c r="B180" t="s">
        <v>6</v>
      </c>
      <c r="C180">
        <v>1</v>
      </c>
      <c r="D180" t="s">
        <v>3</v>
      </c>
      <c r="E180">
        <v>0</v>
      </c>
      <c r="F180" t="s">
        <v>9</v>
      </c>
      <c r="G180">
        <v>11</v>
      </c>
      <c r="H180" t="s">
        <v>10</v>
      </c>
      <c r="I180">
        <v>1</v>
      </c>
      <c r="J180">
        <v>3</v>
      </c>
      <c r="K180" s="19">
        <v>22.82</v>
      </c>
      <c r="L180" s="19">
        <v>2.1800000000000002</v>
      </c>
      <c r="M180" s="2">
        <f>P180+(0.37*J180)</f>
        <v>3.2753357142857138</v>
      </c>
      <c r="N180" t="e">
        <f>VLOOKUP($A180,#REF!,2,FALSE)</f>
        <v>#REF!</v>
      </c>
      <c r="O180" t="str">
        <f>B180&amp;"_"&amp;D180&amp;"_"&amp;F180&amp;H180</f>
        <v>Male_No_ThurLunch</v>
      </c>
      <c r="P180" s="2">
        <v>2.1653357142857139</v>
      </c>
      <c r="Q180" s="2"/>
    </row>
    <row r="181" spans="1:17" x14ac:dyDescent="0.2">
      <c r="A181" t="s">
        <v>24</v>
      </c>
      <c r="B181" t="s">
        <v>2</v>
      </c>
      <c r="C181">
        <v>0</v>
      </c>
      <c r="D181" t="s">
        <v>8</v>
      </c>
      <c r="E181">
        <v>1</v>
      </c>
      <c r="F181" t="s">
        <v>7</v>
      </c>
      <c r="G181">
        <v>1</v>
      </c>
      <c r="H181" t="s">
        <v>5</v>
      </c>
      <c r="I181">
        <v>0</v>
      </c>
      <c r="J181">
        <v>2</v>
      </c>
      <c r="K181" s="19">
        <v>25.28</v>
      </c>
      <c r="L181" s="19">
        <v>5</v>
      </c>
      <c r="M181" s="2">
        <f>P181+(0.37*J181)</f>
        <v>4.1597733333333338</v>
      </c>
      <c r="N181" t="e">
        <f>VLOOKUP($A181,#REF!,2,FALSE)</f>
        <v>#REF!</v>
      </c>
      <c r="O181" t="str">
        <f>B181&amp;"_"&amp;D181&amp;"_"&amp;F181&amp;H181</f>
        <v>Female_Yes_SatDinner</v>
      </c>
      <c r="P181" s="2">
        <v>3.4197733333333336</v>
      </c>
      <c r="Q181" s="2"/>
    </row>
    <row r="182" spans="1:17" x14ac:dyDescent="0.2">
      <c r="A182" t="s">
        <v>22</v>
      </c>
      <c r="B182" t="s">
        <v>2</v>
      </c>
      <c r="C182">
        <v>0</v>
      </c>
      <c r="D182" t="s">
        <v>3</v>
      </c>
      <c r="E182">
        <v>0</v>
      </c>
      <c r="F182" t="s">
        <v>7</v>
      </c>
      <c r="G182">
        <v>1</v>
      </c>
      <c r="H182" t="s">
        <v>5</v>
      </c>
      <c r="I182">
        <v>0</v>
      </c>
      <c r="J182">
        <v>4</v>
      </c>
      <c r="K182" s="19">
        <v>20.69</v>
      </c>
      <c r="L182" s="19">
        <v>2.4500000000000002</v>
      </c>
      <c r="M182" s="2">
        <f>P182+(0.37*J182)</f>
        <v>4.899773333333334</v>
      </c>
      <c r="N182" t="e">
        <f>VLOOKUP($A182,#REF!,2,FALSE)</f>
        <v>#REF!</v>
      </c>
      <c r="O182" t="str">
        <f>B182&amp;"_"&amp;D182&amp;"_"&amp;F182&amp;H182</f>
        <v>Female_No_SatDinner</v>
      </c>
      <c r="P182" s="2">
        <v>3.4197733333333336</v>
      </c>
      <c r="Q182" s="2"/>
    </row>
    <row r="183" spans="1:17" x14ac:dyDescent="0.2">
      <c r="A183" t="s">
        <v>20</v>
      </c>
      <c r="B183" t="s">
        <v>6</v>
      </c>
      <c r="C183">
        <v>1</v>
      </c>
      <c r="D183" t="s">
        <v>3</v>
      </c>
      <c r="E183">
        <v>0</v>
      </c>
      <c r="F183" t="s">
        <v>4</v>
      </c>
      <c r="G183">
        <v>10</v>
      </c>
      <c r="H183" t="s">
        <v>5</v>
      </c>
      <c r="I183">
        <v>0</v>
      </c>
      <c r="J183">
        <v>4</v>
      </c>
      <c r="K183" s="19">
        <v>21.5</v>
      </c>
      <c r="L183" s="19">
        <v>3.5</v>
      </c>
      <c r="M183" s="2">
        <f>P183+(0.37*J183)</f>
        <v>4.899773333333334</v>
      </c>
      <c r="N183" t="e">
        <f>VLOOKUP($A183,#REF!,2,FALSE)</f>
        <v>#REF!</v>
      </c>
      <c r="O183" t="str">
        <f>B183&amp;"_"&amp;D183&amp;"_"&amp;F183&amp;H183</f>
        <v>Male_No_SunDinner</v>
      </c>
      <c r="P183" s="2">
        <v>3.4197733333333336</v>
      </c>
      <c r="Q183" s="2"/>
    </row>
    <row r="184" spans="1:17" x14ac:dyDescent="0.2">
      <c r="A184" t="s">
        <v>21</v>
      </c>
      <c r="B184" t="s">
        <v>6</v>
      </c>
      <c r="C184">
        <v>1</v>
      </c>
      <c r="D184" t="s">
        <v>3</v>
      </c>
      <c r="E184">
        <v>0</v>
      </c>
      <c r="F184" t="s">
        <v>7</v>
      </c>
      <c r="G184">
        <v>1</v>
      </c>
      <c r="H184" t="s">
        <v>5</v>
      </c>
      <c r="I184">
        <v>0</v>
      </c>
      <c r="J184">
        <v>3</v>
      </c>
      <c r="K184" s="19">
        <v>24.06</v>
      </c>
      <c r="L184" s="19">
        <v>3.6</v>
      </c>
      <c r="M184" s="2">
        <f>P184+(0.37*J184)</f>
        <v>4.529773333333333</v>
      </c>
      <c r="N184" t="e">
        <f>VLOOKUP($A184,#REF!,2,FALSE)</f>
        <v>#REF!</v>
      </c>
      <c r="O184" t="str">
        <f>B184&amp;"_"&amp;D184&amp;"_"&amp;F184&amp;H184</f>
        <v>Male_No_SatDinner</v>
      </c>
      <c r="P184" s="2">
        <v>3.4197733333333336</v>
      </c>
      <c r="Q184" s="2"/>
    </row>
    <row r="185" spans="1:17" x14ac:dyDescent="0.2">
      <c r="A185" t="s">
        <v>33</v>
      </c>
      <c r="B185" t="s">
        <v>6</v>
      </c>
      <c r="C185">
        <v>1</v>
      </c>
      <c r="D185" t="s">
        <v>8</v>
      </c>
      <c r="E185">
        <v>1</v>
      </c>
      <c r="F185" t="s">
        <v>4</v>
      </c>
      <c r="G185">
        <v>10</v>
      </c>
      <c r="H185" t="s">
        <v>5</v>
      </c>
      <c r="I185">
        <v>0</v>
      </c>
      <c r="J185">
        <v>4</v>
      </c>
      <c r="K185" s="19">
        <v>23.17</v>
      </c>
      <c r="L185" s="19">
        <v>6.5</v>
      </c>
      <c r="M185" s="2">
        <f>P185+(0.37*J185)</f>
        <v>4.899773333333334</v>
      </c>
      <c r="N185" t="e">
        <f>VLOOKUP($A185,#REF!,2,FALSE)</f>
        <v>#REF!</v>
      </c>
      <c r="O185" t="str">
        <f>B185&amp;"_"&amp;D185&amp;"_"&amp;F185&amp;H185</f>
        <v>Male_Yes_SunDinner</v>
      </c>
      <c r="P185" s="2">
        <v>3.4197733333333336</v>
      </c>
      <c r="Q185" s="2"/>
    </row>
    <row r="186" spans="1:17" x14ac:dyDescent="0.2">
      <c r="A186" t="s">
        <v>24</v>
      </c>
      <c r="B186" t="s">
        <v>2</v>
      </c>
      <c r="C186">
        <v>0</v>
      </c>
      <c r="D186" t="s">
        <v>8</v>
      </c>
      <c r="E186">
        <v>1</v>
      </c>
      <c r="F186" t="s">
        <v>7</v>
      </c>
      <c r="G186">
        <v>1</v>
      </c>
      <c r="H186" t="s">
        <v>5</v>
      </c>
      <c r="I186">
        <v>0</v>
      </c>
      <c r="J186">
        <v>2</v>
      </c>
      <c r="K186" s="19">
        <v>26.86</v>
      </c>
      <c r="L186" s="19">
        <v>3.14</v>
      </c>
      <c r="M186" s="2">
        <f>P186+(0.37*J186)</f>
        <v>4.1597733333333338</v>
      </c>
      <c r="N186" t="e">
        <f>VLOOKUP($A186,#REF!,2,FALSE)</f>
        <v>#REF!</v>
      </c>
      <c r="O186" t="str">
        <f>B186&amp;"_"&amp;D186&amp;"_"&amp;F186&amp;H186</f>
        <v>Female_Yes_SatDinner</v>
      </c>
      <c r="P186" s="2">
        <v>3.4197733333333336</v>
      </c>
      <c r="Q186" s="2"/>
    </row>
    <row r="187" spans="1:17" x14ac:dyDescent="0.2">
      <c r="A187" t="s">
        <v>20</v>
      </c>
      <c r="B187" t="s">
        <v>6</v>
      </c>
      <c r="C187">
        <v>1</v>
      </c>
      <c r="D187" t="s">
        <v>3</v>
      </c>
      <c r="E187">
        <v>0</v>
      </c>
      <c r="F187" t="s">
        <v>4</v>
      </c>
      <c r="G187">
        <v>10</v>
      </c>
      <c r="H187" t="s">
        <v>5</v>
      </c>
      <c r="I187">
        <v>0</v>
      </c>
      <c r="J187">
        <v>5</v>
      </c>
      <c r="K187" s="19">
        <v>20.69</v>
      </c>
      <c r="L187" s="19">
        <v>5</v>
      </c>
      <c r="M187" s="2">
        <f>P187+(0.37*J187)</f>
        <v>5.0591558139534882</v>
      </c>
      <c r="N187" t="e">
        <f>VLOOKUP($A187,#REF!,2,FALSE)</f>
        <v>#REF!</v>
      </c>
      <c r="O187" t="str">
        <f>B187&amp;"_"&amp;D187&amp;"_"&amp;F187&amp;H187</f>
        <v>Male_No_SunDinner</v>
      </c>
      <c r="P187" s="2">
        <v>3.2091558139534881</v>
      </c>
      <c r="Q187" s="2"/>
    </row>
    <row r="188" spans="1:17" x14ac:dyDescent="0.2">
      <c r="A188" t="s">
        <v>20</v>
      </c>
      <c r="B188" t="s">
        <v>6</v>
      </c>
      <c r="C188">
        <v>1</v>
      </c>
      <c r="D188" t="s">
        <v>3</v>
      </c>
      <c r="E188">
        <v>0</v>
      </c>
      <c r="F188" t="s">
        <v>4</v>
      </c>
      <c r="G188">
        <v>10</v>
      </c>
      <c r="H188" t="s">
        <v>5</v>
      </c>
      <c r="I188">
        <v>0</v>
      </c>
      <c r="J188">
        <v>3</v>
      </c>
      <c r="K188" s="19">
        <v>24.52</v>
      </c>
      <c r="L188" s="19">
        <v>3.48</v>
      </c>
      <c r="M188" s="2">
        <f>P188+(0.37*J188)</f>
        <v>3.2753357142857138</v>
      </c>
      <c r="N188" t="e">
        <f>VLOOKUP($A188,#REF!,2,FALSE)</f>
        <v>#REF!</v>
      </c>
      <c r="O188" t="str">
        <f>B188&amp;"_"&amp;D188&amp;"_"&amp;F188&amp;H188</f>
        <v>Male_No_SunDinner</v>
      </c>
      <c r="P188" s="2">
        <v>2.1653357142857139</v>
      </c>
      <c r="Q188" s="2"/>
    </row>
    <row r="189" spans="1:17" x14ac:dyDescent="0.2">
      <c r="A189" t="s">
        <v>28</v>
      </c>
      <c r="B189" t="s">
        <v>6</v>
      </c>
      <c r="C189">
        <v>1</v>
      </c>
      <c r="D189" t="s">
        <v>8</v>
      </c>
      <c r="E189">
        <v>1</v>
      </c>
      <c r="F189" t="s">
        <v>11</v>
      </c>
      <c r="G189">
        <v>0</v>
      </c>
      <c r="H189" t="s">
        <v>5</v>
      </c>
      <c r="I189">
        <v>0</v>
      </c>
      <c r="J189">
        <v>2</v>
      </c>
      <c r="K189" s="19">
        <v>27.28</v>
      </c>
      <c r="L189" s="19">
        <v>4</v>
      </c>
      <c r="M189" s="2">
        <f>P189+(0.37*J189)</f>
        <v>4.1597733333333338</v>
      </c>
      <c r="N189" t="e">
        <f>VLOOKUP($A189,#REF!,2,FALSE)</f>
        <v>#REF!</v>
      </c>
      <c r="O189" t="str">
        <f>B189&amp;"_"&amp;D189&amp;"_"&amp;F189&amp;H189</f>
        <v>Male_Yes_FriDinner</v>
      </c>
      <c r="P189" s="2">
        <v>3.4197733333333336</v>
      </c>
      <c r="Q189" s="2"/>
    </row>
    <row r="190" spans="1:17" x14ac:dyDescent="0.2">
      <c r="A190" t="s">
        <v>24</v>
      </c>
      <c r="B190" t="s">
        <v>2</v>
      </c>
      <c r="C190">
        <v>0</v>
      </c>
      <c r="D190" t="s">
        <v>8</v>
      </c>
      <c r="E190">
        <v>1</v>
      </c>
      <c r="F190" t="s">
        <v>7</v>
      </c>
      <c r="G190">
        <v>1</v>
      </c>
      <c r="H190" t="s">
        <v>5</v>
      </c>
      <c r="I190">
        <v>0</v>
      </c>
      <c r="J190">
        <v>2</v>
      </c>
      <c r="K190" s="19">
        <v>27.18</v>
      </c>
      <c r="L190" s="19">
        <v>2</v>
      </c>
      <c r="M190" s="2">
        <f>P190+(0.37*J190)</f>
        <v>2.9053357142857141</v>
      </c>
      <c r="N190" t="e">
        <f>VLOOKUP($A190,#REF!,2,FALSE)</f>
        <v>#REF!</v>
      </c>
      <c r="O190" t="str">
        <f>B190&amp;"_"&amp;D190&amp;"_"&amp;F190&amp;H190</f>
        <v>Female_Yes_SatDinner</v>
      </c>
      <c r="P190" s="2">
        <v>2.1653357142857139</v>
      </c>
      <c r="Q190" s="2"/>
    </row>
    <row r="191" spans="1:17" x14ac:dyDescent="0.2">
      <c r="A191" t="s">
        <v>22</v>
      </c>
      <c r="B191" t="s">
        <v>2</v>
      </c>
      <c r="C191">
        <v>0</v>
      </c>
      <c r="D191" t="s">
        <v>3</v>
      </c>
      <c r="E191">
        <v>0</v>
      </c>
      <c r="F191" t="s">
        <v>7</v>
      </c>
      <c r="G191">
        <v>1</v>
      </c>
      <c r="H191" t="s">
        <v>5</v>
      </c>
      <c r="I191">
        <v>0</v>
      </c>
      <c r="J191">
        <v>2</v>
      </c>
      <c r="K191" s="19">
        <v>26.41</v>
      </c>
      <c r="L191" s="19">
        <v>1.5</v>
      </c>
      <c r="M191" s="2">
        <f>P191+(0.37*J191)</f>
        <v>4.1597733333333338</v>
      </c>
      <c r="N191" t="e">
        <f>VLOOKUP($A191,#REF!,2,FALSE)</f>
        <v>#REF!</v>
      </c>
      <c r="O191" t="str">
        <f>B191&amp;"_"&amp;D191&amp;"_"&amp;F191&amp;H191</f>
        <v>Female_No_SatDinner</v>
      </c>
      <c r="P191" s="2">
        <v>3.4197733333333336</v>
      </c>
      <c r="Q191" s="2"/>
    </row>
    <row r="192" spans="1:17" x14ac:dyDescent="0.2">
      <c r="A192" t="s">
        <v>23</v>
      </c>
      <c r="B192" t="s">
        <v>6</v>
      </c>
      <c r="C192">
        <v>1</v>
      </c>
      <c r="D192" t="s">
        <v>8</v>
      </c>
      <c r="E192">
        <v>1</v>
      </c>
      <c r="F192" t="s">
        <v>7</v>
      </c>
      <c r="G192">
        <v>1</v>
      </c>
      <c r="H192" t="s">
        <v>5</v>
      </c>
      <c r="I192">
        <v>0</v>
      </c>
      <c r="J192">
        <v>4</v>
      </c>
      <c r="K192" s="19">
        <v>24.01</v>
      </c>
      <c r="L192" s="19">
        <v>2</v>
      </c>
      <c r="M192" s="2">
        <f>P192+(0.37*J192)</f>
        <v>4.899773333333334</v>
      </c>
      <c r="N192" t="e">
        <f>VLOOKUP($A192,#REF!,2,FALSE)</f>
        <v>#REF!</v>
      </c>
      <c r="O192" t="str">
        <f>B192&amp;"_"&amp;D192&amp;"_"&amp;F192&amp;H192</f>
        <v>Male_Yes_SatDinner</v>
      </c>
      <c r="P192" s="2">
        <v>3.4197733333333336</v>
      </c>
      <c r="Q192" s="2"/>
    </row>
    <row r="193" spans="1:17" x14ac:dyDescent="0.2">
      <c r="A193" t="s">
        <v>26</v>
      </c>
      <c r="B193" t="s">
        <v>6</v>
      </c>
      <c r="C193">
        <v>1</v>
      </c>
      <c r="D193" t="s">
        <v>8</v>
      </c>
      <c r="E193">
        <v>1</v>
      </c>
      <c r="F193" t="s">
        <v>9</v>
      </c>
      <c r="G193">
        <v>11</v>
      </c>
      <c r="H193" t="s">
        <v>10</v>
      </c>
      <c r="I193">
        <v>1</v>
      </c>
      <c r="J193">
        <v>2</v>
      </c>
      <c r="K193" s="19">
        <v>28.44</v>
      </c>
      <c r="L193" s="19">
        <v>2.56</v>
      </c>
      <c r="M193" s="2">
        <f>P193+(0.37*J193)</f>
        <v>2.9053357142857141</v>
      </c>
      <c r="N193" t="e">
        <f>VLOOKUP($A193,#REF!,2,FALSE)</f>
        <v>#REF!</v>
      </c>
      <c r="O193" t="str">
        <f>B193&amp;"_"&amp;D193&amp;"_"&amp;F193&amp;H193</f>
        <v>Male_Yes_ThurLunch</v>
      </c>
      <c r="P193" s="2">
        <v>2.1653357142857139</v>
      </c>
      <c r="Q193" s="2"/>
    </row>
    <row r="194" spans="1:17" x14ac:dyDescent="0.2">
      <c r="A194" t="s">
        <v>23</v>
      </c>
      <c r="B194" t="s">
        <v>6</v>
      </c>
      <c r="C194">
        <v>1</v>
      </c>
      <c r="D194" t="s">
        <v>8</v>
      </c>
      <c r="E194">
        <v>1</v>
      </c>
      <c r="F194" t="s">
        <v>7</v>
      </c>
      <c r="G194">
        <v>1</v>
      </c>
      <c r="H194" t="s">
        <v>5</v>
      </c>
      <c r="I194">
        <v>0</v>
      </c>
      <c r="J194">
        <v>3</v>
      </c>
      <c r="K194" s="19">
        <v>26.59</v>
      </c>
      <c r="L194" s="19">
        <v>3.41</v>
      </c>
      <c r="M194" s="2">
        <f>P194+(0.37*J194)</f>
        <v>3.9029000000000003</v>
      </c>
      <c r="N194" t="e">
        <f>VLOOKUP($A194,#REF!,2,FALSE)</f>
        <v>#REF!</v>
      </c>
      <c r="O194" t="str">
        <f>B194&amp;"_"&amp;D194&amp;"_"&amp;F194&amp;H194</f>
        <v>Male_Yes_SatDinner</v>
      </c>
      <c r="P194" s="2">
        <v>2.7929000000000004</v>
      </c>
      <c r="Q194" s="2"/>
    </row>
    <row r="195" spans="1:17" x14ac:dyDescent="0.2">
      <c r="A195" t="s">
        <v>19</v>
      </c>
      <c r="B195" t="s">
        <v>2</v>
      </c>
      <c r="C195">
        <v>0</v>
      </c>
      <c r="D195" t="s">
        <v>3</v>
      </c>
      <c r="E195">
        <v>0</v>
      </c>
      <c r="F195" t="s">
        <v>4</v>
      </c>
      <c r="G195">
        <v>10</v>
      </c>
      <c r="H195" t="s">
        <v>5</v>
      </c>
      <c r="I195">
        <v>0</v>
      </c>
      <c r="J195">
        <v>3</v>
      </c>
      <c r="K195" s="19">
        <v>25.71</v>
      </c>
      <c r="L195" s="19">
        <v>4</v>
      </c>
      <c r="M195" s="2">
        <f>P195+(0.37*J195)</f>
        <v>3.9029000000000003</v>
      </c>
      <c r="N195" t="e">
        <f>VLOOKUP($A195,#REF!,2,FALSE)</f>
        <v>#REF!</v>
      </c>
      <c r="O195" t="str">
        <f>B195&amp;"_"&amp;D195&amp;"_"&amp;F195&amp;H195</f>
        <v>Female_No_SunDinner</v>
      </c>
      <c r="P195" s="2">
        <v>2.7929000000000004</v>
      </c>
      <c r="Q195" s="2"/>
    </row>
    <row r="196" spans="1:17" x14ac:dyDescent="0.2">
      <c r="A196" t="s">
        <v>28</v>
      </c>
      <c r="B196" t="s">
        <v>6</v>
      </c>
      <c r="C196">
        <v>1</v>
      </c>
      <c r="D196" t="s">
        <v>8</v>
      </c>
      <c r="E196">
        <v>1</v>
      </c>
      <c r="F196" t="s">
        <v>11</v>
      </c>
      <c r="G196">
        <v>0</v>
      </c>
      <c r="H196" t="s">
        <v>5</v>
      </c>
      <c r="I196">
        <v>0</v>
      </c>
      <c r="J196">
        <v>2</v>
      </c>
      <c r="K196" s="19">
        <v>28.97</v>
      </c>
      <c r="L196" s="19">
        <v>3</v>
      </c>
      <c r="M196" s="2">
        <f>P196+(0.37*J196)</f>
        <v>3.5329000000000006</v>
      </c>
      <c r="N196" t="e">
        <f>VLOOKUP($A196,#REF!,2,FALSE)</f>
        <v>#REF!</v>
      </c>
      <c r="O196" t="str">
        <f>B196&amp;"_"&amp;D196&amp;"_"&amp;F196&amp;H196</f>
        <v>Male_Yes_FriDinner</v>
      </c>
      <c r="P196" s="2">
        <v>2.7929000000000004</v>
      </c>
      <c r="Q196" s="2"/>
    </row>
    <row r="197" spans="1:17" x14ac:dyDescent="0.2">
      <c r="A197" t="s">
        <v>27</v>
      </c>
      <c r="B197" t="s">
        <v>2</v>
      </c>
      <c r="C197">
        <v>0</v>
      </c>
      <c r="D197" t="s">
        <v>3</v>
      </c>
      <c r="E197">
        <v>0</v>
      </c>
      <c r="F197" t="s">
        <v>9</v>
      </c>
      <c r="G197">
        <v>11</v>
      </c>
      <c r="H197" t="s">
        <v>10</v>
      </c>
      <c r="I197">
        <v>1</v>
      </c>
      <c r="J197">
        <v>4</v>
      </c>
      <c r="K197" s="19">
        <v>24.08</v>
      </c>
      <c r="L197" s="19">
        <v>2.92</v>
      </c>
      <c r="M197" s="2">
        <f>P197+(0.37*J197)</f>
        <v>4.3990576923076921</v>
      </c>
      <c r="N197" t="e">
        <f>VLOOKUP($A197,#REF!,2,FALSE)</f>
        <v>#REF!</v>
      </c>
      <c r="O197" t="str">
        <f>B197&amp;"_"&amp;D197&amp;"_"&amp;F197&amp;H197</f>
        <v>Female_No_ThurLunch</v>
      </c>
      <c r="P197" s="2">
        <v>2.9190576923076921</v>
      </c>
      <c r="Q197" s="2"/>
    </row>
    <row r="198" spans="1:17" x14ac:dyDescent="0.2">
      <c r="A198" t="s">
        <v>20</v>
      </c>
      <c r="B198" t="s">
        <v>6</v>
      </c>
      <c r="C198">
        <v>1</v>
      </c>
      <c r="D198" t="s">
        <v>3</v>
      </c>
      <c r="E198">
        <v>0</v>
      </c>
      <c r="F198" t="s">
        <v>4</v>
      </c>
      <c r="G198">
        <v>10</v>
      </c>
      <c r="H198" t="s">
        <v>5</v>
      </c>
      <c r="I198">
        <v>0</v>
      </c>
      <c r="J198">
        <v>4</v>
      </c>
      <c r="K198" s="19">
        <v>24.55</v>
      </c>
      <c r="L198" s="19">
        <v>2</v>
      </c>
      <c r="M198" s="2">
        <f>P198+(0.37*J198)</f>
        <v>4.2728999999999999</v>
      </c>
      <c r="N198" t="e">
        <f>VLOOKUP($A198,#REF!,2,FALSE)</f>
        <v>#REF!</v>
      </c>
      <c r="O198" t="str">
        <f>B198&amp;"_"&amp;D198&amp;"_"&amp;F198&amp;H198</f>
        <v>Male_No_SunDinner</v>
      </c>
      <c r="P198" s="2">
        <v>2.7929000000000004</v>
      </c>
      <c r="Q198" s="2"/>
    </row>
    <row r="199" spans="1:17" x14ac:dyDescent="0.2">
      <c r="A199" t="s">
        <v>19</v>
      </c>
      <c r="B199" t="s">
        <v>2</v>
      </c>
      <c r="C199">
        <v>0</v>
      </c>
      <c r="D199" t="s">
        <v>3</v>
      </c>
      <c r="E199">
        <v>0</v>
      </c>
      <c r="F199" t="s">
        <v>4</v>
      </c>
      <c r="G199">
        <v>10</v>
      </c>
      <c r="H199" t="s">
        <v>5</v>
      </c>
      <c r="I199">
        <v>0</v>
      </c>
      <c r="J199">
        <v>4</v>
      </c>
      <c r="K199" s="19">
        <v>24.59</v>
      </c>
      <c r="L199" s="19">
        <v>3.61</v>
      </c>
      <c r="M199" s="2">
        <f>P199+(0.37*J199)</f>
        <v>3.6453357142857139</v>
      </c>
      <c r="N199" t="e">
        <f>VLOOKUP($A199,#REF!,2,FALSE)</f>
        <v>#REF!</v>
      </c>
      <c r="O199" t="str">
        <f>B199&amp;"_"&amp;D199&amp;"_"&amp;F199&amp;H199</f>
        <v>Female_No_SunDinner</v>
      </c>
      <c r="P199" s="2">
        <v>2.1653357142857139</v>
      </c>
      <c r="Q199" s="2"/>
    </row>
    <row r="200" spans="1:17" x14ac:dyDescent="0.2">
      <c r="A200" t="s">
        <v>23</v>
      </c>
      <c r="B200" t="s">
        <v>6</v>
      </c>
      <c r="C200">
        <v>1</v>
      </c>
      <c r="D200" t="s">
        <v>8</v>
      </c>
      <c r="E200">
        <v>1</v>
      </c>
      <c r="F200" t="s">
        <v>7</v>
      </c>
      <c r="G200">
        <v>1</v>
      </c>
      <c r="H200" t="s">
        <v>5</v>
      </c>
      <c r="I200">
        <v>0</v>
      </c>
      <c r="J200">
        <v>4</v>
      </c>
      <c r="K200" s="19">
        <v>25.89</v>
      </c>
      <c r="L200" s="19">
        <v>5.16</v>
      </c>
      <c r="M200" s="2">
        <f>P200+(0.37*J200)</f>
        <v>3.6453357142857139</v>
      </c>
      <c r="N200" t="e">
        <f>VLOOKUP($A200,#REF!,2,FALSE)</f>
        <v>#REF!</v>
      </c>
      <c r="O200" t="str">
        <f>B200&amp;"_"&amp;D200&amp;"_"&amp;F200&amp;H200</f>
        <v>Male_Yes_SatDinner</v>
      </c>
      <c r="P200" s="2">
        <v>2.1653357142857139</v>
      </c>
      <c r="Q200" s="2"/>
    </row>
    <row r="201" spans="1:17" x14ac:dyDescent="0.2">
      <c r="A201" t="s">
        <v>19</v>
      </c>
      <c r="B201" t="s">
        <v>2</v>
      </c>
      <c r="C201">
        <v>0</v>
      </c>
      <c r="D201" t="s">
        <v>3</v>
      </c>
      <c r="E201">
        <v>0</v>
      </c>
      <c r="F201" t="s">
        <v>4</v>
      </c>
      <c r="G201">
        <v>10</v>
      </c>
      <c r="H201" t="s">
        <v>5</v>
      </c>
      <c r="I201">
        <v>0</v>
      </c>
      <c r="J201">
        <v>4</v>
      </c>
      <c r="K201" s="19">
        <v>25</v>
      </c>
      <c r="L201" s="19">
        <v>3.75</v>
      </c>
      <c r="M201" s="2">
        <f>P201+(0.37*J201)</f>
        <v>4.2728999999999999</v>
      </c>
      <c r="N201" t="e">
        <f>VLOOKUP($A201,#REF!,2,FALSE)</f>
        <v>#REF!</v>
      </c>
      <c r="O201" t="str">
        <f>B201&amp;"_"&amp;D201&amp;"_"&amp;F201&amp;H201</f>
        <v>Female_No_SunDinner</v>
      </c>
      <c r="P201" s="2">
        <v>2.7929000000000004</v>
      </c>
      <c r="Q201" s="2"/>
    </row>
    <row r="202" spans="1:17" x14ac:dyDescent="0.2">
      <c r="A202" t="s">
        <v>20</v>
      </c>
      <c r="B202" t="s">
        <v>6</v>
      </c>
      <c r="C202">
        <v>1</v>
      </c>
      <c r="D202" t="s">
        <v>3</v>
      </c>
      <c r="E202">
        <v>0</v>
      </c>
      <c r="F202" t="s">
        <v>4</v>
      </c>
      <c r="G202">
        <v>10</v>
      </c>
      <c r="H202" t="s">
        <v>5</v>
      </c>
      <c r="I202">
        <v>0</v>
      </c>
      <c r="J202">
        <v>4</v>
      </c>
      <c r="K202" s="19">
        <v>25.29</v>
      </c>
      <c r="L202" s="19">
        <v>4.71</v>
      </c>
      <c r="M202" s="2">
        <f>P202+(0.37*J202)</f>
        <v>4.2728999999999999</v>
      </c>
      <c r="N202" t="e">
        <f>VLOOKUP($A202,#REF!,2,FALSE)</f>
        <v>#REF!</v>
      </c>
      <c r="O202" t="str">
        <f>B202&amp;"_"&amp;D202&amp;"_"&amp;F202&amp;H202</f>
        <v>Male_No_SunDinner</v>
      </c>
      <c r="P202" s="2">
        <v>2.7929000000000004</v>
      </c>
      <c r="Q202" s="2"/>
    </row>
    <row r="203" spans="1:17" x14ac:dyDescent="0.2">
      <c r="A203" t="s">
        <v>20</v>
      </c>
      <c r="B203" t="s">
        <v>6</v>
      </c>
      <c r="C203">
        <v>1</v>
      </c>
      <c r="D203" t="s">
        <v>3</v>
      </c>
      <c r="E203">
        <v>0</v>
      </c>
      <c r="F203" t="s">
        <v>4</v>
      </c>
      <c r="G203">
        <v>10</v>
      </c>
      <c r="H203" t="s">
        <v>5</v>
      </c>
      <c r="I203">
        <v>0</v>
      </c>
      <c r="J203">
        <v>4</v>
      </c>
      <c r="K203" s="19">
        <v>25.56</v>
      </c>
      <c r="L203" s="19">
        <v>4.34</v>
      </c>
      <c r="M203" s="2">
        <f>P203+(0.37*J203)</f>
        <v>3.6453357142857139</v>
      </c>
      <c r="N203" t="e">
        <f>VLOOKUP($A203,#REF!,2,FALSE)</f>
        <v>#REF!</v>
      </c>
      <c r="O203" t="str">
        <f>B203&amp;"_"&amp;D203&amp;"_"&amp;F203&amp;H203</f>
        <v>Male_No_SunDinner</v>
      </c>
      <c r="P203" s="2">
        <v>2.1653357142857139</v>
      </c>
      <c r="Q203" s="2"/>
    </row>
    <row r="204" spans="1:17" x14ac:dyDescent="0.2">
      <c r="A204" t="s">
        <v>24</v>
      </c>
      <c r="B204" t="s">
        <v>2</v>
      </c>
      <c r="C204">
        <v>0</v>
      </c>
      <c r="D204" t="s">
        <v>8</v>
      </c>
      <c r="E204">
        <v>1</v>
      </c>
      <c r="F204" t="s">
        <v>7</v>
      </c>
      <c r="G204">
        <v>1</v>
      </c>
      <c r="H204" t="s">
        <v>5</v>
      </c>
      <c r="I204">
        <v>0</v>
      </c>
      <c r="J204">
        <v>3</v>
      </c>
      <c r="K204" s="19">
        <v>28.17</v>
      </c>
      <c r="L204" s="19">
        <v>6.5</v>
      </c>
      <c r="M204" s="2">
        <f>P204+(0.37*J204)</f>
        <v>3.2753357142857138</v>
      </c>
      <c r="N204" t="e">
        <f>VLOOKUP($A204,#REF!,2,FALSE)</f>
        <v>#REF!</v>
      </c>
      <c r="O204" t="str">
        <f>B204&amp;"_"&amp;D204&amp;"_"&amp;F204&amp;H204</f>
        <v>Female_Yes_SatDinner</v>
      </c>
      <c r="P204" s="2">
        <v>2.1653357142857139</v>
      </c>
      <c r="Q204" s="2"/>
    </row>
    <row r="205" spans="1:17" x14ac:dyDescent="0.2">
      <c r="A205" t="s">
        <v>20</v>
      </c>
      <c r="B205" t="s">
        <v>6</v>
      </c>
      <c r="C205">
        <v>1</v>
      </c>
      <c r="D205" t="s">
        <v>3</v>
      </c>
      <c r="E205">
        <v>0</v>
      </c>
      <c r="F205" t="s">
        <v>4</v>
      </c>
      <c r="G205">
        <v>10</v>
      </c>
      <c r="H205" t="s">
        <v>5</v>
      </c>
      <c r="I205">
        <v>0</v>
      </c>
      <c r="J205">
        <v>3</v>
      </c>
      <c r="K205" s="19">
        <v>28.55</v>
      </c>
      <c r="L205" s="19">
        <v>2.0499999999999998</v>
      </c>
      <c r="M205" s="2">
        <f>P205+(0.37*J205)</f>
        <v>3.2753357142857138</v>
      </c>
      <c r="N205" t="e">
        <f>VLOOKUP($A205,#REF!,2,FALSE)</f>
        <v>#REF!</v>
      </c>
      <c r="O205" t="str">
        <f>B205&amp;"_"&amp;D205&amp;"_"&amp;F205&amp;H205</f>
        <v>Male_No_SunDinner</v>
      </c>
      <c r="P205" s="2">
        <v>2.1653357142857139</v>
      </c>
      <c r="Q205" s="2"/>
    </row>
    <row r="206" spans="1:17" x14ac:dyDescent="0.2">
      <c r="A206" t="s">
        <v>20</v>
      </c>
      <c r="B206" t="s">
        <v>6</v>
      </c>
      <c r="C206">
        <v>1</v>
      </c>
      <c r="D206" t="s">
        <v>3</v>
      </c>
      <c r="E206">
        <v>0</v>
      </c>
      <c r="F206" t="s">
        <v>4</v>
      </c>
      <c r="G206">
        <v>10</v>
      </c>
      <c r="H206" t="s">
        <v>5</v>
      </c>
      <c r="I206">
        <v>0</v>
      </c>
      <c r="J206">
        <v>4</v>
      </c>
      <c r="K206" s="19">
        <v>26.88</v>
      </c>
      <c r="L206" s="19">
        <v>3.12</v>
      </c>
      <c r="M206" s="2">
        <f>P206+(0.37*J206)</f>
        <v>4.2728999999999999</v>
      </c>
      <c r="N206" t="e">
        <f>VLOOKUP($A206,#REF!,2,FALSE)</f>
        <v>#REF!</v>
      </c>
      <c r="O206" t="str">
        <f>B206&amp;"_"&amp;D206&amp;"_"&amp;F206&amp;H206</f>
        <v>Male_No_SunDinner</v>
      </c>
      <c r="P206" s="2">
        <v>2.7929000000000004</v>
      </c>
      <c r="Q206" s="2"/>
    </row>
    <row r="207" spans="1:17" x14ac:dyDescent="0.2">
      <c r="A207" t="s">
        <v>33</v>
      </c>
      <c r="B207" t="s">
        <v>6</v>
      </c>
      <c r="C207">
        <v>1</v>
      </c>
      <c r="D207" t="s">
        <v>8</v>
      </c>
      <c r="E207">
        <v>1</v>
      </c>
      <c r="F207" t="s">
        <v>4</v>
      </c>
      <c r="G207">
        <v>10</v>
      </c>
      <c r="H207" t="s">
        <v>5</v>
      </c>
      <c r="I207">
        <v>0</v>
      </c>
      <c r="J207">
        <v>2</v>
      </c>
      <c r="K207" s="19">
        <v>31.85</v>
      </c>
      <c r="L207" s="19">
        <v>3.18</v>
      </c>
      <c r="M207" s="2">
        <f>P207+(0.37*J207)</f>
        <v>2.9053357142857141</v>
      </c>
      <c r="N207" t="e">
        <f>VLOOKUP($A207,#REF!,2,FALSE)</f>
        <v>#REF!</v>
      </c>
      <c r="O207" t="str">
        <f>B207&amp;"_"&amp;D207&amp;"_"&amp;F207&amp;H207</f>
        <v>Male_Yes_SunDinner</v>
      </c>
      <c r="P207" s="2">
        <v>2.1653357142857139</v>
      </c>
      <c r="Q207" s="2"/>
    </row>
    <row r="208" spans="1:17" x14ac:dyDescent="0.2">
      <c r="A208" t="s">
        <v>25</v>
      </c>
      <c r="B208" t="s">
        <v>6</v>
      </c>
      <c r="C208">
        <v>1</v>
      </c>
      <c r="D208" t="s">
        <v>3</v>
      </c>
      <c r="E208">
        <v>0</v>
      </c>
      <c r="F208" t="s">
        <v>9</v>
      </c>
      <c r="G208">
        <v>11</v>
      </c>
      <c r="H208" t="s">
        <v>10</v>
      </c>
      <c r="I208">
        <v>1</v>
      </c>
      <c r="J208">
        <v>4</v>
      </c>
      <c r="K208" s="19">
        <v>27.2</v>
      </c>
      <c r="L208" s="19">
        <v>4</v>
      </c>
      <c r="M208" s="2">
        <f>P208+(0.37*J208)</f>
        <v>4.3346999999999998</v>
      </c>
      <c r="N208" t="e">
        <f>VLOOKUP($A208,#REF!,2,FALSE)</f>
        <v>#REF!</v>
      </c>
      <c r="O208" t="str">
        <f>B208&amp;"_"&amp;D208&amp;"_"&amp;F208&amp;H208</f>
        <v>Male_No_ThurLunch</v>
      </c>
      <c r="P208" s="2">
        <v>2.8547000000000002</v>
      </c>
      <c r="Q208" s="2"/>
    </row>
    <row r="209" spans="1:17" x14ac:dyDescent="0.2">
      <c r="A209" t="s">
        <v>21</v>
      </c>
      <c r="B209" t="s">
        <v>6</v>
      </c>
      <c r="C209">
        <v>1</v>
      </c>
      <c r="D209" t="s">
        <v>3</v>
      </c>
      <c r="E209">
        <v>0</v>
      </c>
      <c r="F209" t="s">
        <v>7</v>
      </c>
      <c r="G209">
        <v>1</v>
      </c>
      <c r="H209" t="s">
        <v>5</v>
      </c>
      <c r="I209">
        <v>0</v>
      </c>
      <c r="J209">
        <v>3</v>
      </c>
      <c r="K209" s="19">
        <v>29.03</v>
      </c>
      <c r="L209" s="19">
        <v>5.92</v>
      </c>
      <c r="M209" s="2">
        <f>P209+(0.37*J209)</f>
        <v>3.9647000000000001</v>
      </c>
      <c r="N209" t="e">
        <f>VLOOKUP($A209,#REF!,2,FALSE)</f>
        <v>#REF!</v>
      </c>
      <c r="O209" t="str">
        <f>B209&amp;"_"&amp;D209&amp;"_"&amp;F209&amp;H209</f>
        <v>Male_No_SatDinner</v>
      </c>
      <c r="P209" s="2">
        <v>2.8547000000000002</v>
      </c>
      <c r="Q209" s="2"/>
    </row>
    <row r="210" spans="1:17" x14ac:dyDescent="0.2">
      <c r="A210" t="s">
        <v>23</v>
      </c>
      <c r="B210" t="s">
        <v>6</v>
      </c>
      <c r="C210">
        <v>1</v>
      </c>
      <c r="D210" t="s">
        <v>8</v>
      </c>
      <c r="E210">
        <v>1</v>
      </c>
      <c r="F210" t="s">
        <v>7</v>
      </c>
      <c r="G210">
        <v>1</v>
      </c>
      <c r="H210" t="s">
        <v>5</v>
      </c>
      <c r="I210">
        <v>0</v>
      </c>
      <c r="J210">
        <v>3</v>
      </c>
      <c r="K210" s="19">
        <v>30.06</v>
      </c>
      <c r="L210" s="19">
        <v>2</v>
      </c>
      <c r="M210" s="2">
        <f>P210+(0.37*J210)</f>
        <v>3.9647000000000001</v>
      </c>
      <c r="N210" t="e">
        <f>VLOOKUP($A210,#REF!,2,FALSE)</f>
        <v>#REF!</v>
      </c>
      <c r="O210" t="str">
        <f>B210&amp;"_"&amp;D210&amp;"_"&amp;F210&amp;H210</f>
        <v>Male_Yes_SatDinner</v>
      </c>
      <c r="P210" s="2">
        <v>2.8547000000000002</v>
      </c>
      <c r="Q210" s="2"/>
    </row>
    <row r="211" spans="1:17" x14ac:dyDescent="0.2">
      <c r="A211" t="s">
        <v>26</v>
      </c>
      <c r="B211" t="s">
        <v>6</v>
      </c>
      <c r="C211">
        <v>1</v>
      </c>
      <c r="D211" t="s">
        <v>8</v>
      </c>
      <c r="E211">
        <v>1</v>
      </c>
      <c r="F211" t="s">
        <v>9</v>
      </c>
      <c r="G211">
        <v>11</v>
      </c>
      <c r="H211" t="s">
        <v>10</v>
      </c>
      <c r="I211">
        <v>1</v>
      </c>
      <c r="J211">
        <v>2</v>
      </c>
      <c r="K211" s="19">
        <v>32.68</v>
      </c>
      <c r="L211" s="19">
        <v>5</v>
      </c>
      <c r="M211" s="2">
        <f>P211+(0.37*J211)</f>
        <v>2.9053357142857141</v>
      </c>
      <c r="N211" t="e">
        <f>VLOOKUP($A211,#REF!,2,FALSE)</f>
        <v>#REF!</v>
      </c>
      <c r="O211" t="str">
        <f>B211&amp;"_"&amp;D211&amp;"_"&amp;F211&amp;H211</f>
        <v>Male_Yes_ThurLunch</v>
      </c>
      <c r="P211" s="2">
        <v>2.1653357142857139</v>
      </c>
      <c r="Q211" s="2"/>
    </row>
    <row r="212" spans="1:17" x14ac:dyDescent="0.2">
      <c r="A212" t="s">
        <v>23</v>
      </c>
      <c r="B212" t="s">
        <v>6</v>
      </c>
      <c r="C212">
        <v>1</v>
      </c>
      <c r="D212" t="s">
        <v>8</v>
      </c>
      <c r="E212">
        <v>1</v>
      </c>
      <c r="F212" t="s">
        <v>7</v>
      </c>
      <c r="G212">
        <v>1</v>
      </c>
      <c r="H212" t="s">
        <v>5</v>
      </c>
      <c r="I212">
        <v>0</v>
      </c>
      <c r="J212">
        <v>2</v>
      </c>
      <c r="K212" s="19">
        <v>32.83</v>
      </c>
      <c r="L212" s="19">
        <v>1.17</v>
      </c>
      <c r="M212" s="2">
        <f>P212+(0.37*J212)</f>
        <v>3.5947000000000005</v>
      </c>
      <c r="N212" t="e">
        <f>VLOOKUP($A212,#REF!,2,FALSE)</f>
        <v>#REF!</v>
      </c>
      <c r="O212" t="str">
        <f>B212&amp;"_"&amp;D212&amp;"_"&amp;F212&amp;H212</f>
        <v>Male_Yes_SatDinner</v>
      </c>
      <c r="P212" s="2">
        <v>2.8547000000000002</v>
      </c>
      <c r="Q212" s="2"/>
    </row>
    <row r="213" spans="1:17" x14ac:dyDescent="0.2">
      <c r="A213" t="s">
        <v>33</v>
      </c>
      <c r="B213" t="s">
        <v>6</v>
      </c>
      <c r="C213">
        <v>1</v>
      </c>
      <c r="D213" t="s">
        <v>8</v>
      </c>
      <c r="E213">
        <v>1</v>
      </c>
      <c r="F213" t="s">
        <v>4</v>
      </c>
      <c r="G213">
        <v>10</v>
      </c>
      <c r="H213" t="s">
        <v>5</v>
      </c>
      <c r="I213">
        <v>0</v>
      </c>
      <c r="J213">
        <v>2</v>
      </c>
      <c r="K213" s="19">
        <v>32.9</v>
      </c>
      <c r="L213" s="19">
        <v>3.11</v>
      </c>
      <c r="M213" s="2">
        <f>P213+(0.37*J213)</f>
        <v>3.5947000000000005</v>
      </c>
      <c r="N213" t="e">
        <f>VLOOKUP($A213,#REF!,2,FALSE)</f>
        <v>#REF!</v>
      </c>
      <c r="O213" t="str">
        <f>B213&amp;"_"&amp;D213&amp;"_"&amp;F213&amp;H213</f>
        <v>Male_Yes_SunDinner</v>
      </c>
      <c r="P213" s="2">
        <v>2.8547000000000002</v>
      </c>
      <c r="Q213" s="2"/>
    </row>
    <row r="214" spans="1:17" x14ac:dyDescent="0.2">
      <c r="A214" t="s">
        <v>23</v>
      </c>
      <c r="B214" t="s">
        <v>6</v>
      </c>
      <c r="C214">
        <v>1</v>
      </c>
      <c r="D214" t="s">
        <v>8</v>
      </c>
      <c r="E214">
        <v>1</v>
      </c>
      <c r="F214" t="s">
        <v>7</v>
      </c>
      <c r="G214">
        <v>1</v>
      </c>
      <c r="H214" t="s">
        <v>5</v>
      </c>
      <c r="I214">
        <v>0</v>
      </c>
      <c r="J214">
        <v>5</v>
      </c>
      <c r="K214" s="19">
        <v>28.15</v>
      </c>
      <c r="L214" s="19">
        <v>3</v>
      </c>
      <c r="M214" s="2">
        <f>P214+(0.37*J214)</f>
        <v>4.0153357142857136</v>
      </c>
      <c r="N214" t="e">
        <f>VLOOKUP($A214,#REF!,2,FALSE)</f>
        <v>#REF!</v>
      </c>
      <c r="O214" t="str">
        <f>B214&amp;"_"&amp;D214&amp;"_"&amp;F214&amp;H214</f>
        <v>Male_Yes_SatDinner</v>
      </c>
      <c r="P214" s="2">
        <v>2.1653357142857139</v>
      </c>
      <c r="Q214" s="2"/>
    </row>
    <row r="215" spans="1:17" x14ac:dyDescent="0.2">
      <c r="A215" t="s">
        <v>21</v>
      </c>
      <c r="B215" t="s">
        <v>6</v>
      </c>
      <c r="C215">
        <v>1</v>
      </c>
      <c r="D215" t="s">
        <v>3</v>
      </c>
      <c r="E215">
        <v>0</v>
      </c>
      <c r="F215" t="s">
        <v>7</v>
      </c>
      <c r="G215">
        <v>1</v>
      </c>
      <c r="H215" t="s">
        <v>5</v>
      </c>
      <c r="I215">
        <v>0</v>
      </c>
      <c r="J215">
        <v>3</v>
      </c>
      <c r="K215" s="19">
        <v>31.27</v>
      </c>
      <c r="L215" s="19">
        <v>5</v>
      </c>
      <c r="M215" s="2">
        <f>P215+(0.37*J215)</f>
        <v>3.2753357142857138</v>
      </c>
      <c r="N215" t="e">
        <f>VLOOKUP($A215,#REF!,2,FALSE)</f>
        <v>#REF!</v>
      </c>
      <c r="O215" t="str">
        <f>B215&amp;"_"&amp;D215&amp;"_"&amp;F215&amp;H215</f>
        <v>Male_No_SatDinner</v>
      </c>
      <c r="P215" s="2">
        <v>2.1653357142857139</v>
      </c>
      <c r="Q215" s="2"/>
    </row>
    <row r="216" spans="1:17" x14ac:dyDescent="0.2">
      <c r="A216" t="s">
        <v>24</v>
      </c>
      <c r="B216" t="s">
        <v>2</v>
      </c>
      <c r="C216">
        <v>0</v>
      </c>
      <c r="D216" t="s">
        <v>8</v>
      </c>
      <c r="E216">
        <v>1</v>
      </c>
      <c r="F216" t="s">
        <v>7</v>
      </c>
      <c r="G216">
        <v>1</v>
      </c>
      <c r="H216" t="s">
        <v>5</v>
      </c>
      <c r="I216">
        <v>0</v>
      </c>
      <c r="J216">
        <v>4</v>
      </c>
      <c r="K216" s="19">
        <v>30.14</v>
      </c>
      <c r="L216" s="19">
        <v>3.09</v>
      </c>
      <c r="M216" s="2">
        <f>P216+(0.37*J216)</f>
        <v>3.6453357142857139</v>
      </c>
      <c r="N216" t="e">
        <f>VLOOKUP($A216,#REF!,2,FALSE)</f>
        <v>#REF!</v>
      </c>
      <c r="O216" t="str">
        <f>B216&amp;"_"&amp;D216&amp;"_"&amp;F216&amp;H216</f>
        <v>Female_Yes_SatDinner</v>
      </c>
      <c r="P216" s="2">
        <v>2.1653357142857139</v>
      </c>
      <c r="Q216" s="2"/>
    </row>
    <row r="217" spans="1:17" x14ac:dyDescent="0.2">
      <c r="A217" t="s">
        <v>33</v>
      </c>
      <c r="B217" t="s">
        <v>6</v>
      </c>
      <c r="C217">
        <v>1</v>
      </c>
      <c r="D217" t="s">
        <v>8</v>
      </c>
      <c r="E217">
        <v>1</v>
      </c>
      <c r="F217" t="s">
        <v>4</v>
      </c>
      <c r="G217">
        <v>10</v>
      </c>
      <c r="H217" t="s">
        <v>5</v>
      </c>
      <c r="I217">
        <v>0</v>
      </c>
      <c r="J217">
        <v>2</v>
      </c>
      <c r="K217" s="19">
        <v>34.630000000000003</v>
      </c>
      <c r="L217" s="19">
        <v>3.55</v>
      </c>
      <c r="M217" s="2">
        <f>P217+(0.37*J217)</f>
        <v>2.9053357142857141</v>
      </c>
      <c r="N217" t="e">
        <f>VLOOKUP($A217,#REF!,2,FALSE)</f>
        <v>#REF!</v>
      </c>
      <c r="O217" t="str">
        <f>B217&amp;"_"&amp;D217&amp;"_"&amp;F217&amp;H217</f>
        <v>Male_Yes_SunDinner</v>
      </c>
      <c r="P217" s="2">
        <v>2.1653357142857139</v>
      </c>
      <c r="Q217" s="2"/>
    </row>
    <row r="218" spans="1:17" x14ac:dyDescent="0.2">
      <c r="A218" t="s">
        <v>20</v>
      </c>
      <c r="B218" t="s">
        <v>6</v>
      </c>
      <c r="C218">
        <v>1</v>
      </c>
      <c r="D218" t="s">
        <v>3</v>
      </c>
      <c r="E218">
        <v>0</v>
      </c>
      <c r="F218" t="s">
        <v>4</v>
      </c>
      <c r="G218">
        <v>10</v>
      </c>
      <c r="H218" t="s">
        <v>5</v>
      </c>
      <c r="I218">
        <v>0</v>
      </c>
      <c r="J218">
        <v>4</v>
      </c>
      <c r="K218" s="19">
        <v>29.93</v>
      </c>
      <c r="L218" s="19">
        <v>5.07</v>
      </c>
      <c r="M218" s="2">
        <f>P218+(0.37*J218)</f>
        <v>4.3346999999999998</v>
      </c>
      <c r="N218" t="e">
        <f>VLOOKUP($A218,#REF!,2,FALSE)</f>
        <v>#REF!</v>
      </c>
      <c r="O218" t="str">
        <f>B218&amp;"_"&amp;D218&amp;"_"&amp;F218&amp;H218</f>
        <v>Male_No_SunDinner</v>
      </c>
      <c r="P218" s="2">
        <v>2.8547000000000002</v>
      </c>
      <c r="Q218" s="2"/>
    </row>
    <row r="219" spans="1:17" x14ac:dyDescent="0.2">
      <c r="A219" t="s">
        <v>20</v>
      </c>
      <c r="B219" t="s">
        <v>6</v>
      </c>
      <c r="C219">
        <v>1</v>
      </c>
      <c r="D219" t="s">
        <v>3</v>
      </c>
      <c r="E219">
        <v>0</v>
      </c>
      <c r="F219" t="s">
        <v>4</v>
      </c>
      <c r="G219">
        <v>10</v>
      </c>
      <c r="H219" t="s">
        <v>5</v>
      </c>
      <c r="I219">
        <v>0</v>
      </c>
      <c r="J219">
        <v>4</v>
      </c>
      <c r="K219" s="19">
        <v>30.4</v>
      </c>
      <c r="L219" s="19">
        <v>5.6</v>
      </c>
      <c r="M219" s="2">
        <f>P219+(0.37*J219)</f>
        <v>4.3346999999999998</v>
      </c>
      <c r="N219" t="e">
        <f>VLOOKUP($A219,#REF!,2,FALSE)</f>
        <v>#REF!</v>
      </c>
      <c r="O219" t="str">
        <f>B219&amp;"_"&amp;D219&amp;"_"&amp;F219&amp;H219</f>
        <v>Male_No_SunDinner</v>
      </c>
      <c r="P219" s="2">
        <v>2.8547000000000002</v>
      </c>
      <c r="Q219" s="2"/>
    </row>
    <row r="220" spans="1:17" x14ac:dyDescent="0.2">
      <c r="A220" t="s">
        <v>27</v>
      </c>
      <c r="B220" t="s">
        <v>2</v>
      </c>
      <c r="C220">
        <v>0</v>
      </c>
      <c r="D220" t="s">
        <v>3</v>
      </c>
      <c r="E220">
        <v>0</v>
      </c>
      <c r="F220" t="s">
        <v>9</v>
      </c>
      <c r="G220">
        <v>11</v>
      </c>
      <c r="H220" t="s">
        <v>10</v>
      </c>
      <c r="I220">
        <v>1</v>
      </c>
      <c r="J220">
        <v>6</v>
      </c>
      <c r="K220" s="19">
        <v>27.05</v>
      </c>
      <c r="L220" s="19">
        <v>5</v>
      </c>
      <c r="M220" s="2">
        <f>P220+(0.37*J220)</f>
        <v>5.0747</v>
      </c>
      <c r="N220" t="e">
        <f>VLOOKUP($A220,#REF!,2,FALSE)</f>
        <v>#REF!</v>
      </c>
      <c r="O220" t="str">
        <f>B220&amp;"_"&amp;D220&amp;"_"&amp;F220&amp;H220</f>
        <v>Female_No_ThurLunch</v>
      </c>
      <c r="P220" s="2">
        <v>2.8547000000000002</v>
      </c>
      <c r="Q220" s="2"/>
    </row>
    <row r="221" spans="1:17" x14ac:dyDescent="0.2">
      <c r="A221" t="s">
        <v>33</v>
      </c>
      <c r="B221" t="s">
        <v>6</v>
      </c>
      <c r="C221">
        <v>1</v>
      </c>
      <c r="D221" t="s">
        <v>8</v>
      </c>
      <c r="E221">
        <v>1</v>
      </c>
      <c r="F221" t="s">
        <v>4</v>
      </c>
      <c r="G221">
        <v>10</v>
      </c>
      <c r="H221" t="s">
        <v>5</v>
      </c>
      <c r="I221">
        <v>0</v>
      </c>
      <c r="J221">
        <v>5</v>
      </c>
      <c r="K221" s="19">
        <v>30.46</v>
      </c>
      <c r="L221" s="19">
        <v>2</v>
      </c>
      <c r="M221" s="2">
        <f>P221+(0.37*J221)</f>
        <v>4.0153357142857136</v>
      </c>
      <c r="N221" t="e">
        <f>VLOOKUP($A221,#REF!,2,FALSE)</f>
        <v>#REF!</v>
      </c>
      <c r="O221" t="str">
        <f>B221&amp;"_"&amp;D221&amp;"_"&amp;F221&amp;H221</f>
        <v>Male_Yes_SunDinner</v>
      </c>
      <c r="P221" s="2">
        <v>2.1653357142857139</v>
      </c>
      <c r="Q221" s="2"/>
    </row>
    <row r="222" spans="1:17" x14ac:dyDescent="0.2">
      <c r="A222" t="s">
        <v>20</v>
      </c>
      <c r="B222" t="s">
        <v>6</v>
      </c>
      <c r="C222">
        <v>1</v>
      </c>
      <c r="D222" t="s">
        <v>3</v>
      </c>
      <c r="E222">
        <v>0</v>
      </c>
      <c r="F222" t="s">
        <v>4</v>
      </c>
      <c r="G222">
        <v>10</v>
      </c>
      <c r="H222" t="s">
        <v>5</v>
      </c>
      <c r="I222">
        <v>0</v>
      </c>
      <c r="J222">
        <v>4</v>
      </c>
      <c r="K222" s="19">
        <v>31.71</v>
      </c>
      <c r="L222" s="19">
        <v>4.5</v>
      </c>
      <c r="M222" s="2">
        <f>P222+(0.37*J222)</f>
        <v>4.3346999999999998</v>
      </c>
      <c r="N222" t="e">
        <f>VLOOKUP($A222,#REF!,2,FALSE)</f>
        <v>#REF!</v>
      </c>
      <c r="O222" t="str">
        <f>B222&amp;"_"&amp;D222&amp;"_"&amp;F222&amp;H222</f>
        <v>Male_No_SunDinner</v>
      </c>
      <c r="P222" s="2">
        <v>2.8547000000000002</v>
      </c>
      <c r="Q222" s="2"/>
    </row>
    <row r="223" spans="1:17" x14ac:dyDescent="0.2">
      <c r="A223" t="s">
        <v>19</v>
      </c>
      <c r="B223" t="s">
        <v>2</v>
      </c>
      <c r="C223">
        <v>0</v>
      </c>
      <c r="D223" t="s">
        <v>3</v>
      </c>
      <c r="E223">
        <v>0</v>
      </c>
      <c r="F223" t="s">
        <v>4</v>
      </c>
      <c r="G223">
        <v>10</v>
      </c>
      <c r="H223" t="s">
        <v>5</v>
      </c>
      <c r="I223">
        <v>0</v>
      </c>
      <c r="J223">
        <v>5</v>
      </c>
      <c r="K223" s="19">
        <v>29.85</v>
      </c>
      <c r="L223" s="19">
        <v>5.14</v>
      </c>
      <c r="M223" s="2">
        <f>P223+(0.37*J223)</f>
        <v>4.0153357142857136</v>
      </c>
      <c r="N223" t="e">
        <f>VLOOKUP($A223,#REF!,2,FALSE)</f>
        <v>#REF!</v>
      </c>
      <c r="O223" t="str">
        <f>B223&amp;"_"&amp;D223&amp;"_"&amp;F223&amp;H223</f>
        <v>Female_No_SunDinner</v>
      </c>
      <c r="P223" s="2">
        <v>2.1653357142857139</v>
      </c>
      <c r="Q223" s="2"/>
    </row>
    <row r="224" spans="1:17" x14ac:dyDescent="0.2">
      <c r="A224" t="s">
        <v>20</v>
      </c>
      <c r="B224" t="s">
        <v>6</v>
      </c>
      <c r="C224">
        <v>1</v>
      </c>
      <c r="D224" t="s">
        <v>3</v>
      </c>
      <c r="E224">
        <v>0</v>
      </c>
      <c r="F224" t="s">
        <v>4</v>
      </c>
      <c r="G224">
        <v>10</v>
      </c>
      <c r="H224" t="s">
        <v>5</v>
      </c>
      <c r="I224">
        <v>0</v>
      </c>
      <c r="J224">
        <v>4</v>
      </c>
      <c r="K224" s="19">
        <v>32.4</v>
      </c>
      <c r="L224" s="19">
        <v>6</v>
      </c>
      <c r="M224" s="2">
        <f>P224+(0.37*J224)</f>
        <v>4.3346999999999998</v>
      </c>
      <c r="N224" t="e">
        <f>VLOOKUP($A224,#REF!,2,FALSE)</f>
        <v>#REF!</v>
      </c>
      <c r="O224" t="str">
        <f>B224&amp;"_"&amp;D224&amp;"_"&amp;F224&amp;H224</f>
        <v>Male_No_SunDinner</v>
      </c>
      <c r="P224" s="2">
        <v>2.8547000000000002</v>
      </c>
      <c r="Q224" s="2"/>
    </row>
    <row r="225" spans="1:17" x14ac:dyDescent="0.2">
      <c r="A225" t="s">
        <v>33</v>
      </c>
      <c r="B225" t="s">
        <v>6</v>
      </c>
      <c r="C225">
        <v>1</v>
      </c>
      <c r="D225" t="s">
        <v>8</v>
      </c>
      <c r="E225">
        <v>1</v>
      </c>
      <c r="F225" t="s">
        <v>4</v>
      </c>
      <c r="G225">
        <v>10</v>
      </c>
      <c r="H225" t="s">
        <v>5</v>
      </c>
      <c r="I225">
        <v>0</v>
      </c>
      <c r="J225">
        <v>4</v>
      </c>
      <c r="K225" s="19">
        <v>34.65</v>
      </c>
      <c r="L225" s="19">
        <v>3.68</v>
      </c>
      <c r="M225" s="2">
        <f>P225+(0.37*J225)</f>
        <v>4.4888999999999992</v>
      </c>
      <c r="N225" t="e">
        <f>VLOOKUP($A225,#REF!,2,FALSE)</f>
        <v>#REF!</v>
      </c>
      <c r="O225" t="str">
        <f>B225&amp;"_"&amp;D225&amp;"_"&amp;F225&amp;H225</f>
        <v>Male_Yes_SunDinner</v>
      </c>
      <c r="P225" s="2">
        <v>3.0088999999999997</v>
      </c>
      <c r="Q225" s="2"/>
    </row>
    <row r="226" spans="1:17" x14ac:dyDescent="0.2">
      <c r="A226" t="s">
        <v>27</v>
      </c>
      <c r="B226" t="s">
        <v>2</v>
      </c>
      <c r="C226">
        <v>0</v>
      </c>
      <c r="D226" t="s">
        <v>3</v>
      </c>
      <c r="E226">
        <v>0</v>
      </c>
      <c r="F226" t="s">
        <v>9</v>
      </c>
      <c r="G226">
        <v>11</v>
      </c>
      <c r="H226" t="s">
        <v>10</v>
      </c>
      <c r="I226">
        <v>1</v>
      </c>
      <c r="J226">
        <v>6</v>
      </c>
      <c r="K226" s="19">
        <v>29.8</v>
      </c>
      <c r="L226" s="19">
        <v>4.2</v>
      </c>
      <c r="M226" s="2">
        <f>P226+(0.37*J226)</f>
        <v>5.0747</v>
      </c>
      <c r="N226" t="e">
        <f>VLOOKUP($A226,#REF!,2,FALSE)</f>
        <v>#REF!</v>
      </c>
      <c r="O226" t="str">
        <f>B226&amp;"_"&amp;D226&amp;"_"&amp;F226&amp;H226</f>
        <v>Female_No_ThurLunch</v>
      </c>
      <c r="P226" s="2">
        <v>2.8547000000000002</v>
      </c>
      <c r="Q226" s="2"/>
    </row>
    <row r="227" spans="1:17" x14ac:dyDescent="0.2">
      <c r="A227" t="s">
        <v>22</v>
      </c>
      <c r="B227" t="s">
        <v>2</v>
      </c>
      <c r="C227">
        <v>0</v>
      </c>
      <c r="D227" t="s">
        <v>3</v>
      </c>
      <c r="E227">
        <v>0</v>
      </c>
      <c r="F227" t="s">
        <v>7</v>
      </c>
      <c r="G227">
        <v>1</v>
      </c>
      <c r="H227" t="s">
        <v>5</v>
      </c>
      <c r="I227">
        <v>0</v>
      </c>
      <c r="J227">
        <v>3</v>
      </c>
      <c r="K227" s="19">
        <v>35.83</v>
      </c>
      <c r="L227" s="19">
        <v>4.67</v>
      </c>
      <c r="M227" s="2">
        <f>P227+(0.37*J227)</f>
        <v>3.2753357142857138</v>
      </c>
      <c r="N227" t="e">
        <f>VLOOKUP($A227,#REF!,2,FALSE)</f>
        <v>#REF!</v>
      </c>
      <c r="O227" t="str">
        <f>B227&amp;"_"&amp;D227&amp;"_"&amp;F227&amp;H227</f>
        <v>Female_No_SatDinner</v>
      </c>
      <c r="P227" s="2">
        <v>2.1653357142857139</v>
      </c>
      <c r="Q227" s="2"/>
    </row>
    <row r="228" spans="1:17" x14ac:dyDescent="0.2">
      <c r="A228" t="s">
        <v>27</v>
      </c>
      <c r="B228" t="s">
        <v>2</v>
      </c>
      <c r="C228">
        <v>0</v>
      </c>
      <c r="D228" t="s">
        <v>3</v>
      </c>
      <c r="E228">
        <v>0</v>
      </c>
      <c r="F228" t="s">
        <v>9</v>
      </c>
      <c r="G228">
        <v>11</v>
      </c>
      <c r="H228" t="s">
        <v>10</v>
      </c>
      <c r="I228">
        <v>1</v>
      </c>
      <c r="J228">
        <v>4</v>
      </c>
      <c r="K228" s="19">
        <v>34.83</v>
      </c>
      <c r="L228" s="19">
        <v>5.17</v>
      </c>
      <c r="M228" s="2">
        <f>P228+(0.37*J228)</f>
        <v>3.6453357142857139</v>
      </c>
      <c r="N228" t="e">
        <f>VLOOKUP($A228,#REF!,2,FALSE)</f>
        <v>#REF!</v>
      </c>
      <c r="O228" t="str">
        <f>B228&amp;"_"&amp;D228&amp;"_"&amp;F228&amp;H228</f>
        <v>Female_No_ThurLunch</v>
      </c>
      <c r="P228" s="2">
        <v>2.1653357142857139</v>
      </c>
      <c r="Q228" s="2"/>
    </row>
    <row r="229" spans="1:17" x14ac:dyDescent="0.2">
      <c r="A229" t="s">
        <v>19</v>
      </c>
      <c r="B229" t="s">
        <v>2</v>
      </c>
      <c r="C229">
        <v>0</v>
      </c>
      <c r="D229" t="s">
        <v>3</v>
      </c>
      <c r="E229">
        <v>0</v>
      </c>
      <c r="F229" t="s">
        <v>4</v>
      </c>
      <c r="G229">
        <v>10</v>
      </c>
      <c r="H229" t="s">
        <v>5</v>
      </c>
      <c r="I229">
        <v>0</v>
      </c>
      <c r="J229">
        <v>4</v>
      </c>
      <c r="K229" s="19">
        <v>34.81</v>
      </c>
      <c r="L229" s="19">
        <v>5.2</v>
      </c>
      <c r="M229" s="2">
        <f>P229+(0.37*J229)</f>
        <v>3.6453357142857139</v>
      </c>
      <c r="N229" t="e">
        <f>VLOOKUP($A229,#REF!,2,FALSE)</f>
        <v>#REF!</v>
      </c>
      <c r="O229" t="str">
        <f>B229&amp;"_"&amp;D229&amp;"_"&amp;F229&amp;H229</f>
        <v>Female_No_SunDinner</v>
      </c>
      <c r="P229" s="2">
        <v>2.1653357142857139</v>
      </c>
      <c r="Q229" s="2"/>
    </row>
    <row r="230" spans="1:17" x14ac:dyDescent="0.2">
      <c r="A230" t="s">
        <v>19</v>
      </c>
      <c r="B230" t="s">
        <v>2</v>
      </c>
      <c r="C230">
        <v>0</v>
      </c>
      <c r="D230" t="s">
        <v>3</v>
      </c>
      <c r="E230">
        <v>0</v>
      </c>
      <c r="F230" t="s">
        <v>4</v>
      </c>
      <c r="G230">
        <v>10</v>
      </c>
      <c r="H230" t="s">
        <v>5</v>
      </c>
      <c r="I230">
        <v>0</v>
      </c>
      <c r="J230">
        <v>4</v>
      </c>
      <c r="K230" s="19">
        <v>35.26</v>
      </c>
      <c r="L230" s="19">
        <v>5</v>
      </c>
      <c r="M230" s="2">
        <f>P230+(0.37*J230)</f>
        <v>3.6453357142857139</v>
      </c>
      <c r="N230" t="e">
        <f>VLOOKUP($A230,#REF!,2,FALSE)</f>
        <v>#REF!</v>
      </c>
      <c r="O230" t="str">
        <f>B230&amp;"_"&amp;D230&amp;"_"&amp;F230&amp;H230</f>
        <v>Female_No_SunDinner</v>
      </c>
      <c r="P230" s="2">
        <v>2.1653357142857139</v>
      </c>
      <c r="Q230" s="2"/>
    </row>
    <row r="231" spans="1:17" x14ac:dyDescent="0.2">
      <c r="A231" t="s">
        <v>33</v>
      </c>
      <c r="B231" t="s">
        <v>6</v>
      </c>
      <c r="C231">
        <v>1</v>
      </c>
      <c r="D231" t="s">
        <v>8</v>
      </c>
      <c r="E231">
        <v>1</v>
      </c>
      <c r="F231" t="s">
        <v>4</v>
      </c>
      <c r="G231">
        <v>10</v>
      </c>
      <c r="H231" t="s">
        <v>5</v>
      </c>
      <c r="I231">
        <v>0</v>
      </c>
      <c r="J231">
        <v>2</v>
      </c>
      <c r="K231" s="19">
        <v>40.549999999999997</v>
      </c>
      <c r="L231" s="19">
        <v>3</v>
      </c>
      <c r="M231" s="2">
        <f>P231+(0.37*J231)</f>
        <v>2.9053357142857141</v>
      </c>
      <c r="N231" t="e">
        <f>VLOOKUP($A231,#REF!,2,FALSE)</f>
        <v>#REF!</v>
      </c>
      <c r="O231" t="str">
        <f>B231&amp;"_"&amp;D231&amp;"_"&amp;F231&amp;H231</f>
        <v>Male_Yes_SunDinner</v>
      </c>
      <c r="P231" s="2">
        <v>2.1653357142857139</v>
      </c>
      <c r="Q231" s="2"/>
    </row>
    <row r="232" spans="1:17" x14ac:dyDescent="0.2">
      <c r="A232" t="s">
        <v>20</v>
      </c>
      <c r="B232" t="s">
        <v>6</v>
      </c>
      <c r="C232">
        <v>1</v>
      </c>
      <c r="D232" t="s">
        <v>3</v>
      </c>
      <c r="E232">
        <v>0</v>
      </c>
      <c r="F232" t="s">
        <v>4</v>
      </c>
      <c r="G232">
        <v>10</v>
      </c>
      <c r="H232" t="s">
        <v>5</v>
      </c>
      <c r="I232">
        <v>0</v>
      </c>
      <c r="J232">
        <v>3</v>
      </c>
      <c r="K232" s="19">
        <v>38.07</v>
      </c>
      <c r="L232" s="19">
        <v>4</v>
      </c>
      <c r="M232" s="2">
        <f>P232+(0.37*J232)</f>
        <v>3.9647000000000001</v>
      </c>
      <c r="N232" t="e">
        <f>VLOOKUP($A232,#REF!,2,FALSE)</f>
        <v>#REF!</v>
      </c>
      <c r="O232" t="str">
        <f>B232&amp;"_"&amp;D232&amp;"_"&amp;F232&amp;H232</f>
        <v>Male_No_SunDinner</v>
      </c>
      <c r="P232" s="2">
        <v>2.8547000000000002</v>
      </c>
      <c r="Q232" s="2"/>
    </row>
    <row r="233" spans="1:17" x14ac:dyDescent="0.2">
      <c r="A233" t="s">
        <v>23</v>
      </c>
      <c r="B233" t="s">
        <v>6</v>
      </c>
      <c r="C233">
        <v>1</v>
      </c>
      <c r="D233" t="s">
        <v>8</v>
      </c>
      <c r="E233">
        <v>1</v>
      </c>
      <c r="F233" t="s">
        <v>7</v>
      </c>
      <c r="G233">
        <v>1</v>
      </c>
      <c r="H233" t="s">
        <v>5</v>
      </c>
      <c r="I233">
        <v>0</v>
      </c>
      <c r="J233">
        <v>4</v>
      </c>
      <c r="K233" s="19">
        <v>38.01</v>
      </c>
      <c r="L233" s="19">
        <v>3</v>
      </c>
      <c r="M233" s="2">
        <f>P233+(0.37*J233)</f>
        <v>4.3346999999999998</v>
      </c>
      <c r="N233" t="e">
        <f>VLOOKUP($A233,#REF!,2,FALSE)</f>
        <v>#REF!</v>
      </c>
      <c r="O233" t="str">
        <f>B233&amp;"_"&amp;D233&amp;"_"&amp;F233&amp;H233</f>
        <v>Male_Yes_SatDinner</v>
      </c>
      <c r="P233" s="2">
        <v>2.8547000000000002</v>
      </c>
      <c r="Q233" s="2"/>
    </row>
    <row r="234" spans="1:17" x14ac:dyDescent="0.2">
      <c r="A234" t="s">
        <v>23</v>
      </c>
      <c r="B234" t="s">
        <v>6</v>
      </c>
      <c r="C234">
        <v>1</v>
      </c>
      <c r="D234" t="s">
        <v>8</v>
      </c>
      <c r="E234">
        <v>1</v>
      </c>
      <c r="F234" t="s">
        <v>7</v>
      </c>
      <c r="G234">
        <v>1</v>
      </c>
      <c r="H234" t="s">
        <v>5</v>
      </c>
      <c r="I234">
        <v>0</v>
      </c>
      <c r="J234">
        <v>4</v>
      </c>
      <c r="K234" s="19">
        <v>38.729999999999997</v>
      </c>
      <c r="L234" s="19">
        <v>3</v>
      </c>
      <c r="M234" s="2">
        <f>P234+(0.37*J234)</f>
        <v>3.6453357142857139</v>
      </c>
      <c r="N234" t="e">
        <f>VLOOKUP($A234,#REF!,2,FALSE)</f>
        <v>#REF!</v>
      </c>
      <c r="O234" t="str">
        <f>B234&amp;"_"&amp;D234&amp;"_"&amp;F234&amp;H234</f>
        <v>Male_Yes_SatDinner</v>
      </c>
      <c r="P234" s="2">
        <v>2.1653357142857139</v>
      </c>
      <c r="Q234" s="2"/>
    </row>
    <row r="235" spans="1:17" x14ac:dyDescent="0.2">
      <c r="A235" t="s">
        <v>25</v>
      </c>
      <c r="B235" t="s">
        <v>6</v>
      </c>
      <c r="C235">
        <v>1</v>
      </c>
      <c r="D235" t="s">
        <v>3</v>
      </c>
      <c r="E235">
        <v>0</v>
      </c>
      <c r="F235" t="s">
        <v>9</v>
      </c>
      <c r="G235">
        <v>11</v>
      </c>
      <c r="H235" t="s">
        <v>10</v>
      </c>
      <c r="I235">
        <v>1</v>
      </c>
      <c r="J235">
        <v>6</v>
      </c>
      <c r="K235" s="19">
        <v>34.299999999999997</v>
      </c>
      <c r="L235" s="19">
        <v>6.7</v>
      </c>
      <c r="M235" s="2">
        <f>P235+(0.37*J235)</f>
        <v>4.3853357142857137</v>
      </c>
      <c r="N235" t="e">
        <f>VLOOKUP($A235,#REF!,2,FALSE)</f>
        <v>#REF!</v>
      </c>
      <c r="O235" t="str">
        <f>B235&amp;"_"&amp;D235&amp;"_"&amp;F235&amp;H235</f>
        <v>Male_No_ThurLunch</v>
      </c>
      <c r="P235" s="2">
        <v>2.1653357142857139</v>
      </c>
      <c r="Q235" s="2"/>
    </row>
    <row r="236" spans="1:17" x14ac:dyDescent="0.2">
      <c r="A236" t="s">
        <v>28</v>
      </c>
      <c r="B236" t="s">
        <v>6</v>
      </c>
      <c r="C236">
        <v>1</v>
      </c>
      <c r="D236" t="s">
        <v>8</v>
      </c>
      <c r="E236">
        <v>1</v>
      </c>
      <c r="F236" t="s">
        <v>11</v>
      </c>
      <c r="G236">
        <v>0</v>
      </c>
      <c r="H236" t="s">
        <v>5</v>
      </c>
      <c r="I236">
        <v>0</v>
      </c>
      <c r="J236">
        <v>4</v>
      </c>
      <c r="K236" s="19">
        <v>40.17</v>
      </c>
      <c r="L236" s="19">
        <v>4.7300000000000004</v>
      </c>
      <c r="M236" s="2">
        <f>P236+(0.37*J236)</f>
        <v>4.3346999999999998</v>
      </c>
      <c r="N236" t="e">
        <f>VLOOKUP($A236,#REF!,2,FALSE)</f>
        <v>#REF!</v>
      </c>
      <c r="O236" t="str">
        <f>B236&amp;"_"&amp;D236&amp;"_"&amp;F236&amp;H236</f>
        <v>Male_Yes_FriDinner</v>
      </c>
      <c r="P236" s="2">
        <v>2.8547000000000002</v>
      </c>
      <c r="Q236" s="2"/>
    </row>
    <row r="237" spans="1:17" x14ac:dyDescent="0.2">
      <c r="A237" t="s">
        <v>21</v>
      </c>
      <c r="B237" t="s">
        <v>6</v>
      </c>
      <c r="C237">
        <v>1</v>
      </c>
      <c r="D237" t="s">
        <v>3</v>
      </c>
      <c r="E237">
        <v>0</v>
      </c>
      <c r="F237" t="s">
        <v>7</v>
      </c>
      <c r="G237">
        <v>1</v>
      </c>
      <c r="H237" t="s">
        <v>5</v>
      </c>
      <c r="I237">
        <v>0</v>
      </c>
      <c r="J237">
        <v>4</v>
      </c>
      <c r="K237" s="19">
        <v>39.42</v>
      </c>
      <c r="L237" s="19">
        <v>7.58</v>
      </c>
      <c r="M237" s="2">
        <f>P237+(0.37*J237)</f>
        <v>3.6453357142857139</v>
      </c>
      <c r="N237" t="e">
        <f>VLOOKUP($A237,#REF!,2,FALSE)</f>
        <v>#REF!</v>
      </c>
      <c r="O237" t="str">
        <f>B237&amp;"_"&amp;D237&amp;"_"&amp;F237&amp;H237</f>
        <v>Male_No_SatDinner</v>
      </c>
      <c r="P237" s="2">
        <v>2.1653357142857139</v>
      </c>
      <c r="Q237" s="2"/>
    </row>
    <row r="238" spans="1:17" x14ac:dyDescent="0.2">
      <c r="A238" t="s">
        <v>24</v>
      </c>
      <c r="B238" t="s">
        <v>2</v>
      </c>
      <c r="C238">
        <v>0</v>
      </c>
      <c r="D238" t="s">
        <v>8</v>
      </c>
      <c r="E238">
        <v>1</v>
      </c>
      <c r="F238" t="s">
        <v>7</v>
      </c>
      <c r="G238">
        <v>1</v>
      </c>
      <c r="H238" t="s">
        <v>5</v>
      </c>
      <c r="I238">
        <v>0</v>
      </c>
      <c r="J238">
        <v>3</v>
      </c>
      <c r="K238" s="19">
        <v>44.3</v>
      </c>
      <c r="L238" s="19">
        <v>2.5</v>
      </c>
      <c r="M238" s="2">
        <f>P238+(0.37*J238)</f>
        <v>3.9647000000000001</v>
      </c>
      <c r="N238" t="e">
        <f>VLOOKUP($A238,#REF!,2,FALSE)</f>
        <v>#REF!</v>
      </c>
      <c r="O238" t="str">
        <f>B238&amp;"_"&amp;D238&amp;"_"&amp;F238&amp;H238</f>
        <v>Female_Yes_SatDinner</v>
      </c>
      <c r="P238" s="2">
        <v>2.8547000000000002</v>
      </c>
      <c r="Q238" s="2"/>
    </row>
    <row r="239" spans="1:17" x14ac:dyDescent="0.2">
      <c r="A239" t="s">
        <v>34</v>
      </c>
      <c r="B239" t="s">
        <v>2</v>
      </c>
      <c r="C239">
        <v>0</v>
      </c>
      <c r="D239" t="s">
        <v>8</v>
      </c>
      <c r="E239">
        <v>1</v>
      </c>
      <c r="F239" t="s">
        <v>9</v>
      </c>
      <c r="G239">
        <v>11</v>
      </c>
      <c r="H239" t="s">
        <v>10</v>
      </c>
      <c r="I239">
        <v>1</v>
      </c>
      <c r="J239">
        <v>4</v>
      </c>
      <c r="K239" s="19">
        <v>43.11</v>
      </c>
      <c r="L239" s="19">
        <v>5</v>
      </c>
      <c r="M239" s="2">
        <f>P239+(0.37*J239)</f>
        <v>4.3346999999999998</v>
      </c>
      <c r="N239" t="e">
        <f>VLOOKUP($A239,#REF!,2,FALSE)</f>
        <v>#REF!</v>
      </c>
      <c r="O239" t="str">
        <f>B239&amp;"_"&amp;D239&amp;"_"&amp;F239&amp;H239</f>
        <v>Female_Yes_ThurLunch</v>
      </c>
      <c r="P239" s="2">
        <v>2.8547000000000002</v>
      </c>
      <c r="Q239" s="2"/>
    </row>
    <row r="240" spans="1:17" x14ac:dyDescent="0.2">
      <c r="A240" t="s">
        <v>33</v>
      </c>
      <c r="B240" t="s">
        <v>6</v>
      </c>
      <c r="C240">
        <v>1</v>
      </c>
      <c r="D240" t="s">
        <v>8</v>
      </c>
      <c r="E240">
        <v>1</v>
      </c>
      <c r="F240" t="s">
        <v>4</v>
      </c>
      <c r="G240">
        <v>10</v>
      </c>
      <c r="H240" t="s">
        <v>5</v>
      </c>
      <c r="I240">
        <v>0</v>
      </c>
      <c r="J240">
        <v>3</v>
      </c>
      <c r="K240" s="19">
        <v>45.35</v>
      </c>
      <c r="L240" s="19">
        <v>3.5</v>
      </c>
      <c r="M240" s="2">
        <f>P240+(0.37*J240)</f>
        <v>4.029057692307692</v>
      </c>
      <c r="N240" t="e">
        <f>VLOOKUP($A240,#REF!,2,FALSE)</f>
        <v>#REF!</v>
      </c>
      <c r="O240" t="str">
        <f>B240&amp;"_"&amp;D240&amp;"_"&amp;F240&amp;H240</f>
        <v>Male_Yes_SunDinner</v>
      </c>
      <c r="P240" s="2">
        <v>2.9190576923076921</v>
      </c>
      <c r="Q240" s="2"/>
    </row>
    <row r="241" spans="1:29" x14ac:dyDescent="0.2">
      <c r="A241" t="s">
        <v>25</v>
      </c>
      <c r="B241" t="s">
        <v>6</v>
      </c>
      <c r="C241">
        <v>1</v>
      </c>
      <c r="D241" t="s">
        <v>3</v>
      </c>
      <c r="E241">
        <v>0</v>
      </c>
      <c r="F241" t="s">
        <v>9</v>
      </c>
      <c r="G241">
        <v>11</v>
      </c>
      <c r="H241" t="s">
        <v>10</v>
      </c>
      <c r="I241">
        <v>1</v>
      </c>
      <c r="J241">
        <v>5</v>
      </c>
      <c r="K241" s="19">
        <v>41.19</v>
      </c>
      <c r="L241" s="19">
        <v>5</v>
      </c>
      <c r="M241" s="2">
        <f>P241+(0.37*J241)</f>
        <v>4.0153357142857136</v>
      </c>
      <c r="N241" t="e">
        <f>VLOOKUP($A241,#REF!,2,FALSE)</f>
        <v>#REF!</v>
      </c>
      <c r="O241" t="str">
        <f>B241&amp;"_"&amp;D241&amp;"_"&amp;F241&amp;H241</f>
        <v>Male_No_ThurLunch</v>
      </c>
      <c r="P241" s="2">
        <v>2.1653357142857139</v>
      </c>
      <c r="Q241" s="2"/>
    </row>
    <row r="242" spans="1:29" x14ac:dyDescent="0.2">
      <c r="A242" t="s">
        <v>23</v>
      </c>
      <c r="B242" t="s">
        <v>6</v>
      </c>
      <c r="C242">
        <v>1</v>
      </c>
      <c r="D242" t="s">
        <v>8</v>
      </c>
      <c r="E242">
        <v>1</v>
      </c>
      <c r="F242" t="s">
        <v>7</v>
      </c>
      <c r="G242">
        <v>1</v>
      </c>
      <c r="H242" t="s">
        <v>5</v>
      </c>
      <c r="I242">
        <v>0</v>
      </c>
      <c r="J242">
        <v>3</v>
      </c>
      <c r="K242" s="19">
        <v>50.81</v>
      </c>
      <c r="L242" s="19">
        <v>10</v>
      </c>
      <c r="M242" s="2">
        <f>P242+(0.37*J242)</f>
        <v>3.2753357142857138</v>
      </c>
      <c r="N242" t="e">
        <f>VLOOKUP($A242,#REF!,2,FALSE)</f>
        <v>#REF!</v>
      </c>
      <c r="O242" t="str">
        <f>B242&amp;"_"&amp;D242&amp;"_"&amp;F242&amp;H242</f>
        <v>Male_Yes_SatDinner</v>
      </c>
      <c r="P242" s="2">
        <v>2.1653357142857139</v>
      </c>
      <c r="Q242" s="2"/>
    </row>
    <row r="243" spans="1:29" x14ac:dyDescent="0.2">
      <c r="A243" t="s">
        <v>21</v>
      </c>
      <c r="B243" t="s">
        <v>6</v>
      </c>
      <c r="C243">
        <v>1</v>
      </c>
      <c r="D243" t="s">
        <v>3</v>
      </c>
      <c r="E243">
        <v>0</v>
      </c>
      <c r="F243" t="s">
        <v>7</v>
      </c>
      <c r="G243">
        <v>1</v>
      </c>
      <c r="H243" t="s">
        <v>5</v>
      </c>
      <c r="I243">
        <v>0</v>
      </c>
      <c r="J243">
        <v>4</v>
      </c>
      <c r="K243" s="19">
        <v>48.27</v>
      </c>
      <c r="L243" s="19">
        <v>6.73</v>
      </c>
      <c r="M243" s="2">
        <f>P243+(0.37*J243)</f>
        <v>4.3346999999999998</v>
      </c>
      <c r="N243" t="e">
        <f>VLOOKUP($A243,#REF!,2,FALSE)</f>
        <v>#REF!</v>
      </c>
      <c r="O243" t="str">
        <f>B243&amp;"_"&amp;D243&amp;"_"&amp;F243&amp;H243</f>
        <v>Male_No_SatDinner</v>
      </c>
      <c r="P243" s="2">
        <v>2.8547000000000002</v>
      </c>
      <c r="Q243" s="2"/>
    </row>
    <row r="244" spans="1:29" x14ac:dyDescent="0.2">
      <c r="A244" t="s">
        <v>21</v>
      </c>
      <c r="B244" t="s">
        <v>6</v>
      </c>
      <c r="C244">
        <v>1</v>
      </c>
      <c r="D244" t="s">
        <v>3</v>
      </c>
      <c r="E244">
        <v>0</v>
      </c>
      <c r="F244" t="s">
        <v>7</v>
      </c>
      <c r="G244">
        <v>1</v>
      </c>
      <c r="H244" t="s">
        <v>5</v>
      </c>
      <c r="I244">
        <v>0</v>
      </c>
      <c r="J244">
        <v>4</v>
      </c>
      <c r="K244" s="19">
        <v>48.33</v>
      </c>
      <c r="L244" s="19">
        <v>9</v>
      </c>
      <c r="M244" s="2">
        <f>P244+(0.37*J244)</f>
        <v>3.6453357142857139</v>
      </c>
      <c r="N244" t="e">
        <f>VLOOKUP($A244,#REF!,2,FALSE)</f>
        <v>#REF!</v>
      </c>
      <c r="O244" t="str">
        <f>B244&amp;"_"&amp;D244&amp;"_"&amp;F244&amp;H244</f>
        <v>Male_No_SatDinner</v>
      </c>
      <c r="P244" s="2">
        <v>2.1653357142857139</v>
      </c>
      <c r="Q244" s="2"/>
    </row>
    <row r="245" spans="1:29" ht="16" thickBot="1" x14ac:dyDescent="0.25">
      <c r="A245" t="s">
        <v>20</v>
      </c>
      <c r="B245" t="s">
        <v>6</v>
      </c>
      <c r="C245">
        <v>1</v>
      </c>
      <c r="D245" t="s">
        <v>3</v>
      </c>
      <c r="E245">
        <v>0</v>
      </c>
      <c r="F245" t="s">
        <v>4</v>
      </c>
      <c r="G245">
        <v>10</v>
      </c>
      <c r="H245" t="s">
        <v>5</v>
      </c>
      <c r="I245">
        <v>0</v>
      </c>
      <c r="J245">
        <v>6</v>
      </c>
      <c r="K245" s="19">
        <v>48.17</v>
      </c>
      <c r="L245" s="19">
        <v>5</v>
      </c>
      <c r="M245" s="2">
        <f>P245+(0.37*J245)</f>
        <v>4.3853357142857137</v>
      </c>
      <c r="N245" t="e">
        <f>VLOOKUP($A245,#REF!,2,FALSE)</f>
        <v>#REF!</v>
      </c>
      <c r="O245" t="str">
        <f>B245&amp;"_"&amp;D245&amp;"_"&amp;F245&amp;H245</f>
        <v>Male_No_SunDinner</v>
      </c>
      <c r="P245" s="2">
        <v>2.1653357142857139</v>
      </c>
      <c r="Q245" s="2"/>
    </row>
    <row r="246" spans="1:29" x14ac:dyDescent="0.2">
      <c r="Y246" s="8"/>
      <c r="Z246" s="8"/>
      <c r="AA246" s="8"/>
      <c r="AB246" s="8"/>
      <c r="AC246" s="8"/>
    </row>
    <row r="247" spans="1:29" x14ac:dyDescent="0.2">
      <c r="B247" t="s">
        <v>94</v>
      </c>
      <c r="Y247" s="6"/>
      <c r="Z247" s="6"/>
      <c r="AA247" s="6"/>
      <c r="AB247" s="6"/>
      <c r="AC247" s="6"/>
    </row>
    <row r="248" spans="1:29" x14ac:dyDescent="0.2">
      <c r="B248" t="s">
        <v>98</v>
      </c>
      <c r="C248">
        <f>IF(B248="male",1,2)</f>
        <v>2</v>
      </c>
      <c r="D248" t="s">
        <v>95</v>
      </c>
      <c r="E248">
        <f>IF(D248="yes",2,1)</f>
        <v>1</v>
      </c>
      <c r="F248" t="s">
        <v>96</v>
      </c>
      <c r="G248">
        <f>IF(F248="fri",1,(IF(F248="sat",2,(IF(F248="sun",3,4)))))</f>
        <v>3</v>
      </c>
      <c r="H248" t="s">
        <v>97</v>
      </c>
      <c r="I248">
        <f>IF(H248="dinner",1,2)</f>
        <v>1</v>
      </c>
      <c r="J248">
        <v>10</v>
      </c>
      <c r="K248" s="5">
        <v>5</v>
      </c>
      <c r="P248" s="2"/>
      <c r="Y248" s="6"/>
      <c r="Z248" s="6"/>
      <c r="AA248" s="6"/>
      <c r="AB248" s="6"/>
      <c r="AC248" s="6"/>
    </row>
    <row r="249" spans="1:29" x14ac:dyDescent="0.2">
      <c r="Y249" s="6"/>
      <c r="Z249" s="6"/>
      <c r="AA249" s="6"/>
      <c r="AB249" s="6"/>
      <c r="AC249" s="6"/>
    </row>
    <row r="250" spans="1:29" x14ac:dyDescent="0.2">
      <c r="Y250" s="6"/>
      <c r="Z250" s="6"/>
      <c r="AA250" s="6"/>
      <c r="AB250" s="6"/>
      <c r="AC250" s="6"/>
    </row>
    <row r="251" spans="1:29" x14ac:dyDescent="0.2">
      <c r="Y251" s="6"/>
      <c r="Z251" s="6"/>
      <c r="AA251" s="6"/>
      <c r="AB251" s="6"/>
      <c r="AC251" s="6"/>
    </row>
    <row r="252" spans="1:29" x14ac:dyDescent="0.2">
      <c r="Y252" s="6"/>
      <c r="Z252" s="6"/>
      <c r="AA252" s="6"/>
      <c r="AB252" s="6"/>
      <c r="AC252" s="6"/>
    </row>
    <row r="253" spans="1:29" x14ac:dyDescent="0.2">
      <c r="Y253" s="6"/>
      <c r="Z253" s="6"/>
      <c r="AA253" s="6"/>
      <c r="AB253" s="6"/>
      <c r="AC253" s="6"/>
    </row>
    <row r="254" spans="1:29" x14ac:dyDescent="0.2">
      <c r="Y254" s="6"/>
      <c r="Z254" s="6"/>
      <c r="AA254" s="6"/>
      <c r="AB254" s="6"/>
      <c r="AC254" s="6"/>
    </row>
    <row r="255" spans="1:29" x14ac:dyDescent="0.2">
      <c r="Y255" s="6"/>
      <c r="Z255" s="6"/>
      <c r="AA255" s="6"/>
      <c r="AB255" s="6"/>
      <c r="AC255" s="6"/>
    </row>
    <row r="256" spans="1:29" x14ac:dyDescent="0.2">
      <c r="Y256" s="6"/>
      <c r="Z256" s="6"/>
      <c r="AA256" s="6"/>
      <c r="AB256" s="6"/>
      <c r="AC256" s="6"/>
    </row>
    <row r="257" spans="25:29" x14ac:dyDescent="0.2">
      <c r="Y257" s="6"/>
      <c r="Z257" s="6"/>
      <c r="AA257" s="6"/>
      <c r="AB257" s="6"/>
      <c r="AC257" s="6"/>
    </row>
    <row r="258" spans="25:29" x14ac:dyDescent="0.2">
      <c r="Y258" s="6"/>
      <c r="Z258" s="6"/>
      <c r="AA258" s="6"/>
      <c r="AB258" s="6"/>
      <c r="AC258" s="6"/>
    </row>
    <row r="259" spans="25:29" x14ac:dyDescent="0.2">
      <c r="Y259" s="6"/>
      <c r="Z259" s="6"/>
      <c r="AA259" s="6"/>
      <c r="AB259" s="6"/>
      <c r="AC259" s="6"/>
    </row>
    <row r="260" spans="25:29" ht="16" thickBot="1" x14ac:dyDescent="0.25">
      <c r="Y260" s="7"/>
      <c r="Z260" s="7"/>
      <c r="AA260" s="7"/>
      <c r="AB260" s="7"/>
      <c r="AC260" s="7"/>
    </row>
    <row r="261" spans="25:29" ht="16" thickBot="1" x14ac:dyDescent="0.25">
      <c r="Y261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Mohammed</dc:creator>
  <cp:lastModifiedBy>Shoaib Mohammed</cp:lastModifiedBy>
  <dcterms:created xsi:type="dcterms:W3CDTF">2024-01-24T05:07:51Z</dcterms:created>
  <dcterms:modified xsi:type="dcterms:W3CDTF">2024-01-25T14:49:31Z</dcterms:modified>
</cp:coreProperties>
</file>