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7a788e9d63cb67/Documents/Desktop/"/>
    </mc:Choice>
  </mc:AlternateContent>
  <xr:revisionPtr revIDLastSave="147" documentId="8_{FF98D101-F99F-4AAB-B5EA-D7918A815AE2}" xr6:coauthVersionLast="47" xr6:coauthVersionMax="47" xr10:uidLastSave="{C0A70DEB-43A2-4D9E-BBD3-B4A57FA327D8}"/>
  <bookViews>
    <workbookView xWindow="-110" yWindow="-110" windowWidth="19420" windowHeight="11020" xr2:uid="{AC4CEFF2-CFB1-420A-8B82-72053B214065}"/>
  </bookViews>
  <sheets>
    <sheet name="Basic Retirement Model" sheetId="1" r:id="rId1"/>
    <sheet name="Dashboard" sheetId="2" r:id="rId2"/>
    <sheet name="Salary" sheetId="3" r:id="rId3"/>
    <sheet name="Wealth" sheetId="4" r:id="rId4"/>
    <sheet name="Retiremen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A3" i="5"/>
  <c r="B4" i="4"/>
  <c r="B5" i="4"/>
  <c r="A5" i="4"/>
  <c r="A4" i="4"/>
  <c r="B3" i="4"/>
  <c r="E10" i="3"/>
  <c r="F10" i="3" s="1"/>
  <c r="E11" i="3"/>
  <c r="F11" i="3" s="1"/>
  <c r="E12" i="3"/>
  <c r="F12" i="3" s="1"/>
  <c r="E16" i="3"/>
  <c r="F16" i="3" s="1"/>
  <c r="E17" i="3"/>
  <c r="F17" i="3" s="1"/>
  <c r="E18" i="3"/>
  <c r="F18" i="3" s="1"/>
  <c r="E19" i="3"/>
  <c r="F19" i="3" s="1"/>
  <c r="E20" i="3"/>
  <c r="F20" i="3" s="1"/>
  <c r="E24" i="3"/>
  <c r="F24" i="3" s="1"/>
  <c r="E25" i="3"/>
  <c r="F25" i="3" s="1"/>
  <c r="E26" i="3"/>
  <c r="F26" i="3" s="1"/>
  <c r="E27" i="3"/>
  <c r="F27" i="3" s="1"/>
  <c r="E28" i="3"/>
  <c r="F28" i="3" s="1"/>
  <c r="E32" i="3"/>
  <c r="F32" i="3" s="1"/>
  <c r="E33" i="3"/>
  <c r="F33" i="3" s="1"/>
  <c r="E34" i="3"/>
  <c r="F34" i="3" s="1"/>
  <c r="E35" i="3"/>
  <c r="F35" i="3" s="1"/>
  <c r="E36" i="3"/>
  <c r="F36" i="3" s="1"/>
  <c r="E40" i="3"/>
  <c r="F40" i="3" s="1"/>
  <c r="E41" i="3"/>
  <c r="F41" i="3" s="1"/>
  <c r="E42" i="3"/>
  <c r="F42" i="3" s="1"/>
  <c r="E43" i="3"/>
  <c r="F43" i="3" s="1"/>
  <c r="E44" i="3"/>
  <c r="F44" i="3" s="1"/>
  <c r="E48" i="3"/>
  <c r="F48" i="3" s="1"/>
  <c r="E9" i="3"/>
  <c r="F9" i="3" s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9" i="3"/>
  <c r="B2" i="3"/>
  <c r="B3" i="3"/>
  <c r="B4" i="3"/>
  <c r="B5" i="3"/>
  <c r="E13" i="3" s="1"/>
  <c r="F13" i="3" s="1"/>
  <c r="A3" i="3"/>
  <c r="A4" i="3"/>
  <c r="A5" i="3"/>
  <c r="A2" i="3"/>
  <c r="B8" i="1"/>
  <c r="C9" i="1" s="1"/>
  <c r="E47" i="3" l="1"/>
  <c r="F47" i="3" s="1"/>
  <c r="E39" i="3"/>
  <c r="F39" i="3" s="1"/>
  <c r="E31" i="3"/>
  <c r="F31" i="3" s="1"/>
  <c r="E23" i="3"/>
  <c r="F23" i="3" s="1"/>
  <c r="G23" i="3" s="1"/>
  <c r="B24" i="4" s="1"/>
  <c r="C24" i="4" s="1"/>
  <c r="E15" i="3"/>
  <c r="F15" i="3" s="1"/>
  <c r="G15" i="3" s="1"/>
  <c r="B16" i="4" s="1"/>
  <c r="C16" i="4" s="1"/>
  <c r="E46" i="3"/>
  <c r="F46" i="3" s="1"/>
  <c r="E38" i="3"/>
  <c r="F38" i="3" s="1"/>
  <c r="E30" i="3"/>
  <c r="F30" i="3" s="1"/>
  <c r="G30" i="3" s="1"/>
  <c r="B31" i="4" s="1"/>
  <c r="C31" i="4" s="1"/>
  <c r="E22" i="3"/>
  <c r="F22" i="3" s="1"/>
  <c r="E14" i="3"/>
  <c r="F14" i="3" s="1"/>
  <c r="E45" i="3"/>
  <c r="F45" i="3" s="1"/>
  <c r="E37" i="3"/>
  <c r="F37" i="3" s="1"/>
  <c r="E29" i="3"/>
  <c r="F29" i="3" s="1"/>
  <c r="E21" i="3"/>
  <c r="F21" i="3" s="1"/>
  <c r="G13" i="3"/>
  <c r="B14" i="4" s="1"/>
  <c r="C14" i="4" s="1"/>
  <c r="G27" i="3"/>
  <c r="B28" i="4" s="1"/>
  <c r="C28" i="4" s="1"/>
  <c r="G44" i="3"/>
  <c r="B45" i="4" s="1"/>
  <c r="C45" i="4" s="1"/>
  <c r="G43" i="3"/>
  <c r="B44" i="4" s="1"/>
  <c r="C44" i="4" s="1"/>
  <c r="G11" i="3"/>
  <c r="B12" i="4" s="1"/>
  <c r="C12" i="4" s="1"/>
  <c r="G36" i="3"/>
  <c r="B37" i="4" s="1"/>
  <c r="C37" i="4" s="1"/>
  <c r="G35" i="3"/>
  <c r="B36" i="4" s="1"/>
  <c r="C36" i="4" s="1"/>
  <c r="G28" i="3"/>
  <c r="B29" i="4" s="1"/>
  <c r="C29" i="4" s="1"/>
  <c r="G20" i="3"/>
  <c r="B21" i="4" s="1"/>
  <c r="C21" i="4" s="1"/>
  <c r="G19" i="3"/>
  <c r="B20" i="4" s="1"/>
  <c r="C20" i="4" s="1"/>
  <c r="G12" i="3"/>
  <c r="B13" i="4" s="1"/>
  <c r="C13" i="4" s="1"/>
  <c r="G18" i="3"/>
  <c r="B19" i="4" s="1"/>
  <c r="C19" i="4" s="1"/>
  <c r="G9" i="3"/>
  <c r="B10" i="4" s="1"/>
  <c r="C10" i="4" s="1"/>
  <c r="D10" i="4" s="1"/>
  <c r="G41" i="3"/>
  <c r="B42" i="4" s="1"/>
  <c r="C42" i="4" s="1"/>
  <c r="G33" i="3"/>
  <c r="B34" i="4" s="1"/>
  <c r="C34" i="4" s="1"/>
  <c r="G25" i="3"/>
  <c r="B26" i="4" s="1"/>
  <c r="C26" i="4" s="1"/>
  <c r="G17" i="3"/>
  <c r="B18" i="4" s="1"/>
  <c r="C18" i="4" s="1"/>
  <c r="G48" i="3"/>
  <c r="B49" i="4" s="1"/>
  <c r="C49" i="4" s="1"/>
  <c r="G40" i="3"/>
  <c r="B41" i="4" s="1"/>
  <c r="C41" i="4" s="1"/>
  <c r="G32" i="3"/>
  <c r="B33" i="4" s="1"/>
  <c r="C33" i="4" s="1"/>
  <c r="G24" i="3"/>
  <c r="B25" i="4" s="1"/>
  <c r="C25" i="4" s="1"/>
  <c r="G16" i="3"/>
  <c r="B17" i="4" s="1"/>
  <c r="C17" i="4" s="1"/>
  <c r="G34" i="3"/>
  <c r="B35" i="4" s="1"/>
  <c r="C35" i="4" s="1"/>
  <c r="G47" i="3"/>
  <c r="B48" i="4" s="1"/>
  <c r="C48" i="4" s="1"/>
  <c r="G39" i="3"/>
  <c r="B40" i="4" s="1"/>
  <c r="C40" i="4" s="1"/>
  <c r="G31" i="3"/>
  <c r="B32" i="4" s="1"/>
  <c r="C32" i="4" s="1"/>
  <c r="G42" i="3"/>
  <c r="B43" i="4" s="1"/>
  <c r="C43" i="4" s="1"/>
  <c r="G26" i="3"/>
  <c r="B27" i="4" s="1"/>
  <c r="C27" i="4" s="1"/>
  <c r="G22" i="3"/>
  <c r="B23" i="4" s="1"/>
  <c r="C23" i="4" s="1"/>
  <c r="G10" i="3"/>
  <c r="B11" i="4" s="1"/>
  <c r="C11" i="4" s="1"/>
  <c r="G46" i="3"/>
  <c r="B47" i="4" s="1"/>
  <c r="C47" i="4" s="1"/>
  <c r="G38" i="3"/>
  <c r="B39" i="4" s="1"/>
  <c r="C39" i="4" s="1"/>
  <c r="G14" i="3"/>
  <c r="B15" i="4" s="1"/>
  <c r="C15" i="4" s="1"/>
  <c r="G45" i="3"/>
  <c r="B46" i="4" s="1"/>
  <c r="C46" i="4" s="1"/>
  <c r="G37" i="3"/>
  <c r="B38" i="4" s="1"/>
  <c r="C38" i="4" s="1"/>
  <c r="G29" i="3"/>
  <c r="B30" i="4" s="1"/>
  <c r="C30" i="4" s="1"/>
  <c r="G21" i="3"/>
  <c r="B22" i="4" s="1"/>
  <c r="C22" i="4" s="1"/>
  <c r="B9" i="1"/>
  <c r="D9" i="1"/>
  <c r="D11" i="4" l="1"/>
  <c r="C7" i="5"/>
  <c r="D7" i="5" s="1"/>
  <c r="A7" i="5" l="1"/>
  <c r="A8" i="5"/>
  <c r="C8" i="5"/>
  <c r="D8" i="5" s="1"/>
  <c r="D12" i="4"/>
  <c r="D13" i="4" l="1"/>
  <c r="C9" i="5"/>
  <c r="D9" i="5" s="1"/>
  <c r="D14" i="4" l="1"/>
  <c r="C10" i="5"/>
  <c r="D10" i="5" s="1"/>
  <c r="A9" i="5"/>
  <c r="D15" i="4" l="1"/>
  <c r="C11" i="5"/>
  <c r="D11" i="5" s="1"/>
  <c r="A11" i="5" s="1"/>
  <c r="A10" i="5"/>
  <c r="C12" i="5" l="1"/>
  <c r="D12" i="5" s="1"/>
  <c r="D16" i="4"/>
  <c r="C13" i="5" l="1"/>
  <c r="D13" i="5" s="1"/>
  <c r="A13" i="5" s="1"/>
  <c r="D17" i="4"/>
  <c r="A12" i="5"/>
  <c r="C14" i="5" l="1"/>
  <c r="D14" i="5" s="1"/>
  <c r="D18" i="4"/>
  <c r="C15" i="5" l="1"/>
  <c r="D15" i="5" s="1"/>
  <c r="A15" i="5" s="1"/>
  <c r="D19" i="4"/>
  <c r="A14" i="5"/>
  <c r="D20" i="4" l="1"/>
  <c r="C16" i="5"/>
  <c r="D16" i="5" s="1"/>
  <c r="A16" i="5" s="1"/>
  <c r="D21" i="4" l="1"/>
  <c r="C17" i="5"/>
  <c r="D17" i="5" s="1"/>
  <c r="A17" i="5" s="1"/>
  <c r="D22" i="4" l="1"/>
  <c r="C18" i="5"/>
  <c r="D18" i="5" s="1"/>
  <c r="A18" i="5" s="1"/>
  <c r="D23" i="4" l="1"/>
  <c r="C19" i="5"/>
  <c r="D19" i="5" s="1"/>
  <c r="A19" i="5" s="1"/>
  <c r="D24" i="4" l="1"/>
  <c r="C20" i="5"/>
  <c r="D20" i="5" s="1"/>
  <c r="A20" i="5" s="1"/>
  <c r="D25" i="4" l="1"/>
  <c r="C21" i="5"/>
  <c r="D21" i="5" s="1"/>
  <c r="A21" i="5" s="1"/>
  <c r="D26" i="4" l="1"/>
  <c r="C22" i="5"/>
  <c r="D22" i="5" s="1"/>
  <c r="A22" i="5" s="1"/>
  <c r="D27" i="4" l="1"/>
  <c r="C23" i="5"/>
  <c r="D23" i="5" s="1"/>
  <c r="A23" i="5" s="1"/>
  <c r="D28" i="4" l="1"/>
  <c r="C24" i="5"/>
  <c r="D24" i="5" s="1"/>
  <c r="A24" i="5" s="1"/>
  <c r="D29" i="4" l="1"/>
  <c r="C25" i="5"/>
  <c r="D25" i="5" s="1"/>
  <c r="A25" i="5" s="1"/>
  <c r="D30" i="4" l="1"/>
  <c r="C26" i="5"/>
  <c r="D26" i="5" s="1"/>
  <c r="A26" i="5" s="1"/>
  <c r="D31" i="4" l="1"/>
  <c r="C27" i="5"/>
  <c r="D27" i="5" s="1"/>
  <c r="A27" i="5" s="1"/>
  <c r="D32" i="4" l="1"/>
  <c r="C28" i="5"/>
  <c r="D28" i="5" s="1"/>
  <c r="A28" i="5" s="1"/>
  <c r="D33" i="4" l="1"/>
  <c r="C29" i="5"/>
  <c r="D29" i="5" s="1"/>
  <c r="A29" i="5" s="1"/>
  <c r="D34" i="4" l="1"/>
  <c r="C30" i="5"/>
  <c r="D30" i="5" s="1"/>
  <c r="A30" i="5" s="1"/>
  <c r="D35" i="4" l="1"/>
  <c r="C31" i="5"/>
  <c r="D31" i="5" s="1"/>
  <c r="A31" i="5" s="1"/>
  <c r="D36" i="4" l="1"/>
  <c r="C32" i="5"/>
  <c r="D32" i="5" s="1"/>
  <c r="A32" i="5" s="1"/>
  <c r="D37" i="4" l="1"/>
  <c r="C33" i="5"/>
  <c r="D33" i="5" s="1"/>
  <c r="A33" i="5" s="1"/>
  <c r="D38" i="4" l="1"/>
  <c r="C34" i="5"/>
  <c r="D34" i="5" s="1"/>
  <c r="A34" i="5" s="1"/>
  <c r="D39" i="4" l="1"/>
  <c r="C35" i="5"/>
  <c r="D35" i="5" s="1"/>
  <c r="A35" i="5" s="1"/>
  <c r="D40" i="4" l="1"/>
  <c r="C36" i="5"/>
  <c r="D36" i="5" s="1"/>
  <c r="A36" i="5" s="1"/>
  <c r="D41" i="4" l="1"/>
  <c r="C37" i="5"/>
  <c r="D37" i="5" s="1"/>
  <c r="A37" i="5" s="1"/>
  <c r="D42" i="4" l="1"/>
  <c r="C38" i="5"/>
  <c r="D38" i="5" s="1"/>
  <c r="A38" i="5" s="1"/>
  <c r="D43" i="4" l="1"/>
  <c r="C39" i="5"/>
  <c r="D39" i="5" s="1"/>
  <c r="A39" i="5" s="1"/>
  <c r="D44" i="4" l="1"/>
  <c r="C40" i="5"/>
  <c r="D40" i="5" s="1"/>
  <c r="A40" i="5" s="1"/>
  <c r="D45" i="4" l="1"/>
  <c r="C41" i="5"/>
  <c r="D41" i="5" s="1"/>
  <c r="A41" i="5" s="1"/>
  <c r="D46" i="4" l="1"/>
  <c r="C42" i="5"/>
  <c r="D42" i="5" s="1"/>
  <c r="A42" i="5" s="1"/>
  <c r="D47" i="4" l="1"/>
  <c r="C43" i="5"/>
  <c r="D43" i="5" s="1"/>
  <c r="A43" i="5" s="1"/>
  <c r="D48" i="4" l="1"/>
  <c r="C44" i="5"/>
  <c r="D44" i="5" s="1"/>
  <c r="A44" i="5" s="1"/>
  <c r="D49" i="4" l="1"/>
  <c r="C46" i="5" s="1"/>
  <c r="D46" i="5" s="1"/>
  <c r="C45" i="5"/>
  <c r="D45" i="5" s="1"/>
  <c r="A45" i="5" s="1"/>
  <c r="A46" i="5" l="1"/>
  <c r="B16" i="2" s="1"/>
</calcChain>
</file>

<file path=xl/sharedStrings.xml><?xml version="1.0" encoding="utf-8"?>
<sst xmlns="http://schemas.openxmlformats.org/spreadsheetml/2006/main" count="44" uniqueCount="31">
  <si>
    <t>Inputs</t>
  </si>
  <si>
    <t>Salary</t>
  </si>
  <si>
    <t>Savings Rate</t>
  </si>
  <si>
    <t>Interest Rate</t>
  </si>
  <si>
    <t>Desired Cash</t>
  </si>
  <si>
    <t>Outputs</t>
  </si>
  <si>
    <t>Annual Cash Saved</t>
  </si>
  <si>
    <t>Years to Retirement</t>
  </si>
  <si>
    <t>Salary Inputs</t>
  </si>
  <si>
    <t>Starting Salary</t>
  </si>
  <si>
    <t>Promotions every # Years</t>
  </si>
  <si>
    <t>Cost of Living Raise</t>
  </si>
  <si>
    <t>Promotion Raise</t>
  </si>
  <si>
    <t>Wealth Inputs</t>
  </si>
  <si>
    <t>Interest</t>
  </si>
  <si>
    <t>Desired Retirement Inputs</t>
  </si>
  <si>
    <t>Salary Calculations</t>
  </si>
  <si>
    <t>Time</t>
  </si>
  <si>
    <t>Is Promotion Year</t>
  </si>
  <si>
    <t>Number of Promotions</t>
  </si>
  <si>
    <t>Cost of Living Factor</t>
  </si>
  <si>
    <t>Promotion Factor</t>
  </si>
  <si>
    <t>Total Factor</t>
  </si>
  <si>
    <t>Notes:Salaries are computed on the Salary tab and referenced here</t>
  </si>
  <si>
    <t>Wealth Calculations</t>
  </si>
  <si>
    <t>Amount Saved</t>
  </si>
  <si>
    <t>Wealth</t>
  </si>
  <si>
    <t>Note:Wealth are computed on the Wealth tab the referenced here</t>
  </si>
  <si>
    <t>Retirement Calculations</t>
  </si>
  <si>
    <t>Is Retired</t>
  </si>
  <si>
    <t>Num Years 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</si>
</sst>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$-4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9" fontId="0" fillId="0" borderId="0" xfId="0" applyNumberFormat="1"/>
    <xf numFmtId="0" fontId="0" fillId="0" borderId="1" xfId="0" applyBorder="1"/>
    <xf numFmtId="169" fontId="0" fillId="0" borderId="2" xfId="0" applyNumberFormat="1" applyBorder="1"/>
    <xf numFmtId="0" fontId="0" fillId="0" borderId="3" xfId="0" applyBorder="1"/>
    <xf numFmtId="9" fontId="0" fillId="0" borderId="4" xfId="0" applyNumberFormat="1" applyBorder="1"/>
    <xf numFmtId="0" fontId="0" fillId="0" borderId="5" xfId="0" applyBorder="1"/>
    <xf numFmtId="169" fontId="0" fillId="0" borderId="6" xfId="0" applyNumberFormat="1" applyBorder="1"/>
    <xf numFmtId="2" fontId="0" fillId="0" borderId="6" xfId="0" applyNumberForma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85FD-E313-40A7-A5B3-03F649FCF9B0}">
  <dimension ref="A1:D9"/>
  <sheetViews>
    <sheetView tabSelected="1" workbookViewId="0">
      <selection activeCell="C14" sqref="C14"/>
    </sheetView>
  </sheetViews>
  <sheetFormatPr defaultRowHeight="14.5" x14ac:dyDescent="0.35"/>
  <cols>
    <col min="1" max="1" width="17.453125" bestFit="1" customWidth="1"/>
    <col min="2" max="2" width="12.1796875" bestFit="1" customWidth="1"/>
  </cols>
  <sheetData>
    <row r="1" spans="1:4" ht="15" thickBot="1" x14ac:dyDescent="0.4">
      <c r="A1" s="1" t="s">
        <v>0</v>
      </c>
      <c r="B1" s="1"/>
    </row>
    <row r="2" spans="1:4" x14ac:dyDescent="0.35">
      <c r="A2" s="3" t="s">
        <v>1</v>
      </c>
      <c r="B2" s="4">
        <v>60000</v>
      </c>
    </row>
    <row r="3" spans="1:4" x14ac:dyDescent="0.35">
      <c r="A3" s="5" t="s">
        <v>2</v>
      </c>
      <c r="B3" s="6">
        <v>0.25</v>
      </c>
    </row>
    <row r="4" spans="1:4" x14ac:dyDescent="0.35">
      <c r="A4" s="5" t="s">
        <v>3</v>
      </c>
      <c r="B4" s="6">
        <v>0.05</v>
      </c>
      <c r="C4" s="2">
        <v>0.06</v>
      </c>
      <c r="D4" s="2">
        <v>7.0000000000000007E-2</v>
      </c>
    </row>
    <row r="5" spans="1:4" ht="15" thickBot="1" x14ac:dyDescent="0.4">
      <c r="A5" s="7" t="s">
        <v>4</v>
      </c>
      <c r="B5" s="8">
        <v>1500000</v>
      </c>
    </row>
    <row r="7" spans="1:4" ht="15" thickBot="1" x14ac:dyDescent="0.4">
      <c r="A7" s="1" t="s">
        <v>5</v>
      </c>
      <c r="B7" s="1"/>
    </row>
    <row r="8" spans="1:4" x14ac:dyDescent="0.35">
      <c r="A8" s="3" t="s">
        <v>6</v>
      </c>
      <c r="B8" s="4">
        <f>B2*B3</f>
        <v>15000</v>
      </c>
    </row>
    <row r="9" spans="1:4" ht="15" thickBot="1" x14ac:dyDescent="0.4">
      <c r="A9" s="7" t="s">
        <v>7</v>
      </c>
      <c r="B9" s="9">
        <f>NPER(B4,-$B$8,0,$B$5)</f>
        <v>36.723784388301482</v>
      </c>
      <c r="C9" s="9">
        <f t="shared" ref="C9:D9" si="0">NPER(C4,-$B$8,0,$B$5)</f>
        <v>33.395342588453829</v>
      </c>
      <c r="D9" s="9">
        <f t="shared" si="0"/>
        <v>30.73430505317614</v>
      </c>
    </row>
  </sheetData>
  <mergeCells count="2">
    <mergeCell ref="A1:B1"/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D5045-406C-40CC-8802-2E58D82CD6BA}">
  <dimension ref="A1:B16"/>
  <sheetViews>
    <sheetView workbookViewId="0">
      <selection activeCell="B7" sqref="B7"/>
    </sheetView>
  </sheetViews>
  <sheetFormatPr defaultRowHeight="14.5" x14ac:dyDescent="0.35"/>
  <cols>
    <col min="1" max="1" width="22.90625" bestFit="1" customWidth="1"/>
  </cols>
  <sheetData>
    <row r="1" spans="1:2" x14ac:dyDescent="0.35">
      <c r="A1" t="s">
        <v>0</v>
      </c>
    </row>
    <row r="2" spans="1:2" x14ac:dyDescent="0.35">
      <c r="A2" t="s">
        <v>8</v>
      </c>
    </row>
    <row r="3" spans="1:2" x14ac:dyDescent="0.35">
      <c r="A3" t="s">
        <v>9</v>
      </c>
      <c r="B3">
        <v>60000</v>
      </c>
    </row>
    <row r="4" spans="1:2" x14ac:dyDescent="0.35">
      <c r="A4" t="s">
        <v>10</v>
      </c>
      <c r="B4">
        <v>5</v>
      </c>
    </row>
    <row r="5" spans="1:2" x14ac:dyDescent="0.35">
      <c r="A5" t="s">
        <v>11</v>
      </c>
      <c r="B5" s="2">
        <v>0.02</v>
      </c>
    </row>
    <row r="6" spans="1:2" x14ac:dyDescent="0.35">
      <c r="A6" t="s">
        <v>12</v>
      </c>
      <c r="B6" s="2">
        <v>0.1</v>
      </c>
    </row>
    <row r="8" spans="1:2" x14ac:dyDescent="0.35">
      <c r="A8" t="s">
        <v>13</v>
      </c>
    </row>
    <row r="9" spans="1:2" x14ac:dyDescent="0.35">
      <c r="A9" t="s">
        <v>2</v>
      </c>
      <c r="B9" s="2">
        <v>0.25</v>
      </c>
    </row>
    <row r="10" spans="1:2" x14ac:dyDescent="0.35">
      <c r="A10" t="s">
        <v>14</v>
      </c>
      <c r="B10" s="2">
        <v>0.05</v>
      </c>
    </row>
    <row r="12" spans="1:2" x14ac:dyDescent="0.35">
      <c r="A12" t="s">
        <v>15</v>
      </c>
    </row>
    <row r="13" spans="1:2" x14ac:dyDescent="0.35">
      <c r="A13" t="s">
        <v>4</v>
      </c>
      <c r="B13">
        <v>1500000</v>
      </c>
    </row>
    <row r="16" spans="1:2" x14ac:dyDescent="0.35">
      <c r="A16" t="s">
        <v>7</v>
      </c>
      <c r="B16">
        <f>VLOOKUP(1,Retirement!A7:B46,2)</f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CCBC-42E6-4F96-9A69-D1B57712C301}">
  <dimension ref="A1:G48"/>
  <sheetViews>
    <sheetView workbookViewId="0">
      <selection activeCell="G5" sqref="G5"/>
    </sheetView>
  </sheetViews>
  <sheetFormatPr defaultRowHeight="14.5" x14ac:dyDescent="0.35"/>
  <cols>
    <col min="1" max="1" width="22.1796875" bestFit="1" customWidth="1"/>
    <col min="2" max="2" width="15.7265625" bestFit="1" customWidth="1"/>
    <col min="3" max="3" width="20.08984375" bestFit="1" customWidth="1"/>
    <col min="4" max="4" width="17.54296875" bestFit="1" customWidth="1"/>
    <col min="5" max="5" width="15.36328125" bestFit="1" customWidth="1"/>
    <col min="6" max="6" width="11.81640625" bestFit="1" customWidth="1"/>
  </cols>
  <sheetData>
    <row r="1" spans="1:7" x14ac:dyDescent="0.35">
      <c r="A1" t="s">
        <v>0</v>
      </c>
    </row>
    <row r="2" spans="1:7" x14ac:dyDescent="0.35">
      <c r="A2" t="str">
        <f>Dashboard!A3</f>
        <v>Starting Salary</v>
      </c>
      <c r="B2">
        <f>Dashboard!B3</f>
        <v>60000</v>
      </c>
    </row>
    <row r="3" spans="1:7" x14ac:dyDescent="0.35">
      <c r="A3" t="str">
        <f>Dashboard!A4</f>
        <v>Promotions every # Years</v>
      </c>
      <c r="B3">
        <f>Dashboard!B4</f>
        <v>5</v>
      </c>
    </row>
    <row r="4" spans="1:7" x14ac:dyDescent="0.35">
      <c r="A4" t="str">
        <f>Dashboard!A5</f>
        <v>Cost of Living Raise</v>
      </c>
      <c r="B4">
        <f>Dashboard!B5</f>
        <v>0.02</v>
      </c>
    </row>
    <row r="5" spans="1:7" x14ac:dyDescent="0.35">
      <c r="A5" t="str">
        <f>Dashboard!A6</f>
        <v>Promotion Raise</v>
      </c>
      <c r="B5">
        <f>Dashboard!B6</f>
        <v>0.1</v>
      </c>
    </row>
    <row r="7" spans="1:7" x14ac:dyDescent="0.35">
      <c r="A7" t="s">
        <v>16</v>
      </c>
    </row>
    <row r="8" spans="1:7" x14ac:dyDescent="0.35">
      <c r="A8" t="s">
        <v>17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1</v>
      </c>
    </row>
    <row r="9" spans="1:7" x14ac:dyDescent="0.35">
      <c r="A9">
        <v>1</v>
      </c>
      <c r="B9">
        <f>IF(MOD(A9,$B$3)=0,1,0)</f>
        <v>0</v>
      </c>
      <c r="C9">
        <f>SUM($B$9:B9)</f>
        <v>0</v>
      </c>
      <c r="D9">
        <f>(1+$B$4)^A9</f>
        <v>1.02</v>
      </c>
      <c r="E9">
        <f>(1+$B$5)^C9</f>
        <v>1</v>
      </c>
      <c r="F9">
        <f>D9*E9</f>
        <v>1.02</v>
      </c>
      <c r="G9">
        <f>$B$2*F9</f>
        <v>61200</v>
      </c>
    </row>
    <row r="10" spans="1:7" x14ac:dyDescent="0.35">
      <c r="A10">
        <v>2</v>
      </c>
      <c r="B10">
        <f t="shared" ref="B10:B48" si="0">IF(MOD(A10,$B$3)=0,1,0)</f>
        <v>0</v>
      </c>
      <c r="C10">
        <f>SUM($B$9:B10)</f>
        <v>0</v>
      </c>
      <c r="D10">
        <f t="shared" ref="D10:D48" si="1">(1+$B$4)^A10</f>
        <v>1.0404</v>
      </c>
      <c r="E10">
        <f t="shared" ref="E10:E48" si="2">(1+$B$5)^C10</f>
        <v>1</v>
      </c>
      <c r="F10">
        <f t="shared" ref="F10:F48" si="3">D10*E10</f>
        <v>1.0404</v>
      </c>
      <c r="G10">
        <f t="shared" ref="G10:G48" si="4">$B$2*F10</f>
        <v>62424</v>
      </c>
    </row>
    <row r="11" spans="1:7" x14ac:dyDescent="0.35">
      <c r="A11">
        <v>3</v>
      </c>
      <c r="B11">
        <f t="shared" si="0"/>
        <v>0</v>
      </c>
      <c r="C11">
        <f>SUM($B$9:B11)</f>
        <v>0</v>
      </c>
      <c r="D11">
        <f t="shared" si="1"/>
        <v>1.0612079999999999</v>
      </c>
      <c r="E11">
        <f t="shared" si="2"/>
        <v>1</v>
      </c>
      <c r="F11">
        <f t="shared" si="3"/>
        <v>1.0612079999999999</v>
      </c>
      <c r="G11">
        <f t="shared" si="4"/>
        <v>63672.479999999996</v>
      </c>
    </row>
    <row r="12" spans="1:7" x14ac:dyDescent="0.35">
      <c r="A12">
        <v>4</v>
      </c>
      <c r="B12">
        <f t="shared" si="0"/>
        <v>0</v>
      </c>
      <c r="C12">
        <f>SUM($B$9:B12)</f>
        <v>0</v>
      </c>
      <c r="D12">
        <f t="shared" si="1"/>
        <v>1.08243216</v>
      </c>
      <c r="E12">
        <f t="shared" si="2"/>
        <v>1</v>
      </c>
      <c r="F12">
        <f t="shared" si="3"/>
        <v>1.08243216</v>
      </c>
      <c r="G12">
        <f t="shared" si="4"/>
        <v>64945.929599999996</v>
      </c>
    </row>
    <row r="13" spans="1:7" x14ac:dyDescent="0.35">
      <c r="A13">
        <v>5</v>
      </c>
      <c r="B13">
        <f t="shared" si="0"/>
        <v>1</v>
      </c>
      <c r="C13">
        <f>SUM($B$9:B13)</f>
        <v>1</v>
      </c>
      <c r="D13">
        <f t="shared" si="1"/>
        <v>1.1040808032</v>
      </c>
      <c r="E13">
        <f t="shared" si="2"/>
        <v>1.1000000000000001</v>
      </c>
      <c r="F13">
        <f t="shared" si="3"/>
        <v>1.2144888835200001</v>
      </c>
      <c r="G13">
        <f t="shared" si="4"/>
        <v>72869.333011199997</v>
      </c>
    </row>
    <row r="14" spans="1:7" x14ac:dyDescent="0.35">
      <c r="A14">
        <v>6</v>
      </c>
      <c r="B14">
        <f t="shared" si="0"/>
        <v>0</v>
      </c>
      <c r="C14">
        <f>SUM($B$9:B14)</f>
        <v>1</v>
      </c>
      <c r="D14">
        <f t="shared" si="1"/>
        <v>1.1261624192640001</v>
      </c>
      <c r="E14">
        <f t="shared" si="2"/>
        <v>1.1000000000000001</v>
      </c>
      <c r="F14">
        <f t="shared" si="3"/>
        <v>1.2387786611904001</v>
      </c>
      <c r="G14">
        <f t="shared" si="4"/>
        <v>74326.719671424013</v>
      </c>
    </row>
    <row r="15" spans="1:7" x14ac:dyDescent="0.35">
      <c r="A15">
        <v>7</v>
      </c>
      <c r="B15">
        <f t="shared" si="0"/>
        <v>0</v>
      </c>
      <c r="C15">
        <f>SUM($B$9:B15)</f>
        <v>1</v>
      </c>
      <c r="D15">
        <f t="shared" si="1"/>
        <v>1.1486856676492798</v>
      </c>
      <c r="E15">
        <f t="shared" si="2"/>
        <v>1.1000000000000001</v>
      </c>
      <c r="F15">
        <f t="shared" si="3"/>
        <v>1.2635542344142079</v>
      </c>
      <c r="G15">
        <f t="shared" si="4"/>
        <v>75813.254064852474</v>
      </c>
    </row>
    <row r="16" spans="1:7" x14ac:dyDescent="0.35">
      <c r="A16">
        <v>8</v>
      </c>
      <c r="B16">
        <f t="shared" si="0"/>
        <v>0</v>
      </c>
      <c r="C16">
        <f>SUM($B$9:B16)</f>
        <v>1</v>
      </c>
      <c r="D16">
        <f t="shared" si="1"/>
        <v>1.1716593810022655</v>
      </c>
      <c r="E16">
        <f t="shared" si="2"/>
        <v>1.1000000000000001</v>
      </c>
      <c r="F16">
        <f t="shared" si="3"/>
        <v>1.2888253191024921</v>
      </c>
      <c r="G16">
        <f t="shared" si="4"/>
        <v>77329.519146149527</v>
      </c>
    </row>
    <row r="17" spans="1:7" x14ac:dyDescent="0.35">
      <c r="A17">
        <v>9</v>
      </c>
      <c r="B17">
        <f t="shared" si="0"/>
        <v>0</v>
      </c>
      <c r="C17">
        <f>SUM($B$9:B17)</f>
        <v>1</v>
      </c>
      <c r="D17">
        <f t="shared" si="1"/>
        <v>1.1950925686223108</v>
      </c>
      <c r="E17">
        <f t="shared" si="2"/>
        <v>1.1000000000000001</v>
      </c>
      <c r="F17">
        <f t="shared" si="3"/>
        <v>1.314601825484542</v>
      </c>
      <c r="G17">
        <f t="shared" si="4"/>
        <v>78876.109529072521</v>
      </c>
    </row>
    <row r="18" spans="1:7" x14ac:dyDescent="0.35">
      <c r="A18">
        <v>10</v>
      </c>
      <c r="B18">
        <f t="shared" si="0"/>
        <v>1</v>
      </c>
      <c r="C18">
        <f>SUM($B$9:B18)</f>
        <v>2</v>
      </c>
      <c r="D18">
        <f t="shared" si="1"/>
        <v>1.2189944199947571</v>
      </c>
      <c r="E18">
        <f t="shared" si="2"/>
        <v>1.2100000000000002</v>
      </c>
      <c r="F18">
        <f t="shared" si="3"/>
        <v>1.4749832481936562</v>
      </c>
      <c r="G18">
        <f t="shared" si="4"/>
        <v>88498.994891619368</v>
      </c>
    </row>
    <row r="19" spans="1:7" x14ac:dyDescent="0.35">
      <c r="A19">
        <v>11</v>
      </c>
      <c r="B19">
        <f t="shared" si="0"/>
        <v>0</v>
      </c>
      <c r="C19">
        <f>SUM($B$9:B19)</f>
        <v>2</v>
      </c>
      <c r="D19">
        <f t="shared" si="1"/>
        <v>1.243374308394652</v>
      </c>
      <c r="E19">
        <f t="shared" si="2"/>
        <v>1.2100000000000002</v>
      </c>
      <c r="F19">
        <f t="shared" si="3"/>
        <v>1.5044829131575292</v>
      </c>
      <c r="G19">
        <f t="shared" si="4"/>
        <v>90268.97478945175</v>
      </c>
    </row>
    <row r="20" spans="1:7" x14ac:dyDescent="0.35">
      <c r="A20">
        <v>12</v>
      </c>
      <c r="B20">
        <f t="shared" si="0"/>
        <v>0</v>
      </c>
      <c r="C20">
        <f>SUM($B$9:B20)</f>
        <v>2</v>
      </c>
      <c r="D20">
        <f t="shared" si="1"/>
        <v>1.2682417945625453</v>
      </c>
      <c r="E20">
        <f t="shared" si="2"/>
        <v>1.2100000000000002</v>
      </c>
      <c r="F20">
        <f t="shared" si="3"/>
        <v>1.5345725714206799</v>
      </c>
      <c r="G20">
        <f t="shared" si="4"/>
        <v>92074.354285240799</v>
      </c>
    </row>
    <row r="21" spans="1:7" x14ac:dyDescent="0.35">
      <c r="A21">
        <v>13</v>
      </c>
      <c r="B21">
        <f t="shared" si="0"/>
        <v>0</v>
      </c>
      <c r="C21">
        <f>SUM($B$9:B21)</f>
        <v>2</v>
      </c>
      <c r="D21">
        <f t="shared" si="1"/>
        <v>1.2936066304537961</v>
      </c>
      <c r="E21">
        <f t="shared" si="2"/>
        <v>1.2100000000000002</v>
      </c>
      <c r="F21">
        <f t="shared" si="3"/>
        <v>1.5652640228490935</v>
      </c>
      <c r="G21">
        <f t="shared" si="4"/>
        <v>93915.841370945607</v>
      </c>
    </row>
    <row r="22" spans="1:7" x14ac:dyDescent="0.35">
      <c r="A22">
        <v>14</v>
      </c>
      <c r="B22">
        <f t="shared" si="0"/>
        <v>0</v>
      </c>
      <c r="C22">
        <f>SUM($B$9:B22)</f>
        <v>2</v>
      </c>
      <c r="D22">
        <f t="shared" si="1"/>
        <v>1.3194787630628722</v>
      </c>
      <c r="E22">
        <f t="shared" si="2"/>
        <v>1.2100000000000002</v>
      </c>
      <c r="F22">
        <f t="shared" si="3"/>
        <v>1.5965693033060755</v>
      </c>
      <c r="G22">
        <f t="shared" si="4"/>
        <v>95794.15819836453</v>
      </c>
    </row>
    <row r="23" spans="1:7" x14ac:dyDescent="0.35">
      <c r="A23">
        <v>15</v>
      </c>
      <c r="B23">
        <f t="shared" si="0"/>
        <v>1</v>
      </c>
      <c r="C23">
        <f>SUM($B$9:B23)</f>
        <v>3</v>
      </c>
      <c r="D23">
        <f t="shared" si="1"/>
        <v>1.3458683383241292</v>
      </c>
      <c r="E23">
        <f t="shared" si="2"/>
        <v>1.3310000000000004</v>
      </c>
      <c r="F23">
        <f t="shared" si="3"/>
        <v>1.7913507583094166</v>
      </c>
      <c r="G23">
        <f t="shared" si="4"/>
        <v>107481.045498565</v>
      </c>
    </row>
    <row r="24" spans="1:7" x14ac:dyDescent="0.35">
      <c r="A24">
        <v>16</v>
      </c>
      <c r="B24">
        <f t="shared" si="0"/>
        <v>0</v>
      </c>
      <c r="C24">
        <f>SUM($B$9:B24)</f>
        <v>3</v>
      </c>
      <c r="D24">
        <f t="shared" si="1"/>
        <v>1.372785705090612</v>
      </c>
      <c r="E24">
        <f t="shared" si="2"/>
        <v>1.3310000000000004</v>
      </c>
      <c r="F24">
        <f t="shared" si="3"/>
        <v>1.8271777734756052</v>
      </c>
      <c r="G24">
        <f t="shared" si="4"/>
        <v>109630.66640853632</v>
      </c>
    </row>
    <row r="25" spans="1:7" x14ac:dyDescent="0.35">
      <c r="A25">
        <v>17</v>
      </c>
      <c r="B25">
        <f t="shared" si="0"/>
        <v>0</v>
      </c>
      <c r="C25">
        <f>SUM($B$9:B25)</f>
        <v>3</v>
      </c>
      <c r="D25">
        <f t="shared" si="1"/>
        <v>1.4002414191924244</v>
      </c>
      <c r="E25">
        <f t="shared" si="2"/>
        <v>1.3310000000000004</v>
      </c>
      <c r="F25">
        <f t="shared" si="3"/>
        <v>1.8637213289451176</v>
      </c>
      <c r="G25">
        <f t="shared" si="4"/>
        <v>111823.27973670706</v>
      </c>
    </row>
    <row r="26" spans="1:7" x14ac:dyDescent="0.35">
      <c r="A26">
        <v>18</v>
      </c>
      <c r="B26">
        <f t="shared" si="0"/>
        <v>0</v>
      </c>
      <c r="C26">
        <f>SUM($B$9:B26)</f>
        <v>3</v>
      </c>
      <c r="D26">
        <f t="shared" si="1"/>
        <v>1.4282462475762727</v>
      </c>
      <c r="E26">
        <f t="shared" si="2"/>
        <v>1.3310000000000004</v>
      </c>
      <c r="F26">
        <f t="shared" si="3"/>
        <v>1.9009957555240196</v>
      </c>
      <c r="G26">
        <f t="shared" si="4"/>
        <v>114059.74533144117</v>
      </c>
    </row>
    <row r="27" spans="1:7" x14ac:dyDescent="0.35">
      <c r="A27">
        <v>19</v>
      </c>
      <c r="B27">
        <f t="shared" si="0"/>
        <v>0</v>
      </c>
      <c r="C27">
        <f>SUM($B$9:B27)</f>
        <v>3</v>
      </c>
      <c r="D27">
        <f t="shared" si="1"/>
        <v>1.4568111725277981</v>
      </c>
      <c r="E27">
        <f t="shared" si="2"/>
        <v>1.3310000000000004</v>
      </c>
      <c r="F27">
        <f t="shared" si="3"/>
        <v>1.9390156706344999</v>
      </c>
      <c r="G27">
        <f t="shared" si="4"/>
        <v>116340.94023806999</v>
      </c>
    </row>
    <row r="28" spans="1:7" x14ac:dyDescent="0.35">
      <c r="A28">
        <v>20</v>
      </c>
      <c r="B28">
        <f t="shared" si="0"/>
        <v>1</v>
      </c>
      <c r="C28">
        <f>SUM($B$9:B28)</f>
        <v>4</v>
      </c>
      <c r="D28">
        <f t="shared" si="1"/>
        <v>1.4859473959783542</v>
      </c>
      <c r="E28">
        <f t="shared" si="2"/>
        <v>1.4641000000000004</v>
      </c>
      <c r="F28">
        <f t="shared" si="3"/>
        <v>2.1755755824519092</v>
      </c>
      <c r="G28">
        <f t="shared" si="4"/>
        <v>130534.53494711455</v>
      </c>
    </row>
    <row r="29" spans="1:7" x14ac:dyDescent="0.35">
      <c r="A29">
        <v>21</v>
      </c>
      <c r="B29">
        <f t="shared" si="0"/>
        <v>0</v>
      </c>
      <c r="C29">
        <f>SUM($B$9:B29)</f>
        <v>4</v>
      </c>
      <c r="D29">
        <f t="shared" si="1"/>
        <v>1.5156663438979212</v>
      </c>
      <c r="E29">
        <f t="shared" si="2"/>
        <v>1.4641000000000004</v>
      </c>
      <c r="F29">
        <f t="shared" si="3"/>
        <v>2.2190870941009471</v>
      </c>
      <c r="G29">
        <f t="shared" si="4"/>
        <v>133145.22564605682</v>
      </c>
    </row>
    <row r="30" spans="1:7" x14ac:dyDescent="0.35">
      <c r="A30">
        <v>22</v>
      </c>
      <c r="B30">
        <f t="shared" si="0"/>
        <v>0</v>
      </c>
      <c r="C30">
        <f>SUM($B$9:B30)</f>
        <v>4</v>
      </c>
      <c r="D30">
        <f t="shared" si="1"/>
        <v>1.5459796707758797</v>
      </c>
      <c r="E30">
        <f t="shared" si="2"/>
        <v>1.4641000000000004</v>
      </c>
      <c r="F30">
        <f t="shared" si="3"/>
        <v>2.263468835982966</v>
      </c>
      <c r="G30">
        <f t="shared" si="4"/>
        <v>135808.13015897796</v>
      </c>
    </row>
    <row r="31" spans="1:7" x14ac:dyDescent="0.35">
      <c r="A31">
        <v>23</v>
      </c>
      <c r="B31">
        <f t="shared" si="0"/>
        <v>0</v>
      </c>
      <c r="C31">
        <f>SUM($B$9:B31)</f>
        <v>4</v>
      </c>
      <c r="D31">
        <f t="shared" si="1"/>
        <v>1.576899264191397</v>
      </c>
      <c r="E31">
        <f t="shared" si="2"/>
        <v>1.4641000000000004</v>
      </c>
      <c r="F31">
        <f t="shared" si="3"/>
        <v>2.3087382127026252</v>
      </c>
      <c r="G31">
        <f t="shared" si="4"/>
        <v>138524.29276215751</v>
      </c>
    </row>
    <row r="32" spans="1:7" x14ac:dyDescent="0.35">
      <c r="A32">
        <v>24</v>
      </c>
      <c r="B32">
        <f t="shared" si="0"/>
        <v>0</v>
      </c>
      <c r="C32">
        <f>SUM($B$9:B32)</f>
        <v>4</v>
      </c>
      <c r="D32">
        <f t="shared" si="1"/>
        <v>1.608437249475225</v>
      </c>
      <c r="E32">
        <f t="shared" si="2"/>
        <v>1.4641000000000004</v>
      </c>
      <c r="F32">
        <f t="shared" si="3"/>
        <v>2.3549129769566775</v>
      </c>
      <c r="G32">
        <f t="shared" si="4"/>
        <v>141294.77861740065</v>
      </c>
    </row>
    <row r="33" spans="1:7" x14ac:dyDescent="0.35">
      <c r="A33">
        <v>25</v>
      </c>
      <c r="B33">
        <f t="shared" si="0"/>
        <v>1</v>
      </c>
      <c r="C33">
        <f>SUM($B$9:B33)</f>
        <v>5</v>
      </c>
      <c r="D33">
        <f t="shared" si="1"/>
        <v>1.6406059944647295</v>
      </c>
      <c r="E33">
        <f t="shared" si="2"/>
        <v>1.6105100000000006</v>
      </c>
      <c r="F33">
        <f t="shared" si="3"/>
        <v>2.6422123601453924</v>
      </c>
      <c r="G33">
        <f t="shared" si="4"/>
        <v>158532.74160872353</v>
      </c>
    </row>
    <row r="34" spans="1:7" x14ac:dyDescent="0.35">
      <c r="A34">
        <v>26</v>
      </c>
      <c r="B34">
        <f t="shared" si="0"/>
        <v>0</v>
      </c>
      <c r="C34">
        <f>SUM($B$9:B34)</f>
        <v>5</v>
      </c>
      <c r="D34">
        <f t="shared" si="1"/>
        <v>1.6734181143540243</v>
      </c>
      <c r="E34">
        <f t="shared" si="2"/>
        <v>1.6105100000000006</v>
      </c>
      <c r="F34">
        <f t="shared" si="3"/>
        <v>2.6950566073483007</v>
      </c>
      <c r="G34">
        <f t="shared" si="4"/>
        <v>161703.39644089804</v>
      </c>
    </row>
    <row r="35" spans="1:7" x14ac:dyDescent="0.35">
      <c r="A35">
        <v>27</v>
      </c>
      <c r="B35">
        <f t="shared" si="0"/>
        <v>0</v>
      </c>
      <c r="C35">
        <f>SUM($B$9:B35)</f>
        <v>5</v>
      </c>
      <c r="D35">
        <f t="shared" si="1"/>
        <v>1.7068864766411045</v>
      </c>
      <c r="E35">
        <f t="shared" si="2"/>
        <v>1.6105100000000006</v>
      </c>
      <c r="F35">
        <f t="shared" si="3"/>
        <v>2.7489577394952662</v>
      </c>
      <c r="G35">
        <f t="shared" si="4"/>
        <v>164937.46436971598</v>
      </c>
    </row>
    <row r="36" spans="1:7" x14ac:dyDescent="0.35">
      <c r="A36">
        <v>28</v>
      </c>
      <c r="B36">
        <f t="shared" si="0"/>
        <v>0</v>
      </c>
      <c r="C36">
        <f>SUM($B$9:B36)</f>
        <v>5</v>
      </c>
      <c r="D36">
        <f t="shared" si="1"/>
        <v>1.7410242061739269</v>
      </c>
      <c r="E36">
        <f t="shared" si="2"/>
        <v>1.6105100000000006</v>
      </c>
      <c r="F36">
        <f t="shared" si="3"/>
        <v>2.8039368942851719</v>
      </c>
      <c r="G36">
        <f t="shared" si="4"/>
        <v>168236.21365711032</v>
      </c>
    </row>
    <row r="37" spans="1:7" x14ac:dyDescent="0.35">
      <c r="A37">
        <v>29</v>
      </c>
      <c r="B37">
        <f t="shared" si="0"/>
        <v>0</v>
      </c>
      <c r="C37">
        <f>SUM($B$9:B37)</f>
        <v>5</v>
      </c>
      <c r="D37">
        <f t="shared" si="1"/>
        <v>1.7758446902974052</v>
      </c>
      <c r="E37">
        <f t="shared" si="2"/>
        <v>1.6105100000000006</v>
      </c>
      <c r="F37">
        <f t="shared" si="3"/>
        <v>2.860015632170875</v>
      </c>
      <c r="G37">
        <f t="shared" si="4"/>
        <v>171600.93793025249</v>
      </c>
    </row>
    <row r="38" spans="1:7" x14ac:dyDescent="0.35">
      <c r="A38">
        <v>30</v>
      </c>
      <c r="B38">
        <f t="shared" si="0"/>
        <v>1</v>
      </c>
      <c r="C38">
        <f>SUM($B$9:B38)</f>
        <v>6</v>
      </c>
      <c r="D38">
        <f t="shared" si="1"/>
        <v>1.8113615841033535</v>
      </c>
      <c r="E38">
        <f t="shared" si="2"/>
        <v>1.7715610000000008</v>
      </c>
      <c r="F38">
        <f t="shared" si="3"/>
        <v>3.2089375392957225</v>
      </c>
      <c r="G38">
        <f t="shared" si="4"/>
        <v>192536.25235774336</v>
      </c>
    </row>
    <row r="39" spans="1:7" x14ac:dyDescent="0.35">
      <c r="A39">
        <v>31</v>
      </c>
      <c r="B39">
        <f t="shared" si="0"/>
        <v>0</v>
      </c>
      <c r="C39">
        <f>SUM($B$9:B39)</f>
        <v>6</v>
      </c>
      <c r="D39">
        <f t="shared" si="1"/>
        <v>1.8475888157854201</v>
      </c>
      <c r="E39">
        <f t="shared" si="2"/>
        <v>1.7715610000000008</v>
      </c>
      <c r="F39">
        <f t="shared" si="3"/>
        <v>3.273116290081636</v>
      </c>
      <c r="G39">
        <f t="shared" si="4"/>
        <v>196386.97740489815</v>
      </c>
    </row>
    <row r="40" spans="1:7" x14ac:dyDescent="0.35">
      <c r="A40">
        <v>32</v>
      </c>
      <c r="B40">
        <f t="shared" si="0"/>
        <v>0</v>
      </c>
      <c r="C40">
        <f>SUM($B$9:B40)</f>
        <v>6</v>
      </c>
      <c r="D40">
        <f t="shared" si="1"/>
        <v>1.8845405921011289</v>
      </c>
      <c r="E40">
        <f t="shared" si="2"/>
        <v>1.7715610000000008</v>
      </c>
      <c r="F40">
        <f t="shared" si="3"/>
        <v>3.3385786158832698</v>
      </c>
      <c r="G40">
        <f t="shared" si="4"/>
        <v>200314.71695299618</v>
      </c>
    </row>
    <row r="41" spans="1:7" x14ac:dyDescent="0.35">
      <c r="A41">
        <v>33</v>
      </c>
      <c r="B41">
        <f t="shared" si="0"/>
        <v>0</v>
      </c>
      <c r="C41">
        <f>SUM($B$9:B41)</f>
        <v>6</v>
      </c>
      <c r="D41">
        <f t="shared" si="1"/>
        <v>1.9222314039431516</v>
      </c>
      <c r="E41">
        <f t="shared" si="2"/>
        <v>1.7715610000000008</v>
      </c>
      <c r="F41">
        <f t="shared" si="3"/>
        <v>3.4053501882009352</v>
      </c>
      <c r="G41">
        <f t="shared" si="4"/>
        <v>204321.01129205612</v>
      </c>
    </row>
    <row r="42" spans="1:7" x14ac:dyDescent="0.35">
      <c r="A42">
        <v>34</v>
      </c>
      <c r="B42">
        <f t="shared" si="0"/>
        <v>0</v>
      </c>
      <c r="C42">
        <f>SUM($B$9:B42)</f>
        <v>6</v>
      </c>
      <c r="D42">
        <f t="shared" si="1"/>
        <v>1.9606760320220145</v>
      </c>
      <c r="E42">
        <f t="shared" si="2"/>
        <v>1.7715610000000008</v>
      </c>
      <c r="F42">
        <f t="shared" si="3"/>
        <v>3.4734571919649535</v>
      </c>
      <c r="G42">
        <f t="shared" si="4"/>
        <v>208407.4315178972</v>
      </c>
    </row>
    <row r="43" spans="1:7" x14ac:dyDescent="0.35">
      <c r="A43">
        <v>35</v>
      </c>
      <c r="B43">
        <f t="shared" si="0"/>
        <v>1</v>
      </c>
      <c r="C43">
        <f>SUM($B$9:B43)</f>
        <v>7</v>
      </c>
      <c r="D43">
        <f t="shared" si="1"/>
        <v>1.9998895526624547</v>
      </c>
      <c r="E43">
        <f t="shared" si="2"/>
        <v>1.9487171000000012</v>
      </c>
      <c r="F43">
        <f t="shared" si="3"/>
        <v>3.8972189693846784</v>
      </c>
      <c r="G43">
        <f t="shared" si="4"/>
        <v>233833.1381630807</v>
      </c>
    </row>
    <row r="44" spans="1:7" x14ac:dyDescent="0.35">
      <c r="A44">
        <v>36</v>
      </c>
      <c r="B44">
        <f t="shared" si="0"/>
        <v>0</v>
      </c>
      <c r="C44">
        <f>SUM($B$9:B44)</f>
        <v>7</v>
      </c>
      <c r="D44">
        <f t="shared" si="1"/>
        <v>2.0398873437157037</v>
      </c>
      <c r="E44">
        <f t="shared" si="2"/>
        <v>1.9487171000000012</v>
      </c>
      <c r="F44">
        <f t="shared" si="3"/>
        <v>3.9751633487723717</v>
      </c>
      <c r="G44">
        <f t="shared" si="4"/>
        <v>238509.80092634229</v>
      </c>
    </row>
    <row r="45" spans="1:7" x14ac:dyDescent="0.35">
      <c r="A45">
        <v>37</v>
      </c>
      <c r="B45">
        <f t="shared" si="0"/>
        <v>0</v>
      </c>
      <c r="C45">
        <f>SUM($B$9:B45)</f>
        <v>7</v>
      </c>
      <c r="D45">
        <f t="shared" si="1"/>
        <v>2.080685090590018</v>
      </c>
      <c r="E45">
        <f t="shared" si="2"/>
        <v>1.9487171000000012</v>
      </c>
      <c r="F45">
        <f t="shared" si="3"/>
        <v>4.0546666157478199</v>
      </c>
      <c r="G45">
        <f t="shared" si="4"/>
        <v>243279.9969448692</v>
      </c>
    </row>
    <row r="46" spans="1:7" x14ac:dyDescent="0.35">
      <c r="A46">
        <v>38</v>
      </c>
      <c r="B46">
        <f t="shared" si="0"/>
        <v>0</v>
      </c>
      <c r="C46">
        <f>SUM($B$9:B46)</f>
        <v>7</v>
      </c>
      <c r="D46">
        <f t="shared" si="1"/>
        <v>2.1222987924018186</v>
      </c>
      <c r="E46">
        <f t="shared" si="2"/>
        <v>1.9487171000000012</v>
      </c>
      <c r="F46">
        <f t="shared" si="3"/>
        <v>4.1357599480627769</v>
      </c>
      <c r="G46">
        <f t="shared" si="4"/>
        <v>248145.59688376662</v>
      </c>
    </row>
    <row r="47" spans="1:7" x14ac:dyDescent="0.35">
      <c r="A47">
        <v>39</v>
      </c>
      <c r="B47">
        <f t="shared" si="0"/>
        <v>0</v>
      </c>
      <c r="C47">
        <f>SUM($B$9:B47)</f>
        <v>7</v>
      </c>
      <c r="D47">
        <f t="shared" si="1"/>
        <v>2.1647447682498542</v>
      </c>
      <c r="E47">
        <f t="shared" si="2"/>
        <v>1.9487171000000012</v>
      </c>
      <c r="F47">
        <f t="shared" si="3"/>
        <v>4.2184751470240309</v>
      </c>
      <c r="G47">
        <f t="shared" si="4"/>
        <v>253108.50882144185</v>
      </c>
    </row>
    <row r="48" spans="1:7" x14ac:dyDescent="0.35">
      <c r="A48">
        <v>40</v>
      </c>
      <c r="B48">
        <f t="shared" si="0"/>
        <v>1</v>
      </c>
      <c r="C48">
        <f>SUM($B$9:B48)</f>
        <v>8</v>
      </c>
      <c r="D48">
        <f t="shared" si="1"/>
        <v>2.2080396636148518</v>
      </c>
      <c r="E48">
        <f t="shared" si="2"/>
        <v>2.1435888100000011</v>
      </c>
      <c r="F48">
        <f t="shared" si="3"/>
        <v>4.7331291149609633</v>
      </c>
      <c r="G48">
        <f t="shared" si="4"/>
        <v>283987.74689765781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86B4-0A11-436E-94FE-DA553444B099}">
  <dimension ref="A1:D49"/>
  <sheetViews>
    <sheetView topLeftCell="A2" workbookViewId="0">
      <selection activeCell="E9" sqref="E9"/>
    </sheetView>
  </sheetViews>
  <sheetFormatPr defaultRowHeight="14.5" x14ac:dyDescent="0.35"/>
  <cols>
    <col min="1" max="1" width="24.7265625" customWidth="1"/>
    <col min="3" max="3" width="13" bestFit="1" customWidth="1"/>
  </cols>
  <sheetData>
    <row r="1" spans="1:4" x14ac:dyDescent="0.35">
      <c r="A1" t="s">
        <v>0</v>
      </c>
    </row>
    <row r="2" spans="1:4" ht="43.5" x14ac:dyDescent="0.35">
      <c r="A2" s="10" t="s">
        <v>23</v>
      </c>
    </row>
    <row r="3" spans="1:4" x14ac:dyDescent="0.35">
      <c r="A3" t="s">
        <v>9</v>
      </c>
      <c r="B3">
        <f>Dashboard!B3</f>
        <v>60000</v>
      </c>
    </row>
    <row r="4" spans="1:4" x14ac:dyDescent="0.35">
      <c r="A4" t="str">
        <f>Dashboard!A9</f>
        <v>Savings Rate</v>
      </c>
      <c r="B4">
        <f>Dashboard!B9</f>
        <v>0.25</v>
      </c>
    </row>
    <row r="5" spans="1:4" x14ac:dyDescent="0.35">
      <c r="A5" t="str">
        <f>Dashboard!A10</f>
        <v>Interest</v>
      </c>
      <c r="B5">
        <f>Dashboard!B10</f>
        <v>0.05</v>
      </c>
    </row>
    <row r="8" spans="1:4" x14ac:dyDescent="0.35">
      <c r="A8" t="s">
        <v>24</v>
      </c>
    </row>
    <row r="9" spans="1:4" x14ac:dyDescent="0.35">
      <c r="A9" t="s">
        <v>17</v>
      </c>
      <c r="B9" t="s">
        <v>1</v>
      </c>
      <c r="C9" t="s">
        <v>25</v>
      </c>
      <c r="D9" t="s">
        <v>26</v>
      </c>
    </row>
    <row r="10" spans="1:4" x14ac:dyDescent="0.35">
      <c r="A10">
        <v>1</v>
      </c>
      <c r="B10">
        <f>Salary!G9</f>
        <v>61200</v>
      </c>
      <c r="C10">
        <f>B10*$B$4</f>
        <v>15300</v>
      </c>
      <c r="D10">
        <f>C10</f>
        <v>15300</v>
      </c>
    </row>
    <row r="11" spans="1:4" x14ac:dyDescent="0.35">
      <c r="A11">
        <v>2</v>
      </c>
      <c r="B11">
        <f>Salary!G10</f>
        <v>62424</v>
      </c>
      <c r="C11">
        <f t="shared" ref="C11:C49" si="0">B11*$B$4</f>
        <v>15606</v>
      </c>
      <c r="D11">
        <f>D10*(1+$B$5)+$C11</f>
        <v>31671</v>
      </c>
    </row>
    <row r="12" spans="1:4" x14ac:dyDescent="0.35">
      <c r="A12">
        <v>3</v>
      </c>
      <c r="B12">
        <f>Salary!G11</f>
        <v>63672.479999999996</v>
      </c>
      <c r="C12">
        <f t="shared" si="0"/>
        <v>15918.119999999999</v>
      </c>
      <c r="D12">
        <f t="shared" ref="D12:D49" si="1">D11*(1+$B$5)+$C12</f>
        <v>49172.67</v>
      </c>
    </row>
    <row r="13" spans="1:4" x14ac:dyDescent="0.35">
      <c r="A13">
        <v>4</v>
      </c>
      <c r="B13">
        <f>Salary!G12</f>
        <v>64945.929599999996</v>
      </c>
      <c r="C13">
        <f t="shared" si="0"/>
        <v>16236.482399999999</v>
      </c>
      <c r="D13">
        <f t="shared" si="1"/>
        <v>67867.785900000003</v>
      </c>
    </row>
    <row r="14" spans="1:4" x14ac:dyDescent="0.35">
      <c r="A14">
        <v>5</v>
      </c>
      <c r="B14">
        <f>Salary!G13</f>
        <v>72869.333011199997</v>
      </c>
      <c r="C14">
        <f t="shared" si="0"/>
        <v>18217.333252799999</v>
      </c>
      <c r="D14">
        <f t="shared" si="1"/>
        <v>89478.508447800006</v>
      </c>
    </row>
    <row r="15" spans="1:4" x14ac:dyDescent="0.35">
      <c r="A15">
        <v>6</v>
      </c>
      <c r="B15">
        <f>Salary!G14</f>
        <v>74326.719671424013</v>
      </c>
      <c r="C15">
        <f t="shared" si="0"/>
        <v>18581.679917856003</v>
      </c>
      <c r="D15">
        <f t="shared" si="1"/>
        <v>112534.11378804602</v>
      </c>
    </row>
    <row r="16" spans="1:4" x14ac:dyDescent="0.35">
      <c r="A16">
        <v>7</v>
      </c>
      <c r="B16">
        <f>Salary!G15</f>
        <v>75813.254064852474</v>
      </c>
      <c r="C16">
        <f t="shared" si="0"/>
        <v>18953.313516213118</v>
      </c>
      <c r="D16">
        <f t="shared" si="1"/>
        <v>137114.13299366145</v>
      </c>
    </row>
    <row r="17" spans="1:4" x14ac:dyDescent="0.35">
      <c r="A17">
        <v>8</v>
      </c>
      <c r="B17">
        <f>Salary!G16</f>
        <v>77329.519146149527</v>
      </c>
      <c r="C17">
        <f t="shared" si="0"/>
        <v>19332.379786537382</v>
      </c>
      <c r="D17">
        <f t="shared" si="1"/>
        <v>163302.21942988189</v>
      </c>
    </row>
    <row r="18" spans="1:4" x14ac:dyDescent="0.35">
      <c r="A18">
        <v>9</v>
      </c>
      <c r="B18">
        <f>Salary!G17</f>
        <v>78876.109529072521</v>
      </c>
      <c r="C18">
        <f t="shared" si="0"/>
        <v>19719.02738226813</v>
      </c>
      <c r="D18">
        <f t="shared" si="1"/>
        <v>191186.35778364414</v>
      </c>
    </row>
    <row r="19" spans="1:4" x14ac:dyDescent="0.35">
      <c r="A19">
        <v>10</v>
      </c>
      <c r="B19">
        <f>Salary!G18</f>
        <v>88498.994891619368</v>
      </c>
      <c r="C19">
        <f t="shared" si="0"/>
        <v>22124.748722904842</v>
      </c>
      <c r="D19">
        <f t="shared" si="1"/>
        <v>222870.42439573118</v>
      </c>
    </row>
    <row r="20" spans="1:4" x14ac:dyDescent="0.35">
      <c r="A20">
        <v>11</v>
      </c>
      <c r="B20">
        <f>Salary!G19</f>
        <v>90268.97478945175</v>
      </c>
      <c r="C20">
        <f t="shared" si="0"/>
        <v>22567.243697362937</v>
      </c>
      <c r="D20">
        <f t="shared" si="1"/>
        <v>256581.18931288068</v>
      </c>
    </row>
    <row r="21" spans="1:4" x14ac:dyDescent="0.35">
      <c r="A21">
        <v>12</v>
      </c>
      <c r="B21">
        <f>Salary!G20</f>
        <v>92074.354285240799</v>
      </c>
      <c r="C21">
        <f t="shared" si="0"/>
        <v>23018.5885713102</v>
      </c>
      <c r="D21">
        <f t="shared" si="1"/>
        <v>292428.83734983497</v>
      </c>
    </row>
    <row r="22" spans="1:4" x14ac:dyDescent="0.35">
      <c r="A22">
        <v>13</v>
      </c>
      <c r="B22">
        <f>Salary!G21</f>
        <v>93915.841370945607</v>
      </c>
      <c r="C22">
        <f t="shared" si="0"/>
        <v>23478.960342736402</v>
      </c>
      <c r="D22">
        <f t="shared" si="1"/>
        <v>330529.23956006311</v>
      </c>
    </row>
    <row r="23" spans="1:4" x14ac:dyDescent="0.35">
      <c r="A23">
        <v>14</v>
      </c>
      <c r="B23">
        <f>Salary!G22</f>
        <v>95794.15819836453</v>
      </c>
      <c r="C23">
        <f t="shared" si="0"/>
        <v>23948.539549591133</v>
      </c>
      <c r="D23">
        <f t="shared" si="1"/>
        <v>371004.2410876574</v>
      </c>
    </row>
    <row r="24" spans="1:4" x14ac:dyDescent="0.35">
      <c r="A24">
        <v>15</v>
      </c>
      <c r="B24">
        <f>Salary!G23</f>
        <v>107481.045498565</v>
      </c>
      <c r="C24">
        <f t="shared" si="0"/>
        <v>26870.26137464125</v>
      </c>
      <c r="D24">
        <f t="shared" si="1"/>
        <v>416424.71451668156</v>
      </c>
    </row>
    <row r="25" spans="1:4" x14ac:dyDescent="0.35">
      <c r="A25">
        <v>16</v>
      </c>
      <c r="B25">
        <f>Salary!G24</f>
        <v>109630.66640853632</v>
      </c>
      <c r="C25">
        <f t="shared" si="0"/>
        <v>27407.666602134079</v>
      </c>
      <c r="D25">
        <f t="shared" si="1"/>
        <v>464653.61684464972</v>
      </c>
    </row>
    <row r="26" spans="1:4" x14ac:dyDescent="0.35">
      <c r="A26">
        <v>17</v>
      </c>
      <c r="B26">
        <f>Salary!G25</f>
        <v>111823.27973670706</v>
      </c>
      <c r="C26">
        <f t="shared" si="0"/>
        <v>27955.819934176765</v>
      </c>
      <c r="D26">
        <f t="shared" si="1"/>
        <v>515842.11762105895</v>
      </c>
    </row>
    <row r="27" spans="1:4" x14ac:dyDescent="0.35">
      <c r="A27">
        <v>18</v>
      </c>
      <c r="B27">
        <f>Salary!G26</f>
        <v>114059.74533144117</v>
      </c>
      <c r="C27">
        <f t="shared" si="0"/>
        <v>28514.936332860292</v>
      </c>
      <c r="D27">
        <f t="shared" si="1"/>
        <v>570149.15983497223</v>
      </c>
    </row>
    <row r="28" spans="1:4" x14ac:dyDescent="0.35">
      <c r="A28">
        <v>19</v>
      </c>
      <c r="B28">
        <f>Salary!G27</f>
        <v>116340.94023806999</v>
      </c>
      <c r="C28">
        <f t="shared" si="0"/>
        <v>29085.235059517498</v>
      </c>
      <c r="D28">
        <f t="shared" si="1"/>
        <v>627741.85288623837</v>
      </c>
    </row>
    <row r="29" spans="1:4" x14ac:dyDescent="0.35">
      <c r="A29">
        <v>20</v>
      </c>
      <c r="B29">
        <f>Salary!G28</f>
        <v>130534.53494711455</v>
      </c>
      <c r="C29">
        <f t="shared" si="0"/>
        <v>32633.633736778636</v>
      </c>
      <c r="D29">
        <f t="shared" si="1"/>
        <v>691762.57926732895</v>
      </c>
    </row>
    <row r="30" spans="1:4" x14ac:dyDescent="0.35">
      <c r="A30">
        <v>21</v>
      </c>
      <c r="B30">
        <f>Salary!G29</f>
        <v>133145.22564605682</v>
      </c>
      <c r="C30">
        <f t="shared" si="0"/>
        <v>33286.306411514204</v>
      </c>
      <c r="D30">
        <f t="shared" si="1"/>
        <v>759637.01464220963</v>
      </c>
    </row>
    <row r="31" spans="1:4" x14ac:dyDescent="0.35">
      <c r="A31">
        <v>22</v>
      </c>
      <c r="B31">
        <f>Salary!G30</f>
        <v>135808.13015897796</v>
      </c>
      <c r="C31">
        <f t="shared" si="0"/>
        <v>33952.03253974449</v>
      </c>
      <c r="D31">
        <f t="shared" si="1"/>
        <v>831570.8979140647</v>
      </c>
    </row>
    <row r="32" spans="1:4" x14ac:dyDescent="0.35">
      <c r="A32">
        <v>23</v>
      </c>
      <c r="B32">
        <f>Salary!G31</f>
        <v>138524.29276215751</v>
      </c>
      <c r="C32">
        <f t="shared" si="0"/>
        <v>34631.073190539377</v>
      </c>
      <c r="D32">
        <f t="shared" si="1"/>
        <v>907780.5160003074</v>
      </c>
    </row>
    <row r="33" spans="1:4" x14ac:dyDescent="0.35">
      <c r="A33">
        <v>24</v>
      </c>
      <c r="B33">
        <f>Salary!G32</f>
        <v>141294.77861740065</v>
      </c>
      <c r="C33">
        <f t="shared" si="0"/>
        <v>35323.694654350162</v>
      </c>
      <c r="D33">
        <f t="shared" si="1"/>
        <v>988493.236454673</v>
      </c>
    </row>
    <row r="34" spans="1:4" x14ac:dyDescent="0.35">
      <c r="A34">
        <v>25</v>
      </c>
      <c r="B34">
        <f>Salary!G33</f>
        <v>158532.74160872353</v>
      </c>
      <c r="C34">
        <f t="shared" si="0"/>
        <v>39633.185402180883</v>
      </c>
      <c r="D34">
        <f t="shared" si="1"/>
        <v>1077551.0836795876</v>
      </c>
    </row>
    <row r="35" spans="1:4" x14ac:dyDescent="0.35">
      <c r="A35">
        <v>26</v>
      </c>
      <c r="B35">
        <f>Salary!G34</f>
        <v>161703.39644089804</v>
      </c>
      <c r="C35">
        <f t="shared" si="0"/>
        <v>40425.84911022451</v>
      </c>
      <c r="D35">
        <f t="shared" si="1"/>
        <v>1171854.4869737916</v>
      </c>
    </row>
    <row r="36" spans="1:4" x14ac:dyDescent="0.35">
      <c r="A36">
        <v>27</v>
      </c>
      <c r="B36">
        <f>Salary!G35</f>
        <v>164937.46436971598</v>
      </c>
      <c r="C36">
        <f t="shared" si="0"/>
        <v>41234.366092428994</v>
      </c>
      <c r="D36">
        <f t="shared" si="1"/>
        <v>1271681.5774149103</v>
      </c>
    </row>
    <row r="37" spans="1:4" x14ac:dyDescent="0.35">
      <c r="A37">
        <v>28</v>
      </c>
      <c r="B37">
        <f>Salary!G36</f>
        <v>168236.21365711032</v>
      </c>
      <c r="C37">
        <f t="shared" si="0"/>
        <v>42059.05341427758</v>
      </c>
      <c r="D37">
        <f t="shared" si="1"/>
        <v>1377324.7096999334</v>
      </c>
    </row>
    <row r="38" spans="1:4" x14ac:dyDescent="0.35">
      <c r="A38">
        <v>29</v>
      </c>
      <c r="B38">
        <f>Salary!G37</f>
        <v>171600.93793025249</v>
      </c>
      <c r="C38">
        <f t="shared" si="0"/>
        <v>42900.234482563123</v>
      </c>
      <c r="D38">
        <f t="shared" si="1"/>
        <v>1489091.1796674933</v>
      </c>
    </row>
    <row r="39" spans="1:4" x14ac:dyDescent="0.35">
      <c r="A39">
        <v>30</v>
      </c>
      <c r="B39">
        <f>Salary!G38</f>
        <v>192536.25235774336</v>
      </c>
      <c r="C39">
        <f t="shared" si="0"/>
        <v>48134.06308943584</v>
      </c>
      <c r="D39">
        <f t="shared" si="1"/>
        <v>1611679.8017403039</v>
      </c>
    </row>
    <row r="40" spans="1:4" x14ac:dyDescent="0.35">
      <c r="A40">
        <v>31</v>
      </c>
      <c r="B40">
        <f>Salary!G39</f>
        <v>196386.97740489815</v>
      </c>
      <c r="C40">
        <f t="shared" si="0"/>
        <v>49096.744351224537</v>
      </c>
      <c r="D40">
        <f t="shared" si="1"/>
        <v>1741360.5361785437</v>
      </c>
    </row>
    <row r="41" spans="1:4" x14ac:dyDescent="0.35">
      <c r="A41">
        <v>32</v>
      </c>
      <c r="B41">
        <f>Salary!G40</f>
        <v>200314.71695299618</v>
      </c>
      <c r="C41">
        <f t="shared" si="0"/>
        <v>50078.679238249046</v>
      </c>
      <c r="D41">
        <f t="shared" si="1"/>
        <v>1878507.2422257201</v>
      </c>
    </row>
    <row r="42" spans="1:4" x14ac:dyDescent="0.35">
      <c r="A42">
        <v>33</v>
      </c>
      <c r="B42">
        <f>Salary!G41</f>
        <v>204321.01129205612</v>
      </c>
      <c r="C42">
        <f t="shared" si="0"/>
        <v>51080.252823014031</v>
      </c>
      <c r="D42">
        <f t="shared" si="1"/>
        <v>2023512.8571600202</v>
      </c>
    </row>
    <row r="43" spans="1:4" x14ac:dyDescent="0.35">
      <c r="A43">
        <v>34</v>
      </c>
      <c r="B43">
        <f>Salary!G42</f>
        <v>208407.4315178972</v>
      </c>
      <c r="C43">
        <f t="shared" si="0"/>
        <v>52101.857879474301</v>
      </c>
      <c r="D43">
        <f t="shared" si="1"/>
        <v>2176790.3578974954</v>
      </c>
    </row>
    <row r="44" spans="1:4" x14ac:dyDescent="0.35">
      <c r="A44">
        <v>35</v>
      </c>
      <c r="B44">
        <f>Salary!G43</f>
        <v>233833.1381630807</v>
      </c>
      <c r="C44">
        <f t="shared" si="0"/>
        <v>58458.284540770175</v>
      </c>
      <c r="D44">
        <f t="shared" si="1"/>
        <v>2344088.1603331403</v>
      </c>
    </row>
    <row r="45" spans="1:4" x14ac:dyDescent="0.35">
      <c r="A45">
        <v>36</v>
      </c>
      <c r="B45">
        <f>Salary!G44</f>
        <v>238509.80092634229</v>
      </c>
      <c r="C45">
        <f t="shared" si="0"/>
        <v>59627.450231585572</v>
      </c>
      <c r="D45">
        <f t="shared" si="1"/>
        <v>2520920.0185813829</v>
      </c>
    </row>
    <row r="46" spans="1:4" x14ac:dyDescent="0.35">
      <c r="A46">
        <v>37</v>
      </c>
      <c r="B46">
        <f>Salary!G45</f>
        <v>243279.9969448692</v>
      </c>
      <c r="C46">
        <f t="shared" si="0"/>
        <v>60819.9992362173</v>
      </c>
      <c r="D46">
        <f t="shared" si="1"/>
        <v>2707786.0187466694</v>
      </c>
    </row>
    <row r="47" spans="1:4" x14ac:dyDescent="0.35">
      <c r="A47">
        <v>38</v>
      </c>
      <c r="B47">
        <f>Salary!G46</f>
        <v>248145.59688376662</v>
      </c>
      <c r="C47">
        <f t="shared" si="0"/>
        <v>62036.399220941654</v>
      </c>
      <c r="D47">
        <f t="shared" si="1"/>
        <v>2905211.7189049446</v>
      </c>
    </row>
    <row r="48" spans="1:4" x14ac:dyDescent="0.35">
      <c r="A48">
        <v>39</v>
      </c>
      <c r="B48">
        <f>Salary!G47</f>
        <v>253108.50882144185</v>
      </c>
      <c r="C48">
        <f t="shared" si="0"/>
        <v>63277.127205360463</v>
      </c>
      <c r="D48">
        <f t="shared" si="1"/>
        <v>3113749.4320555525</v>
      </c>
    </row>
    <row r="49" spans="1:4" x14ac:dyDescent="0.35">
      <c r="A49">
        <v>40</v>
      </c>
      <c r="B49">
        <f>Salary!G48</f>
        <v>283987.74689765781</v>
      </c>
      <c r="C49">
        <f t="shared" si="0"/>
        <v>70996.936724414452</v>
      </c>
      <c r="D49">
        <f t="shared" si="1"/>
        <v>3340433.840382745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8D82-DD01-44E2-99CE-6ABD509C6EE7}">
  <dimension ref="A1:D46"/>
  <sheetViews>
    <sheetView topLeftCell="A27" workbookViewId="0">
      <selection activeCell="A34" sqref="A34"/>
    </sheetView>
  </sheetViews>
  <sheetFormatPr defaultRowHeight="14.5" x14ac:dyDescent="0.35"/>
  <cols>
    <col min="1" max="1" width="21.453125" customWidth="1"/>
  </cols>
  <sheetData>
    <row r="1" spans="1:4" x14ac:dyDescent="0.35">
      <c r="A1" t="s">
        <v>0</v>
      </c>
    </row>
    <row r="2" spans="1:4" ht="43.5" x14ac:dyDescent="0.35">
      <c r="A2" s="10" t="s">
        <v>27</v>
      </c>
    </row>
    <row r="3" spans="1:4" x14ac:dyDescent="0.35">
      <c r="A3" t="str">
        <f>Dashboard!A13</f>
        <v>Desired Cash</v>
      </c>
      <c r="B3">
        <f>Dashboard!B13</f>
        <v>1500000</v>
      </c>
    </row>
    <row r="5" spans="1:4" x14ac:dyDescent="0.35">
      <c r="A5" t="s">
        <v>28</v>
      </c>
    </row>
    <row r="6" spans="1:4" x14ac:dyDescent="0.35">
      <c r="A6" t="s">
        <v>30</v>
      </c>
      <c r="B6" t="s">
        <v>17</v>
      </c>
      <c r="C6" t="s">
        <v>26</v>
      </c>
      <c r="D6" t="s">
        <v>29</v>
      </c>
    </row>
    <row r="7" spans="1:4" x14ac:dyDescent="0.35">
      <c r="A7">
        <f>SUM($D$7:D7)</f>
        <v>0</v>
      </c>
      <c r="B7">
        <v>1</v>
      </c>
      <c r="C7">
        <f>Wealth!D10</f>
        <v>15300</v>
      </c>
      <c r="D7">
        <f>IF(C7&gt;$B$3,1,0)</f>
        <v>0</v>
      </c>
    </row>
    <row r="8" spans="1:4" x14ac:dyDescent="0.35">
      <c r="A8">
        <f>SUM($D$7:D8)</f>
        <v>0</v>
      </c>
      <c r="B8">
        <v>2</v>
      </c>
      <c r="C8">
        <f>Wealth!D11</f>
        <v>31671</v>
      </c>
      <c r="D8">
        <f t="shared" ref="D8:D46" si="0">IF(C8&gt;$B$3,1,0)</f>
        <v>0</v>
      </c>
    </row>
    <row r="9" spans="1:4" x14ac:dyDescent="0.35">
      <c r="A9">
        <f>SUM($D$7:D9)</f>
        <v>0</v>
      </c>
      <c r="B9">
        <v>3</v>
      </c>
      <c r="C9">
        <f>Wealth!D12</f>
        <v>49172.67</v>
      </c>
      <c r="D9">
        <f t="shared" si="0"/>
        <v>0</v>
      </c>
    </row>
    <row r="10" spans="1:4" x14ac:dyDescent="0.35">
      <c r="A10">
        <f>SUM($D$7:D10)</f>
        <v>0</v>
      </c>
      <c r="B10">
        <v>4</v>
      </c>
      <c r="C10">
        <f>Wealth!D13</f>
        <v>67867.785900000003</v>
      </c>
      <c r="D10">
        <f t="shared" si="0"/>
        <v>0</v>
      </c>
    </row>
    <row r="11" spans="1:4" x14ac:dyDescent="0.35">
      <c r="A11">
        <f>SUM($D$7:D11)</f>
        <v>0</v>
      </c>
      <c r="B11">
        <v>5</v>
      </c>
      <c r="C11">
        <f>Wealth!D14</f>
        <v>89478.508447800006</v>
      </c>
      <c r="D11">
        <f t="shared" si="0"/>
        <v>0</v>
      </c>
    </row>
    <row r="12" spans="1:4" x14ac:dyDescent="0.35">
      <c r="A12">
        <f>SUM($D$7:D12)</f>
        <v>0</v>
      </c>
      <c r="B12">
        <v>6</v>
      </c>
      <c r="C12">
        <f>Wealth!D15</f>
        <v>112534.11378804602</v>
      </c>
      <c r="D12">
        <f t="shared" si="0"/>
        <v>0</v>
      </c>
    </row>
    <row r="13" spans="1:4" x14ac:dyDescent="0.35">
      <c r="A13">
        <f>SUM($D$7:D13)</f>
        <v>0</v>
      </c>
      <c r="B13">
        <v>7</v>
      </c>
      <c r="C13">
        <f>Wealth!D16</f>
        <v>137114.13299366145</v>
      </c>
      <c r="D13">
        <f t="shared" si="0"/>
        <v>0</v>
      </c>
    </row>
    <row r="14" spans="1:4" x14ac:dyDescent="0.35">
      <c r="A14">
        <f>SUM($D$7:D14)</f>
        <v>0</v>
      </c>
      <c r="B14">
        <v>8</v>
      </c>
      <c r="C14">
        <f>Wealth!D17</f>
        <v>163302.21942988189</v>
      </c>
      <c r="D14">
        <f t="shared" si="0"/>
        <v>0</v>
      </c>
    </row>
    <row r="15" spans="1:4" x14ac:dyDescent="0.35">
      <c r="A15">
        <f>SUM($D$7:D15)</f>
        <v>0</v>
      </c>
      <c r="B15">
        <v>9</v>
      </c>
      <c r="C15">
        <f>Wealth!D18</f>
        <v>191186.35778364414</v>
      </c>
      <c r="D15">
        <f t="shared" si="0"/>
        <v>0</v>
      </c>
    </row>
    <row r="16" spans="1:4" x14ac:dyDescent="0.35">
      <c r="A16">
        <f>SUM($D$7:D16)</f>
        <v>0</v>
      </c>
      <c r="B16">
        <v>10</v>
      </c>
      <c r="C16">
        <f>Wealth!D19</f>
        <v>222870.42439573118</v>
      </c>
      <c r="D16">
        <f t="shared" si="0"/>
        <v>0</v>
      </c>
    </row>
    <row r="17" spans="1:4" x14ac:dyDescent="0.35">
      <c r="A17">
        <f>SUM($D$7:D17)</f>
        <v>0</v>
      </c>
      <c r="B17">
        <v>11</v>
      </c>
      <c r="C17">
        <f>Wealth!D20</f>
        <v>256581.18931288068</v>
      </c>
      <c r="D17">
        <f t="shared" si="0"/>
        <v>0</v>
      </c>
    </row>
    <row r="18" spans="1:4" x14ac:dyDescent="0.35">
      <c r="A18">
        <f>SUM($D$7:D18)</f>
        <v>0</v>
      </c>
      <c r="B18">
        <v>12</v>
      </c>
      <c r="C18">
        <f>Wealth!D21</f>
        <v>292428.83734983497</v>
      </c>
      <c r="D18">
        <f t="shared" si="0"/>
        <v>0</v>
      </c>
    </row>
    <row r="19" spans="1:4" x14ac:dyDescent="0.35">
      <c r="A19">
        <f>SUM($D$7:D19)</f>
        <v>0</v>
      </c>
      <c r="B19">
        <v>13</v>
      </c>
      <c r="C19">
        <f>Wealth!D22</f>
        <v>330529.23956006311</v>
      </c>
      <c r="D19">
        <f t="shared" si="0"/>
        <v>0</v>
      </c>
    </row>
    <row r="20" spans="1:4" x14ac:dyDescent="0.35">
      <c r="A20">
        <f>SUM($D$7:D20)</f>
        <v>0</v>
      </c>
      <c r="B20">
        <v>14</v>
      </c>
      <c r="C20">
        <f>Wealth!D23</f>
        <v>371004.2410876574</v>
      </c>
      <c r="D20">
        <f t="shared" si="0"/>
        <v>0</v>
      </c>
    </row>
    <row r="21" spans="1:4" x14ac:dyDescent="0.35">
      <c r="A21">
        <f>SUM($D$7:D21)</f>
        <v>0</v>
      </c>
      <c r="B21">
        <v>15</v>
      </c>
      <c r="C21">
        <f>Wealth!D24</f>
        <v>416424.71451668156</v>
      </c>
      <c r="D21">
        <f t="shared" si="0"/>
        <v>0</v>
      </c>
    </row>
    <row r="22" spans="1:4" x14ac:dyDescent="0.35">
      <c r="A22">
        <f>SUM($D$7:D22)</f>
        <v>0</v>
      </c>
      <c r="B22">
        <v>16</v>
      </c>
      <c r="C22">
        <f>Wealth!D25</f>
        <v>464653.61684464972</v>
      </c>
      <c r="D22">
        <f t="shared" si="0"/>
        <v>0</v>
      </c>
    </row>
    <row r="23" spans="1:4" x14ac:dyDescent="0.35">
      <c r="A23">
        <f>SUM($D$7:D23)</f>
        <v>0</v>
      </c>
      <c r="B23">
        <v>17</v>
      </c>
      <c r="C23">
        <f>Wealth!D26</f>
        <v>515842.11762105895</v>
      </c>
      <c r="D23">
        <f t="shared" si="0"/>
        <v>0</v>
      </c>
    </row>
    <row r="24" spans="1:4" x14ac:dyDescent="0.35">
      <c r="A24">
        <f>SUM($D$7:D24)</f>
        <v>0</v>
      </c>
      <c r="B24">
        <v>18</v>
      </c>
      <c r="C24">
        <f>Wealth!D27</f>
        <v>570149.15983497223</v>
      </c>
      <c r="D24">
        <f t="shared" si="0"/>
        <v>0</v>
      </c>
    </row>
    <row r="25" spans="1:4" x14ac:dyDescent="0.35">
      <c r="A25">
        <f>SUM($D$7:D25)</f>
        <v>0</v>
      </c>
      <c r="B25">
        <v>19</v>
      </c>
      <c r="C25">
        <f>Wealth!D28</f>
        <v>627741.85288623837</v>
      </c>
      <c r="D25">
        <f t="shared" si="0"/>
        <v>0</v>
      </c>
    </row>
    <row r="26" spans="1:4" x14ac:dyDescent="0.35">
      <c r="A26">
        <f>SUM($D$7:D26)</f>
        <v>0</v>
      </c>
      <c r="B26">
        <v>20</v>
      </c>
      <c r="C26">
        <f>Wealth!D29</f>
        <v>691762.57926732895</v>
      </c>
      <c r="D26">
        <f t="shared" si="0"/>
        <v>0</v>
      </c>
    </row>
    <row r="27" spans="1:4" x14ac:dyDescent="0.35">
      <c r="A27">
        <f>SUM($D$7:D27)</f>
        <v>0</v>
      </c>
      <c r="B27">
        <v>21</v>
      </c>
      <c r="C27">
        <f>Wealth!D30</f>
        <v>759637.01464220963</v>
      </c>
      <c r="D27">
        <f t="shared" si="0"/>
        <v>0</v>
      </c>
    </row>
    <row r="28" spans="1:4" x14ac:dyDescent="0.35">
      <c r="A28">
        <f>SUM($D$7:D28)</f>
        <v>0</v>
      </c>
      <c r="B28">
        <v>22</v>
      </c>
      <c r="C28">
        <f>Wealth!D31</f>
        <v>831570.8979140647</v>
      </c>
      <c r="D28">
        <f t="shared" si="0"/>
        <v>0</v>
      </c>
    </row>
    <row r="29" spans="1:4" x14ac:dyDescent="0.35">
      <c r="A29">
        <f>SUM($D$7:D29)</f>
        <v>0</v>
      </c>
      <c r="B29">
        <v>23</v>
      </c>
      <c r="C29">
        <f>Wealth!D32</f>
        <v>907780.5160003074</v>
      </c>
      <c r="D29">
        <f t="shared" si="0"/>
        <v>0</v>
      </c>
    </row>
    <row r="30" spans="1:4" x14ac:dyDescent="0.35">
      <c r="A30">
        <f>SUM($D$7:D30)</f>
        <v>0</v>
      </c>
      <c r="B30">
        <v>24</v>
      </c>
      <c r="C30">
        <f>Wealth!D33</f>
        <v>988493.236454673</v>
      </c>
      <c r="D30">
        <f t="shared" si="0"/>
        <v>0</v>
      </c>
    </row>
    <row r="31" spans="1:4" x14ac:dyDescent="0.35">
      <c r="A31">
        <f>SUM($D$7:D31)</f>
        <v>0</v>
      </c>
      <c r="B31">
        <v>25</v>
      </c>
      <c r="C31">
        <f>Wealth!D34</f>
        <v>1077551.0836795876</v>
      </c>
      <c r="D31">
        <f t="shared" si="0"/>
        <v>0</v>
      </c>
    </row>
    <row r="32" spans="1:4" x14ac:dyDescent="0.35">
      <c r="A32">
        <f>SUM($D$7:D32)</f>
        <v>0</v>
      </c>
      <c r="B32">
        <v>26</v>
      </c>
      <c r="C32">
        <f>Wealth!D35</f>
        <v>1171854.4869737916</v>
      </c>
      <c r="D32">
        <f t="shared" si="0"/>
        <v>0</v>
      </c>
    </row>
    <row r="33" spans="1:4" x14ac:dyDescent="0.35">
      <c r="A33">
        <f>SUM($D$7:D33)</f>
        <v>0</v>
      </c>
      <c r="B33">
        <v>27</v>
      </c>
      <c r="C33">
        <f>Wealth!D36</f>
        <v>1271681.5774149103</v>
      </c>
      <c r="D33">
        <f t="shared" si="0"/>
        <v>0</v>
      </c>
    </row>
    <row r="34" spans="1:4" x14ac:dyDescent="0.35">
      <c r="A34">
        <f>SUM($D$7:D34)</f>
        <v>0</v>
      </c>
      <c r="B34">
        <v>28</v>
      </c>
      <c r="C34">
        <f>Wealth!D37</f>
        <v>1377324.7096999334</v>
      </c>
      <c r="D34">
        <f t="shared" si="0"/>
        <v>0</v>
      </c>
    </row>
    <row r="35" spans="1:4" x14ac:dyDescent="0.35">
      <c r="A35">
        <f>SUM($D$7:D35)</f>
        <v>0</v>
      </c>
      <c r="B35">
        <v>29</v>
      </c>
      <c r="C35">
        <f>Wealth!D38</f>
        <v>1489091.1796674933</v>
      </c>
      <c r="D35">
        <f t="shared" si="0"/>
        <v>0</v>
      </c>
    </row>
    <row r="36" spans="1:4" x14ac:dyDescent="0.35">
      <c r="A36">
        <f>SUM($D$7:D36)</f>
        <v>1</v>
      </c>
      <c r="B36">
        <v>30</v>
      </c>
      <c r="C36">
        <f>Wealth!D39</f>
        <v>1611679.8017403039</v>
      </c>
      <c r="D36">
        <f t="shared" si="0"/>
        <v>1</v>
      </c>
    </row>
    <row r="37" spans="1:4" x14ac:dyDescent="0.35">
      <c r="A37">
        <f>SUM($D$7:D37)</f>
        <v>2</v>
      </c>
      <c r="B37">
        <v>31</v>
      </c>
      <c r="C37">
        <f>Wealth!D40</f>
        <v>1741360.5361785437</v>
      </c>
      <c r="D37">
        <f t="shared" si="0"/>
        <v>1</v>
      </c>
    </row>
    <row r="38" spans="1:4" x14ac:dyDescent="0.35">
      <c r="A38">
        <f>SUM($D$7:D38)</f>
        <v>3</v>
      </c>
      <c r="B38">
        <v>32</v>
      </c>
      <c r="C38">
        <f>Wealth!D41</f>
        <v>1878507.2422257201</v>
      </c>
      <c r="D38">
        <f t="shared" si="0"/>
        <v>1</v>
      </c>
    </row>
    <row r="39" spans="1:4" x14ac:dyDescent="0.35">
      <c r="A39">
        <f>SUM($D$7:D39)</f>
        <v>4</v>
      </c>
      <c r="B39">
        <v>33</v>
      </c>
      <c r="C39">
        <f>Wealth!D42</f>
        <v>2023512.8571600202</v>
      </c>
      <c r="D39">
        <f t="shared" si="0"/>
        <v>1</v>
      </c>
    </row>
    <row r="40" spans="1:4" x14ac:dyDescent="0.35">
      <c r="A40">
        <f>SUM($D$7:D40)</f>
        <v>5</v>
      </c>
      <c r="B40">
        <v>34</v>
      </c>
      <c r="C40">
        <f>Wealth!D43</f>
        <v>2176790.3578974954</v>
      </c>
      <c r="D40">
        <f t="shared" si="0"/>
        <v>1</v>
      </c>
    </row>
    <row r="41" spans="1:4" x14ac:dyDescent="0.35">
      <c r="A41">
        <f>SUM($D$7:D41)</f>
        <v>6</v>
      </c>
      <c r="B41">
        <v>35</v>
      </c>
      <c r="C41">
        <f>Wealth!D44</f>
        <v>2344088.1603331403</v>
      </c>
      <c r="D41">
        <f t="shared" si="0"/>
        <v>1</v>
      </c>
    </row>
    <row r="42" spans="1:4" x14ac:dyDescent="0.35">
      <c r="A42">
        <f>SUM($D$7:D42)</f>
        <v>7</v>
      </c>
      <c r="B42">
        <v>36</v>
      </c>
      <c r="C42">
        <f>Wealth!D45</f>
        <v>2520920.0185813829</v>
      </c>
      <c r="D42">
        <f t="shared" si="0"/>
        <v>1</v>
      </c>
    </row>
    <row r="43" spans="1:4" x14ac:dyDescent="0.35">
      <c r="A43">
        <f>SUM($D$7:D43)</f>
        <v>8</v>
      </c>
      <c r="B43">
        <v>37</v>
      </c>
      <c r="C43">
        <f>Wealth!D46</f>
        <v>2707786.0187466694</v>
      </c>
      <c r="D43">
        <f t="shared" si="0"/>
        <v>1</v>
      </c>
    </row>
    <row r="44" spans="1:4" x14ac:dyDescent="0.35">
      <c r="A44">
        <f>SUM($D$7:D44)</f>
        <v>9</v>
      </c>
      <c r="B44">
        <v>38</v>
      </c>
      <c r="C44">
        <f>Wealth!D47</f>
        <v>2905211.7189049446</v>
      </c>
      <c r="D44">
        <f t="shared" si="0"/>
        <v>1</v>
      </c>
    </row>
    <row r="45" spans="1:4" x14ac:dyDescent="0.35">
      <c r="A45">
        <f>SUM($D$7:D45)</f>
        <v>10</v>
      </c>
      <c r="B45">
        <v>39</v>
      </c>
      <c r="C45">
        <f>Wealth!D48</f>
        <v>3113749.4320555525</v>
      </c>
      <c r="D45">
        <f t="shared" si="0"/>
        <v>1</v>
      </c>
    </row>
    <row r="46" spans="1:4" x14ac:dyDescent="0.35">
      <c r="A46">
        <f>SUM($D$7:D46)</f>
        <v>11</v>
      </c>
      <c r="B46">
        <v>40</v>
      </c>
      <c r="C46">
        <f>Wealth!D49</f>
        <v>3340433.840382745</v>
      </c>
      <c r="D46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Retirement Model</vt:lpstr>
      <vt:lpstr>Dashboard</vt:lpstr>
      <vt:lpstr>Salary</vt:lpstr>
      <vt:lpstr>Wealth</vt:lpstr>
      <vt:lpstr>Retirement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Rutendo Fortunate Horonga</dc:creator>
  <cp:lastModifiedBy>Rutendo Fortunate Horonga</cp:lastModifiedBy>
  <dcterms:created xsi:type="dcterms:W3CDTF">2024-02-20T08:30:14Z</dcterms:created>
  <dcterms:modified xsi:type="dcterms:W3CDTF">2024-02-20T11:12:17Z</dcterms:modified>
</cp:coreProperties>
</file>