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\0_forge\ro-rl78-maxv-learning\doc\notes\"/>
    </mc:Choice>
  </mc:AlternateContent>
  <xr:revisionPtr revIDLastSave="0" documentId="13_ncr:1_{845FE8D0-A19B-4EF7-AF4D-F3D9E9B2953E}" xr6:coauthVersionLast="47" xr6:coauthVersionMax="47" xr10:uidLastSave="{00000000-0000-0000-0000-000000000000}"/>
  <bookViews>
    <workbookView xWindow="-120" yWindow="-120" windowWidth="29040" windowHeight="15720" firstSheet="2" activeTab="18" xr2:uid="{00000000-000D-0000-FFFF-FFFF00000000}"/>
  </bookViews>
  <sheets>
    <sheet name="main" sheetId="1" r:id="rId1"/>
    <sheet name="1" sheetId="11" r:id="rId2"/>
    <sheet name="2" sheetId="3" r:id="rId3"/>
    <sheet name="3" sheetId="4" r:id="rId4"/>
    <sheet name="4" sheetId="7" r:id="rId5"/>
    <sheet name="5" sheetId="5" r:id="rId6"/>
    <sheet name="a" sheetId="6" r:id="rId7"/>
    <sheet name="IDCODE" sheetId="15" r:id="rId8"/>
    <sheet name="LED" sheetId="12" r:id="rId9"/>
    <sheet name="FW(BSW)" sheetId="13" r:id="rId10"/>
    <sheet name="BSDL" sheetId="17" r:id="rId11"/>
    <sheet name="TAP" sheetId="20" r:id="rId12"/>
    <sheet name="JTAG" sheetId="9" r:id="rId13"/>
    <sheet name="QP" sheetId="22" r:id="rId14"/>
    <sheet name="COM" sheetId="21" r:id="rId15"/>
    <sheet name="SVF" sheetId="23" r:id="rId16"/>
    <sheet name="ROM" sheetId="25" r:id="rId17"/>
    <sheet name="FLOW" sheetId="26" r:id="rId18"/>
    <sheet name="DMA" sheetId="27" r:id="rId19"/>
  </sheets>
  <definedNames>
    <definedName name="_xlnm._FilterDatabase" localSheetId="4" hidden="1">'4'!$A$6:$AB$70</definedName>
    <definedName name="_PT2">#REF!</definedName>
    <definedName name="_xlnm.Print_Area" localSheetId="4">'4'!$A$1:$F$76</definedName>
    <definedName name="_xlnm.Print_Titles" localSheetId="4">'4'!$1:$6</definedName>
    <definedName name="P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5" l="1"/>
  <c r="C5" i="25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" i="7"/>
  <c r="I12" i="21"/>
  <c r="U19" i="22"/>
  <c r="V19" i="22"/>
  <c r="T19" i="22"/>
  <c r="I5" i="21"/>
  <c r="I6" i="21"/>
  <c r="I7" i="21"/>
  <c r="I8" i="21"/>
  <c r="I9" i="21"/>
  <c r="I10" i="21"/>
  <c r="I11" i="21"/>
  <c r="I13" i="21"/>
  <c r="I14" i="21"/>
  <c r="I15" i="21"/>
  <c r="I16" i="21"/>
  <c r="I17" i="21"/>
  <c r="I18" i="21"/>
  <c r="I19" i="21"/>
  <c r="J6" i="17"/>
  <c r="J7" i="17"/>
  <c r="J8" i="17"/>
  <c r="K8" i="17"/>
  <c r="L8" i="17"/>
  <c r="J9" i="17"/>
  <c r="K9" i="17"/>
  <c r="L9" i="17"/>
  <c r="J11" i="17"/>
  <c r="J13" i="17"/>
  <c r="J14" i="17"/>
  <c r="J15" i="17"/>
  <c r="J16" i="17"/>
  <c r="J17" i="17"/>
  <c r="J22" i="17"/>
  <c r="J23" i="17"/>
  <c r="J24" i="17"/>
  <c r="J25" i="17"/>
  <c r="J26" i="17"/>
  <c r="J28" i="17"/>
  <c r="J29" i="17"/>
  <c r="J30" i="17"/>
  <c r="J31" i="17"/>
  <c r="J32" i="17"/>
  <c r="J33" i="17"/>
  <c r="J34" i="17"/>
  <c r="J35" i="17"/>
  <c r="L35" i="17"/>
  <c r="J36" i="17"/>
  <c r="J37" i="17"/>
  <c r="K37" i="17"/>
  <c r="L37" i="17"/>
  <c r="J38" i="17"/>
  <c r="K38" i="17"/>
  <c r="L38" i="17"/>
  <c r="J39" i="17"/>
  <c r="K39" i="17"/>
  <c r="L39" i="17"/>
  <c r="J40" i="17"/>
  <c r="J41" i="17"/>
  <c r="J42" i="17"/>
  <c r="J44" i="17"/>
  <c r="J46" i="17"/>
  <c r="J47" i="17"/>
  <c r="J48" i="17"/>
  <c r="L48" i="17"/>
  <c r="J49" i="17"/>
  <c r="K49" i="17"/>
  <c r="L49" i="17"/>
  <c r="J50" i="17"/>
  <c r="K50" i="17"/>
  <c r="L50" i="17"/>
  <c r="J51" i="17"/>
  <c r="K51" i="17"/>
  <c r="L51" i="17"/>
  <c r="J52" i="17"/>
  <c r="J53" i="17"/>
  <c r="J54" i="17"/>
  <c r="J55" i="17"/>
  <c r="J56" i="17"/>
  <c r="J57" i="17"/>
  <c r="J58" i="17"/>
  <c r="J59" i="17"/>
  <c r="J60" i="17"/>
  <c r="J62" i="17"/>
  <c r="K62" i="17"/>
  <c r="L62" i="17"/>
  <c r="J63" i="17"/>
  <c r="J64" i="17"/>
  <c r="J65" i="17"/>
  <c r="J66" i="17"/>
  <c r="J67" i="17"/>
  <c r="J68" i="17"/>
  <c r="J5" i="17"/>
  <c r="G22" i="17"/>
  <c r="H22" i="17" s="1"/>
  <c r="L22" i="17" s="1"/>
  <c r="G23" i="17"/>
  <c r="H23" i="17" s="1"/>
  <c r="L23" i="17" s="1"/>
  <c r="G24" i="17"/>
  <c r="H24" i="17" s="1"/>
  <c r="L24" i="17" s="1"/>
  <c r="G25" i="17"/>
  <c r="H25" i="17" s="1"/>
  <c r="L25" i="17" s="1"/>
  <c r="G26" i="17"/>
  <c r="H26" i="17" s="1"/>
  <c r="L26" i="17" s="1"/>
  <c r="G28" i="17"/>
  <c r="H28" i="17" s="1"/>
  <c r="L28" i="17" s="1"/>
  <c r="G29" i="17"/>
  <c r="K29" i="17" s="1"/>
  <c r="G30" i="17"/>
  <c r="H30" i="17" s="1"/>
  <c r="L30" i="17" s="1"/>
  <c r="G31" i="17"/>
  <c r="H31" i="17" s="1"/>
  <c r="L31" i="17" s="1"/>
  <c r="G32" i="17"/>
  <c r="H32" i="17" s="1"/>
  <c r="L32" i="17" s="1"/>
  <c r="G33" i="17"/>
  <c r="K33" i="17" s="1"/>
  <c r="G34" i="17"/>
  <c r="H34" i="17" s="1"/>
  <c r="L34" i="17" s="1"/>
  <c r="G35" i="17"/>
  <c r="H35" i="17" s="1"/>
  <c r="G36" i="17"/>
  <c r="H36" i="17" s="1"/>
  <c r="L36" i="17" s="1"/>
  <c r="G37" i="17"/>
  <c r="H37" i="17" s="1"/>
  <c r="G38" i="17"/>
  <c r="H38" i="17" s="1"/>
  <c r="G39" i="17"/>
  <c r="H39" i="17" s="1"/>
  <c r="G40" i="17"/>
  <c r="H40" i="17" s="1"/>
  <c r="L40" i="17" s="1"/>
  <c r="G41" i="17"/>
  <c r="K41" i="17" s="1"/>
  <c r="H41" i="17"/>
  <c r="L41" i="17" s="1"/>
  <c r="G42" i="17"/>
  <c r="H42" i="17" s="1"/>
  <c r="L42" i="17" s="1"/>
  <c r="G44" i="17"/>
  <c r="H44" i="17" s="1"/>
  <c r="L44" i="17" s="1"/>
  <c r="G46" i="17"/>
  <c r="H46" i="17" s="1"/>
  <c r="L46" i="17" s="1"/>
  <c r="G47" i="17"/>
  <c r="H47" i="17" s="1"/>
  <c r="L47" i="17" s="1"/>
  <c r="G48" i="17"/>
  <c r="H48" i="17" s="1"/>
  <c r="G49" i="17"/>
  <c r="H49" i="17" s="1"/>
  <c r="G50" i="17"/>
  <c r="H50" i="17" s="1"/>
  <c r="G51" i="17"/>
  <c r="H51" i="17" s="1"/>
  <c r="G52" i="17"/>
  <c r="H52" i="17" s="1"/>
  <c r="L52" i="17" s="1"/>
  <c r="G53" i="17"/>
  <c r="H53" i="17" s="1"/>
  <c r="L53" i="17" s="1"/>
  <c r="G54" i="17"/>
  <c r="H54" i="17" s="1"/>
  <c r="L54" i="17" s="1"/>
  <c r="G55" i="17"/>
  <c r="H55" i="17" s="1"/>
  <c r="L55" i="17" s="1"/>
  <c r="G56" i="17"/>
  <c r="H56" i="17" s="1"/>
  <c r="L56" i="17" s="1"/>
  <c r="G57" i="17"/>
  <c r="H57" i="17" s="1"/>
  <c r="L57" i="17" s="1"/>
  <c r="G58" i="17"/>
  <c r="H58" i="17" s="1"/>
  <c r="L58" i="17" s="1"/>
  <c r="G59" i="17"/>
  <c r="H59" i="17" s="1"/>
  <c r="L59" i="17" s="1"/>
  <c r="G60" i="17"/>
  <c r="H60" i="17" s="1"/>
  <c r="L60" i="17" s="1"/>
  <c r="G62" i="17"/>
  <c r="H62" i="17" s="1"/>
  <c r="G63" i="17"/>
  <c r="H63" i="17" s="1"/>
  <c r="L63" i="17" s="1"/>
  <c r="G64" i="17"/>
  <c r="K64" i="17" s="1"/>
  <c r="G65" i="17"/>
  <c r="H65" i="17" s="1"/>
  <c r="L65" i="17" s="1"/>
  <c r="G66" i="17"/>
  <c r="H66" i="17" s="1"/>
  <c r="L66" i="17" s="1"/>
  <c r="G67" i="17"/>
  <c r="H67" i="17" s="1"/>
  <c r="L67" i="17" s="1"/>
  <c r="G68" i="17"/>
  <c r="H68" i="17" s="1"/>
  <c r="L68" i="17" s="1"/>
  <c r="G5" i="17"/>
  <c r="H5" i="17" s="1"/>
  <c r="L5" i="17" s="1"/>
  <c r="G7" i="17"/>
  <c r="H7" i="17" s="1"/>
  <c r="L7" i="17" s="1"/>
  <c r="G8" i="17"/>
  <c r="H8" i="17" s="1"/>
  <c r="G9" i="17"/>
  <c r="H9" i="17" s="1"/>
  <c r="G11" i="17"/>
  <c r="H11" i="17" s="1"/>
  <c r="L11" i="17" s="1"/>
  <c r="G13" i="17"/>
  <c r="H13" i="17" s="1"/>
  <c r="L13" i="17" s="1"/>
  <c r="G14" i="17"/>
  <c r="H14" i="17" s="1"/>
  <c r="L14" i="17" s="1"/>
  <c r="G15" i="17"/>
  <c r="H15" i="17" s="1"/>
  <c r="L15" i="17" s="1"/>
  <c r="G16" i="17"/>
  <c r="H16" i="17" s="1"/>
  <c r="L16" i="17" s="1"/>
  <c r="G17" i="17"/>
  <c r="H17" i="17" s="1"/>
  <c r="L17" i="17" s="1"/>
  <c r="G6" i="17"/>
  <c r="H6" i="17" s="1"/>
  <c r="L6" i="17" s="1"/>
  <c r="J7" i="12"/>
  <c r="F7" i="12"/>
  <c r="E7" i="12"/>
  <c r="F6" i="12"/>
  <c r="J6" i="12" s="1"/>
  <c r="E6" i="12"/>
  <c r="H5" i="12"/>
  <c r="E5" i="12"/>
  <c r="F5" i="12"/>
  <c r="J5" i="12" s="1"/>
  <c r="J22" i="4"/>
  <c r="J23" i="4"/>
  <c r="K36" i="17" l="1"/>
  <c r="K30" i="17"/>
  <c r="K68" i="17"/>
  <c r="K5" i="17"/>
  <c r="K67" i="17"/>
  <c r="K7" i="17"/>
  <c r="K35" i="17"/>
  <c r="K48" i="17"/>
  <c r="K47" i="17"/>
  <c r="K16" i="17"/>
  <c r="K13" i="17"/>
  <c r="K46" i="17"/>
  <c r="K14" i="17"/>
  <c r="K6" i="17"/>
  <c r="K17" i="17"/>
  <c r="K15" i="17"/>
  <c r="H64" i="17"/>
  <c r="L64" i="17" s="1"/>
  <c r="H29" i="17"/>
  <c r="L29" i="17" s="1"/>
  <c r="K40" i="17"/>
  <c r="K60" i="17"/>
  <c r="K26" i="17"/>
  <c r="K25" i="17"/>
  <c r="K42" i="17"/>
  <c r="H33" i="17"/>
  <c r="L33" i="17" s="1"/>
  <c r="K63" i="17"/>
  <c r="K31" i="17"/>
  <c r="K28" i="17"/>
  <c r="K52" i="17"/>
  <c r="K57" i="17"/>
  <c r="K44" i="17"/>
  <c r="K65" i="17"/>
  <c r="K54" i="17"/>
  <c r="K22" i="17"/>
  <c r="K58" i="17"/>
  <c r="K56" i="17"/>
  <c r="K66" i="17"/>
  <c r="K34" i="17"/>
  <c r="K23" i="17"/>
  <c r="K11" i="17"/>
  <c r="K59" i="17"/>
  <c r="K24" i="17"/>
  <c r="K55" i="17"/>
  <c r="K32" i="17"/>
  <c r="K53" i="17"/>
  <c r="J10" i="4"/>
  <c r="J8" i="4"/>
  <c r="J21" i="4"/>
  <c r="J20" i="4"/>
  <c r="J15" i="4" l="1"/>
  <c r="J12" i="4"/>
  <c r="J19" i="4"/>
  <c r="J18" i="4"/>
  <c r="J7" i="4"/>
  <c r="J9" i="4"/>
  <c r="J11" i="4"/>
  <c r="J13" i="4"/>
  <c r="J14" i="4"/>
  <c r="J16" i="4"/>
  <c r="J17" i="4"/>
  <c r="J24" i="4" l="1"/>
</calcChain>
</file>

<file path=xl/sharedStrings.xml><?xml version="1.0" encoding="utf-8"?>
<sst xmlns="http://schemas.openxmlformats.org/spreadsheetml/2006/main" count="1898" uniqueCount="750">
  <si>
    <t>Block Diagram</t>
  </si>
  <si>
    <t>BOM</t>
  </si>
  <si>
    <t>JLCPCB Part #</t>
  </si>
  <si>
    <t>#</t>
  </si>
  <si>
    <t>5M80ZE64C5N</t>
  </si>
  <si>
    <t>MFR.Part #</t>
  </si>
  <si>
    <t>C470829</t>
  </si>
  <si>
    <t>R5F10268ASP</t>
  </si>
  <si>
    <t>C45035492</t>
  </si>
  <si>
    <t>Category</t>
  </si>
  <si>
    <t>CPLD</t>
  </si>
  <si>
    <t>MCU</t>
  </si>
  <si>
    <t>CD74HC154M</t>
  </si>
  <si>
    <t>C1547087</t>
  </si>
  <si>
    <t>Decoder</t>
  </si>
  <si>
    <t>P20/ANI0/AVREFP</t>
  </si>
  <si>
    <t>P42/ANI21/SCK01  /SCL01  /TI03/TO03</t>
  </si>
  <si>
    <t>P41/ANI22/SO01注/SDA01注/TI02/TO02/INTP1</t>
  </si>
  <si>
    <t>P40/KR0/TOOL0</t>
  </si>
  <si>
    <t>P125/KR1/SI01注/RESET</t>
  </si>
  <si>
    <t>P137/INTP0</t>
  </si>
  <si>
    <t>P122/KR2/X2/EXCLK/(TI02)/(INTP2)</t>
  </si>
  <si>
    <t>P121/KR3/X1/(TI03)/(INTP3)</t>
  </si>
  <si>
    <t>VSS</t>
  </si>
  <si>
    <t>VDD</t>
  </si>
  <si>
    <t>P21/ANI1/AVREFM</t>
  </si>
  <si>
    <t>P22/ANI2</t>
  </si>
  <si>
    <t>P23/ANI3</t>
  </si>
  <si>
    <t>P10/ANI16/PCLBUZ0/SCK00/SCL00</t>
  </si>
  <si>
    <t>P11/ANI17/SI00/RxD0/SDA00  /TOOLRxD</t>
  </si>
  <si>
    <t>P12/ANI18/SO00/TxD0/TOOLTxD</t>
  </si>
  <si>
    <t>P13/ANI19/TI00/TO00/INTP2</t>
  </si>
  <si>
    <t>P14/ANI20/TI01/TO01/INTP3</t>
  </si>
  <si>
    <t>P61/KR5/SDAA0/(RxD0)</t>
  </si>
  <si>
    <t>P60/KR4/SCLA0/(TxD0)</t>
  </si>
  <si>
    <t>TOOL0</t>
  </si>
  <si>
    <t>INTP0</t>
  </si>
  <si>
    <t>DEC1</t>
  </si>
  <si>
    <t>DEC0</t>
  </si>
  <si>
    <t>DEC2</t>
  </si>
  <si>
    <t>DEC3</t>
  </si>
  <si>
    <t>LED0</t>
  </si>
  <si>
    <t>YF4040M00033T8188097</t>
  </si>
  <si>
    <t>Description</t>
  </si>
  <si>
    <t>40MHz</t>
  </si>
  <si>
    <t>C2831465</t>
  </si>
  <si>
    <t>XTAL</t>
  </si>
  <si>
    <t>4-to-16</t>
  </si>
  <si>
    <t>RL78 G12 20pin</t>
  </si>
  <si>
    <t>CH340N</t>
  </si>
  <si>
    <t>C2977777</t>
  </si>
  <si>
    <t>USB Converter</t>
  </si>
  <si>
    <t>USB-UART</t>
  </si>
  <si>
    <t>918-418K2023S40001</t>
  </si>
  <si>
    <t>C167321</t>
  </si>
  <si>
    <t>USB Connector</t>
  </si>
  <si>
    <t>USB-C SMT</t>
  </si>
  <si>
    <t>KT-0603W</t>
  </si>
  <si>
    <t>C2290</t>
  </si>
  <si>
    <t>LED</t>
  </si>
  <si>
    <t>Yellow</t>
  </si>
  <si>
    <t>Number</t>
  </si>
  <si>
    <t>Sum</t>
  </si>
  <si>
    <t>XC6206P332MR-G</t>
  </si>
  <si>
    <t>Basic</t>
  </si>
  <si>
    <t>Extended</t>
  </si>
  <si>
    <t>C5446</t>
  </si>
  <si>
    <t>LDO 3.3V</t>
  </si>
  <si>
    <t>Voltage Regulator</t>
  </si>
  <si>
    <t>XC6206P182MR-G</t>
  </si>
  <si>
    <t>C2831490</t>
  </si>
  <si>
    <t>LDO 1.8V</t>
  </si>
  <si>
    <t>SN74HC154PW(LX)</t>
  </si>
  <si>
    <t>C41413100</t>
  </si>
  <si>
    <t>-</t>
  </si>
  <si>
    <t>USB-UART / too big</t>
  </si>
  <si>
    <t>4-to-16 / too big</t>
  </si>
  <si>
    <t>CH340X</t>
  </si>
  <si>
    <t>C3035748</t>
  </si>
  <si>
    <t>AO3401A</t>
  </si>
  <si>
    <t>C15127</t>
  </si>
  <si>
    <t>Pch MOSFET</t>
  </si>
  <si>
    <t>For power selection</t>
  </si>
  <si>
    <t>C1002</t>
  </si>
  <si>
    <t>GZ1608D601TF</t>
  </si>
  <si>
    <t>Ferrite Beads</t>
  </si>
  <si>
    <t>Power noise filter</t>
  </si>
  <si>
    <t>This exposed pad is used for electrical connectivity and not for thermal purposes.</t>
  </si>
  <si>
    <t xml:space="preserve">(2) The E64 package has an exposed pad at the bottom of the package. This exposed pad is a ground pad that must be connected to the ground plane on your PCB. </t>
  </si>
  <si>
    <t>MAX V Device Family Pin Connection Guidelines.</t>
  </si>
  <si>
    <t xml:space="preserve">(1) For more information about pin definitions and pin connection guidelines, refer to the </t>
  </si>
  <si>
    <t>Notes:</t>
  </si>
  <si>
    <t>VCCINT</t>
  </si>
  <si>
    <t>VCCIO</t>
  </si>
  <si>
    <t>VCCIO2</t>
  </si>
  <si>
    <t>VCCIO1</t>
  </si>
  <si>
    <t>DIFFIO_T1p</t>
  </si>
  <si>
    <t>IO</t>
  </si>
  <si>
    <t>DIFFIO_T1n</t>
  </si>
  <si>
    <t>DIFFIO_T2p</t>
  </si>
  <si>
    <t>DIFFIO_T2n</t>
  </si>
  <si>
    <t>DIFFIO_T3p</t>
  </si>
  <si>
    <t>DIFFIO_T3n</t>
  </si>
  <si>
    <t>DIFFIO_T4p</t>
  </si>
  <si>
    <t>DIFFIO_T4n</t>
  </si>
  <si>
    <t>DIFFIO_T5p</t>
  </si>
  <si>
    <t>DIFFIO_T5n</t>
  </si>
  <si>
    <t>DIFFIO_T6p</t>
  </si>
  <si>
    <t>DIFFIO_T6n</t>
  </si>
  <si>
    <t>IO48</t>
  </si>
  <si>
    <t>DIFFIO_R1p</t>
  </si>
  <si>
    <t>DIFFIO_R1n</t>
  </si>
  <si>
    <t>IO45</t>
  </si>
  <si>
    <t>DIFFIO_R2p</t>
  </si>
  <si>
    <t>DIFFIO_R2n</t>
  </si>
  <si>
    <t>CLK3</t>
  </si>
  <si>
    <t>CLK2</t>
  </si>
  <si>
    <t>IO38</t>
  </si>
  <si>
    <t>DIFFIO_R3p</t>
  </si>
  <si>
    <t>DIFFIO_R3n</t>
  </si>
  <si>
    <t>DIFFIO_R4p</t>
  </si>
  <si>
    <t>DIFFIO_R4n</t>
  </si>
  <si>
    <t>DIFFIO_B7n</t>
  </si>
  <si>
    <t>DIFFIO_B7p</t>
  </si>
  <si>
    <t>DIFFIO_B6n</t>
  </si>
  <si>
    <t>DIFFIO_B6p</t>
  </si>
  <si>
    <t>DIFFIO_B5n</t>
  </si>
  <si>
    <t>DEV_CLRn</t>
  </si>
  <si>
    <t>DIFFIO_B5p</t>
  </si>
  <si>
    <t>DEV_OE</t>
  </si>
  <si>
    <t>DIFFIO_B4n</t>
  </si>
  <si>
    <t>DIFFIO_B4p</t>
  </si>
  <si>
    <t>IO25</t>
  </si>
  <si>
    <t>DIFFIO_B3n</t>
  </si>
  <si>
    <t>DIFFIO_B3p</t>
  </si>
  <si>
    <t>DIFFIO_B2n</t>
  </si>
  <si>
    <t>DIFFIO_B2p</t>
  </si>
  <si>
    <t>DIFFIO_B1n</t>
  </si>
  <si>
    <t>DIFFIO_B1p</t>
  </si>
  <si>
    <t>TDO</t>
  </si>
  <si>
    <t>TCK</t>
  </si>
  <si>
    <t>TDI</t>
  </si>
  <si>
    <t>TMS</t>
  </si>
  <si>
    <t>DIFFIO_L3n</t>
  </si>
  <si>
    <t>DIFFIO_L3p</t>
  </si>
  <si>
    <t>CLK1</t>
  </si>
  <si>
    <t>CLK0</t>
  </si>
  <si>
    <t>DIFFIO_L2n</t>
  </si>
  <si>
    <t>DIFFIO_L2p</t>
  </si>
  <si>
    <t>DIFFIO_L1n</t>
  </si>
  <si>
    <t>DIFFIO_L1p</t>
  </si>
  <si>
    <r>
      <t xml:space="preserve">E64 </t>
    </r>
    <r>
      <rPr>
        <b/>
        <i/>
        <sz val="9"/>
        <rFont val="Arial"/>
        <family val="2"/>
      </rPr>
      <t>(2)</t>
    </r>
  </si>
  <si>
    <t>Emulated LVDS Output Channel</t>
  </si>
  <si>
    <t>Configuration Function</t>
  </si>
  <si>
    <t>Optional Function(s)</t>
  </si>
  <si>
    <t>Pin Name/Function</t>
  </si>
  <si>
    <t>Bank Number</t>
  </si>
  <si>
    <r>
      <t>Pin Information for the MAX</t>
    </r>
    <r>
      <rPr>
        <b/>
        <vertAlign val="superscript"/>
        <sz val="14"/>
        <rFont val="Arial"/>
        <family val="2"/>
      </rPr>
      <t>®</t>
    </r>
    <r>
      <rPr>
        <b/>
        <sz val="14"/>
        <rFont val="Arial"/>
        <family val="2"/>
      </rPr>
      <t xml:space="preserve"> V 5M40Z Device
Version 1.1 
Note (1)</t>
    </r>
  </si>
  <si>
    <t>5M40ZE64C5N</t>
  </si>
  <si>
    <t>C5515295</t>
  </si>
  <si>
    <t>MAX V CPLD 64pin Middle</t>
  </si>
  <si>
    <t>MAX V CPLD 64pin Minimum</t>
  </si>
  <si>
    <t>IO07_CLK0</t>
  </si>
  <si>
    <t>IO09_CLK1</t>
  </si>
  <si>
    <t>H1</t>
  </si>
  <si>
    <t>Parts #</t>
  </si>
  <si>
    <t>U4</t>
  </si>
  <si>
    <t>Parts Name</t>
  </si>
  <si>
    <t>Signal Name</t>
  </si>
  <si>
    <t>Header(40pin)</t>
  </si>
  <si>
    <t>Pin #</t>
  </si>
  <si>
    <t>EXTCLK</t>
  </si>
  <si>
    <t>External Clock to RL78</t>
  </si>
  <si>
    <t>U5</t>
  </si>
  <si>
    <t>R5F10268ASP(RL78/G12)</t>
  </si>
  <si>
    <t>R5F10268ASP#55</t>
  </si>
  <si>
    <t>C2056317</t>
  </si>
  <si>
    <t>RL78 G12 20pin / found cherper one</t>
  </si>
  <si>
    <t>BOM in Design</t>
  </si>
  <si>
    <t>GPIO3</t>
  </si>
  <si>
    <t>GPIO2</t>
  </si>
  <si>
    <t>GPIO4</t>
  </si>
  <si>
    <t>GPIO14</t>
  </si>
  <si>
    <t>GPIO15</t>
  </si>
  <si>
    <t>GPIO18</t>
  </si>
  <si>
    <t>GPIO17</t>
  </si>
  <si>
    <t>GPIO27</t>
  </si>
  <si>
    <t>GPIO23</t>
  </si>
  <si>
    <t>GPIO22</t>
  </si>
  <si>
    <t>GPIO10</t>
  </si>
  <si>
    <t>GPIO9</t>
  </si>
  <si>
    <t>GPIO24</t>
  </si>
  <si>
    <t>GPIO25</t>
  </si>
  <si>
    <t>GPIO8</t>
  </si>
  <si>
    <t>GPIO7</t>
  </si>
  <si>
    <t>GPIO0</t>
  </si>
  <si>
    <t>GPIO5</t>
  </si>
  <si>
    <t>GPIO1</t>
  </si>
  <si>
    <t>GPIO11</t>
  </si>
  <si>
    <t>GPIO12</t>
  </si>
  <si>
    <t>GPIO6</t>
  </si>
  <si>
    <t>GPIO13</t>
  </si>
  <si>
    <t>GPIO19</t>
  </si>
  <si>
    <t>GPIO16</t>
  </si>
  <si>
    <t>GPIO20</t>
  </si>
  <si>
    <t>TS-1088-AR02016</t>
  </si>
  <si>
    <t>Switch</t>
  </si>
  <si>
    <t>C720477</t>
  </si>
  <si>
    <t>Total</t>
  </si>
  <si>
    <t>Unit Price[$]</t>
  </si>
  <si>
    <t>SW1</t>
  </si>
  <si>
    <t>Switch 1</t>
  </si>
  <si>
    <t>LED7</t>
  </si>
  <si>
    <t>LED6</t>
  </si>
  <si>
    <t>LED5</t>
  </si>
  <si>
    <t>LED4</t>
  </si>
  <si>
    <t>LED3</t>
  </si>
  <si>
    <t>LED2</t>
  </si>
  <si>
    <t>LED1</t>
  </si>
  <si>
    <t>X1</t>
  </si>
  <si>
    <t>SG-8101CE 100.000000MHz TCHPA</t>
  </si>
  <si>
    <t>P42/SCK01</t>
  </si>
  <si>
    <t>P41/SO01</t>
  </si>
  <si>
    <t>GPIO26</t>
  </si>
  <si>
    <t>GPIO21</t>
  </si>
  <si>
    <t>Pi 5v detection via voltage divider</t>
  </si>
  <si>
    <t>via series resistor for protection</t>
  </si>
  <si>
    <t>Power noise filter / more current needed</t>
  </si>
  <si>
    <t>C1015</t>
  </si>
  <si>
    <t>GZ2012D101TF</t>
  </si>
  <si>
    <t>U3</t>
  </si>
  <si>
    <t>UART signal via series resistor for protection</t>
  </si>
  <si>
    <t>Signal Function</t>
  </si>
  <si>
    <t>JTAG</t>
  </si>
  <si>
    <t>U3RTX_R#</t>
  </si>
  <si>
    <t>U3CTS_R#</t>
  </si>
  <si>
    <t>U3TXD_R</t>
  </si>
  <si>
    <t>U3RXD_R</t>
  </si>
  <si>
    <t>RPIDCT</t>
  </si>
  <si>
    <t>SW2</t>
  </si>
  <si>
    <t>Switch 2</t>
  </si>
  <si>
    <t>E1,2 Debug Comunication</t>
  </si>
  <si>
    <t>C20</t>
  </si>
  <si>
    <t>BEEP</t>
  </si>
  <si>
    <t>Raspberry Pi Pinout GPIO21</t>
  </si>
  <si>
    <t>Raspberry Pi Pinout GPIO26</t>
  </si>
  <si>
    <t>Raspberry Pi Pinout GPIO20</t>
  </si>
  <si>
    <t>Raspberry Pi Pinout GPIO16</t>
  </si>
  <si>
    <t>Raspberry Pi Pinout GPIO19</t>
  </si>
  <si>
    <t>Raspberry Pi Pinout GPIO13</t>
  </si>
  <si>
    <t>Raspberry Pi Pinout GPIO6</t>
  </si>
  <si>
    <t>Raspberry Pi Pinout GPIO12</t>
  </si>
  <si>
    <t>Raspberry Pi Pinout GPIO5</t>
  </si>
  <si>
    <t>Raspberry Pi Pinout GPIO0</t>
  </si>
  <si>
    <t>Raspberry Pi Pinout GPIO1</t>
  </si>
  <si>
    <t>Raspberry Pi Pinout GPIO7</t>
  </si>
  <si>
    <t>Raspberry Pi Pinout GPIO11</t>
  </si>
  <si>
    <t>Raspberry Pi Pinout GPIO8</t>
  </si>
  <si>
    <t>Raspberry Pi Pinout GPIO25</t>
  </si>
  <si>
    <t>Raspberry Pi Pinout GPIO24</t>
  </si>
  <si>
    <t>Raspberry Pi Pinout GPIO22</t>
  </si>
  <si>
    <t>Raspberry Pi Pinout GPIO23</t>
  </si>
  <si>
    <t>Raspberry Pi Pinout GPIO27</t>
  </si>
  <si>
    <t>Raspberry Pi Pinout GPIO17</t>
  </si>
  <si>
    <t>Raspberry Pi Pinout GPIO18</t>
  </si>
  <si>
    <t>Raspberry Pi Pinout GPIO15</t>
  </si>
  <si>
    <t>Raspberry Pi Pinout GPIO2</t>
  </si>
  <si>
    <t>Raspberry Pi Pinout GPIO14</t>
  </si>
  <si>
    <t>Raspberry Pi Pinout GPIO4</t>
  </si>
  <si>
    <t>Raspberry Pi Pinout GPIO3</t>
  </si>
  <si>
    <t>Raspberry Pi Pinout GPIO9</t>
  </si>
  <si>
    <t>Raspberry Pi Pinout GPIO10</t>
  </si>
  <si>
    <t>Crystal OSC</t>
  </si>
  <si>
    <t>RO-RL78-MAXV-LEARNING</t>
  </si>
  <si>
    <t>JTAG and Digital Circuits Learning Board with Raspberry Pi-compatible 40-pin GPIO Header</t>
  </si>
  <si>
    <t>RO-RL78-MAXV-LEARNING-PCB</t>
  </si>
  <si>
    <t>RO-RL78-MAXV-LEARNING System</t>
  </si>
  <si>
    <t>What is this project and how to be used.</t>
  </si>
  <si>
    <t>The block diagram of RO-RL78-MAXV-LEARNING-PCB.</t>
  </si>
  <si>
    <t>Spacifications</t>
  </si>
  <si>
    <t>Appendix</t>
  </si>
  <si>
    <t>a</t>
  </si>
  <si>
    <t>MAX V Pin List</t>
  </si>
  <si>
    <t>System Overview</t>
  </si>
  <si>
    <t>MLCC</t>
  </si>
  <si>
    <t>RL78 Pin List</t>
  </si>
  <si>
    <t>U4RTS#</t>
  </si>
  <si>
    <t>P125/SI01/RESET#</t>
  </si>
  <si>
    <t>U4CTS#</t>
  </si>
  <si>
    <t>KT-0603R</t>
  </si>
  <si>
    <t>VDD[V]</t>
  </si>
  <si>
    <t>IF[mA]</t>
  </si>
  <si>
    <t>R_limit[KΩ]</t>
  </si>
  <si>
    <t>Current[mA]</t>
  </si>
  <si>
    <t>Colour</t>
  </si>
  <si>
    <t>Red</t>
  </si>
  <si>
    <t>White</t>
  </si>
  <si>
    <t>KT-0805G</t>
  </si>
  <si>
    <t>Green</t>
  </si>
  <si>
    <t>VF'@IF[mA]</t>
  </si>
  <si>
    <t>VF[V](AVE.)</t>
  </si>
  <si>
    <t>FW on RL78</t>
  </si>
  <si>
    <t>UART</t>
  </si>
  <si>
    <t>TIMER</t>
  </si>
  <si>
    <t>INTERRUPT</t>
  </si>
  <si>
    <t>Low</t>
  </si>
  <si>
    <t>U4RXD</t>
  </si>
  <si>
    <t>U4TXD</t>
  </si>
  <si>
    <t>GND</t>
  </si>
  <si>
    <t>3V3</t>
  </si>
  <si>
    <t>nc</t>
  </si>
  <si>
    <t>Priority Group</t>
  </si>
  <si>
    <t>Priority</t>
  </si>
  <si>
    <t>1st</t>
  </si>
  <si>
    <t>2nd</t>
  </si>
  <si>
    <t>3rd</t>
  </si>
  <si>
    <t>IDCODE</t>
  </si>
  <si>
    <t>IO64</t>
  </si>
  <si>
    <t>IO1</t>
  </si>
  <si>
    <t>IO2</t>
  </si>
  <si>
    <t>IO3</t>
  </si>
  <si>
    <t>IO4</t>
  </si>
  <si>
    <t>IO5</t>
  </si>
  <si>
    <t>IO7</t>
  </si>
  <si>
    <t>IO9</t>
  </si>
  <si>
    <t>IO10</t>
  </si>
  <si>
    <t>IO11</t>
  </si>
  <si>
    <t>IO12</t>
  </si>
  <si>
    <t>IO13</t>
  </si>
  <si>
    <t>IO18</t>
  </si>
  <si>
    <t>IO19</t>
  </si>
  <si>
    <t>IO20</t>
  </si>
  <si>
    <t>IO21</t>
  </si>
  <si>
    <t>IO22</t>
  </si>
  <si>
    <t>IO24</t>
  </si>
  <si>
    <t>IO26</t>
  </si>
  <si>
    <t>IO27</t>
  </si>
  <si>
    <t>IO28</t>
  </si>
  <si>
    <t>IO29</t>
  </si>
  <si>
    <t>IO30</t>
  </si>
  <si>
    <t>IO31</t>
  </si>
  <si>
    <t>IO32</t>
  </si>
  <si>
    <t>IO33</t>
  </si>
  <si>
    <t>IO34</t>
  </si>
  <si>
    <t>IO35</t>
  </si>
  <si>
    <t>IO36</t>
  </si>
  <si>
    <t>IO37</t>
  </si>
  <si>
    <t>IO40</t>
  </si>
  <si>
    <t>IO42</t>
  </si>
  <si>
    <t>IO43</t>
  </si>
  <si>
    <t>IO44</t>
  </si>
  <si>
    <t>IO46</t>
  </si>
  <si>
    <t>IO47</t>
  </si>
  <si>
    <t>IO49</t>
  </si>
  <si>
    <t>IO50</t>
  </si>
  <si>
    <t>IO51</t>
  </si>
  <si>
    <t>IO52</t>
  </si>
  <si>
    <t>IO53</t>
  </si>
  <si>
    <t>IO54</t>
  </si>
  <si>
    <t>IO55</t>
  </si>
  <si>
    <t>IO56</t>
  </si>
  <si>
    <t>IO58</t>
  </si>
  <si>
    <t>IO59</t>
  </si>
  <si>
    <t>IO60</t>
  </si>
  <si>
    <t>IO61</t>
  </si>
  <si>
    <t>IO62</t>
  </si>
  <si>
    <t>IO63</t>
  </si>
  <si>
    <t>Pin Number</t>
  </si>
  <si>
    <t>Pin Function</t>
  </si>
  <si>
    <t>INPUT</t>
  </si>
  <si>
    <t>CONTROL</t>
  </si>
  <si>
    <t>OUTPUT</t>
  </si>
  <si>
    <t>CRC</t>
  </si>
  <si>
    <t>CMD</t>
  </si>
  <si>
    <t>Reserved</t>
  </si>
  <si>
    <t>LEN:0</t>
  </si>
  <si>
    <t>LEN:6
TMS:110101</t>
  </si>
  <si>
    <t>LEN:5
TMS:11010</t>
  </si>
  <si>
    <t>LEN:4
TMS:1101</t>
  </si>
  <si>
    <t>LEN:4
TMS:1100</t>
  </si>
  <si>
    <t>LEN:3
TMS:110</t>
  </si>
  <si>
    <t>LEN:2
TMS:11</t>
  </si>
  <si>
    <t>LEN:4
TMS:1011</t>
  </si>
  <si>
    <t>LEN:5
TMS:10101</t>
  </si>
  <si>
    <t>LEN:4
TMS:1010</t>
  </si>
  <si>
    <t>LEN:3
TMS:101</t>
  </si>
  <si>
    <t>LEN:3
TMS:100</t>
  </si>
  <si>
    <t>LEN:2
TMS:10</t>
  </si>
  <si>
    <t>LEN:1
TMS:1</t>
  </si>
  <si>
    <t>LEN:1
TMS:0</t>
  </si>
  <si>
    <t>LEN:3
TMS:111</t>
  </si>
  <si>
    <t>UPDATE_IR</t>
  </si>
  <si>
    <t>LEN:3
TMS:010</t>
  </si>
  <si>
    <t>LEN:2
TMS:01</t>
  </si>
  <si>
    <t>LEN:4
TMS:1110</t>
  </si>
  <si>
    <t>LEN:5
TMS:11011</t>
  </si>
  <si>
    <t>LEN:4
TMS:1111</t>
  </si>
  <si>
    <t>EXIT2_IR</t>
  </si>
  <si>
    <t>LEN:5
TMS:11110</t>
  </si>
  <si>
    <t>LEN:6
TMS:111011</t>
  </si>
  <si>
    <t>LEN:7
TMS:1110101</t>
  </si>
  <si>
    <t>LEN:6
TMS:111010</t>
  </si>
  <si>
    <t>LEN:5
TMS:11101</t>
  </si>
  <si>
    <t>LEN:5
TMS:11100</t>
  </si>
  <si>
    <t>LEN:5
TMS:11111</t>
  </si>
  <si>
    <t>PAUSE_IR</t>
  </si>
  <si>
    <t>EXIT1_IR</t>
  </si>
  <si>
    <t>SHIFT_IR</t>
  </si>
  <si>
    <t>CAPTURE_IR</t>
  </si>
  <si>
    <t>LEN:3
TMS:011</t>
  </si>
  <si>
    <t>LEN:4
TMS:0101</t>
  </si>
  <si>
    <t>LEN:2
TMS:00</t>
  </si>
  <si>
    <t>LEN:6
TMS:101011</t>
  </si>
  <si>
    <t>LEN:7
TMS:1010101</t>
  </si>
  <si>
    <t>LEN:6
TMS:101010</t>
  </si>
  <si>
    <t>LEN:5
TMS:10100</t>
  </si>
  <si>
    <t>SELECT_IR_SCAN</t>
  </si>
  <si>
    <t>UPDATE_DR</t>
  </si>
  <si>
    <t>EXIT2_DR</t>
  </si>
  <si>
    <t>LEN:7
TMS:1111011</t>
  </si>
  <si>
    <t>LEN:8
TMS:11110101</t>
  </si>
  <si>
    <t>LEN:7
TMS:1111010</t>
  </si>
  <si>
    <t>LEN:6
TMS:111101</t>
  </si>
  <si>
    <t>LEN:6
TMS:111100</t>
  </si>
  <si>
    <t>PAUSE_DR</t>
  </si>
  <si>
    <t>EXIT1_DR</t>
  </si>
  <si>
    <t>SHIFT_DR</t>
  </si>
  <si>
    <t>CAPTURE_DR</t>
  </si>
  <si>
    <t>SELECT_DR_SCAN</t>
  </si>
  <si>
    <t>RUN_TEST_IDLE</t>
  </si>
  <si>
    <t>LEN:6
TMS:011011</t>
  </si>
  <si>
    <t>LEN:7
TMS:0110101</t>
  </si>
  <si>
    <t>LEN:6
TMS:011010</t>
  </si>
  <si>
    <t>LEN:5
TMS:01101</t>
  </si>
  <si>
    <t>LEN:5
TMS:01100</t>
  </si>
  <si>
    <t>LEN:4
TMS:0110</t>
  </si>
  <si>
    <t>LEN:5
TMS:01011</t>
  </si>
  <si>
    <t>LEN:6
TMS:010101</t>
  </si>
  <si>
    <t>LEN:5
TMS:01010</t>
  </si>
  <si>
    <t>LEN:4
TMS:0100</t>
  </si>
  <si>
    <t>TEST_LOGIC_RESET</t>
  </si>
  <si>
    <t>From</t>
  </si>
  <si>
    <t>To</t>
  </si>
  <si>
    <t>- : No data</t>
  </si>
  <si>
    <t>* : Don’t care</t>
  </si>
  <si>
    <t>(Header Instruction Register) Specifies a header pattern that is prepended to the beginning of subsequent IR scan operations.</t>
  </si>
  <si>
    <t>No (Error logged)</t>
  </si>
  <si>
    <t>CMD_JTAG_HIR</t>
  </si>
  <si>
    <t>(Header Data Register) Specifies a header pattern that is prepended to the beginning of subsequent DR scan operations.</t>
  </si>
  <si>
    <t>CMD_JTAG_HDR</t>
  </si>
  <si>
    <t>(Parallel Input/Output Map) Maps PIO column positions to a logical pin.</t>
  </si>
  <si>
    <t>CMD_JTAG_PIOMAP</t>
  </si>
  <si>
    <t>(Parallel Input/Output) Specifies a parallel test pattern.</t>
  </si>
  <si>
    <t>CMD_JTAG_PIO</t>
  </si>
  <si>
    <t>(Trailer Instruction Register) Specifies a trailer pattern that is appended to the end of subsequent IR scan operations.</t>
  </si>
  <si>
    <t>Variable Length Data</t>
  </si>
  <si>
    <t>CMD_JTAG_TIR</t>
  </si>
  <si>
    <t>(Trailer Data Register) Specifies a trailer pattern that is appended to the end of subsequent DR scan operations.</t>
  </si>
  <si>
    <t>CMD_JTAG_TDR</t>
  </si>
  <si>
    <t>(Scan Instruction Register) Performs an IEEE 1149.1 Instruction Register scan.</t>
  </si>
  <si>
    <t>Yes</t>
  </si>
  <si>
    <t>CMD_JTAG_SIR</t>
  </si>
  <si>
    <t>(Scan Data Register) Performs an IEEE 1149.1 Data Register scan.</t>
  </si>
  <si>
    <t>CMD_JTAG_SDR</t>
  </si>
  <si>
    <t>Runs TCK for the specified number of cycles in the current run state.</t>
  </si>
  <si>
    <t>TCK Count</t>
  </si>
  <si>
    <t>CMD_JTAG_RUNTEST</t>
  </si>
  <si>
    <t>Specifies the default end state for subsequent IR scan operations.</t>
  </si>
  <si>
    <t>State</t>
  </si>
  <si>
    <t>CMD_JTAG_ENDIR</t>
  </si>
  <si>
    <t>Specifies the default end state for subsequent DR scan operations.</t>
  </si>
  <si>
    <t>CMD_JTAG_ENDDR</t>
  </si>
  <si>
    <t>Moves the IEEE 1149.1 TAP controller to the specified state.</t>
  </si>
  <si>
    <t>CMD_JTAG_STATE</t>
  </si>
  <si>
    <t>(Test ReSeT) Controls the optional Test Reset line.</t>
  </si>
  <si>
    <t>CMD_JTAG_TRST</t>
  </si>
  <si>
    <t>Specifies the maximum TCK frequency for IEEE 1149.1 TAP operations.</t>
  </si>
  <si>
    <t>Ignored</t>
  </si>
  <si>
    <t>CMD_JTAG_FREQUENCY</t>
  </si>
  <si>
    <t>V0.1.0</t>
  </si>
  <si>
    <t>D0 - Dn</t>
  </si>
  <si>
    <t>D4 - Dn</t>
  </si>
  <si>
    <t>D3</t>
  </si>
  <si>
    <t>D2</t>
  </si>
  <si>
    <t>D1</t>
  </si>
  <si>
    <t>D0</t>
  </si>
  <si>
    <t>Supported</t>
  </si>
  <si>
    <t>RX Frame</t>
  </si>
  <si>
    <t>TX Frame</t>
  </si>
  <si>
    <t>Name</t>
  </si>
  <si>
    <t>JTAG FRAMES</t>
  </si>
  <si>
    <t>Reserved for future use. The command currently returns a zero response.</t>
  </si>
  <si>
    <t>CRC8</t>
  </si>
  <si>
    <t>0x00</t>
  </si>
  <si>
    <t>*</t>
  </si>
  <si>
    <t xml:space="preserve">Sets the minimum TCK period value used for timing-limited TCK generation. </t>
  </si>
  <si>
    <t>TCKP</t>
  </si>
  <si>
    <t>CMD_CTRL_SET_TCKP</t>
  </si>
  <si>
    <t>Sets the RX free-space threshold for hardware flow control. RTS is driven Low when the remaining RX buffer space is below this threshold.</t>
  </si>
  <si>
    <t>FLOW</t>
  </si>
  <si>
    <t>CMD_CTRL_SET_FLOW</t>
  </si>
  <si>
    <t>Sets the internal 16-bit stream CRC value. This can be used to initialize (CRC-16/CCITT-FALSE, normally write 0xFFFF).</t>
  </si>
  <si>
    <t>RX CRC16</t>
  </si>
  <si>
    <t>TX CRC16</t>
  </si>
  <si>
    <t>CMD_CTRL_SET_CRC16</t>
  </si>
  <si>
    <t>Writes a status-clear mask. Status bits set in the payload are cleared.</t>
  </si>
  <si>
    <t>Status</t>
  </si>
  <si>
    <t>CMD_CTRL_SET_STATUS</t>
  </si>
  <si>
    <t>User-defined value</t>
  </si>
  <si>
    <t>CMD_CTRL_SET_TEST</t>
  </si>
  <si>
    <t>Reads the configured minimum TCK period value (error logged). TCKP means the minimum TCK period.</t>
  </si>
  <si>
    <t>0x06</t>
  </si>
  <si>
    <t>CMD_CTRL_GET_TCKP</t>
  </si>
  <si>
    <t>Reads the current RX flow-control threshold value.</t>
  </si>
  <si>
    <t>0x05</t>
  </si>
  <si>
    <t>CMD_CTRL_GET_FLOW</t>
  </si>
  <si>
    <t>Reads the current 16-bit stream CRC value for JTAG stream maintained by the device.</t>
  </si>
  <si>
    <t>0x04</t>
  </si>
  <si>
    <t>CMD_CTRL_GET_CRC16</t>
  </si>
  <si>
    <t>Reads the current device status, including error flags and internal state information.</t>
  </si>
  <si>
    <t>0x03</t>
  </si>
  <si>
    <t>CMD_CTRL_GET_STATUS</t>
  </si>
  <si>
    <t>Reads the firmware version(V0.1.0=0x00000100).</t>
  </si>
  <si>
    <t>Version</t>
  </si>
  <si>
    <t>0x02</t>
  </si>
  <si>
    <t>CMD_CTRL_GET_VERSION</t>
  </si>
  <si>
    <t>Reads the current user-defined test value. This command is intended for communication and firmware validation.</t>
  </si>
  <si>
    <t>0x01</t>
  </si>
  <si>
    <t>CMD_CTRL_GET_TEST</t>
  </si>
  <si>
    <t>CONTROL FRAMES</t>
  </si>
  <si>
    <t>今回はスルーしても大丈夫</t>
  </si>
  <si>
    <t>Questa Altera FPGA Starter Edhisionは無料で使えるがライセンスファイルが必要。</t>
  </si>
  <si>
    <t>は将来的に使うものなのでOFFしてもよいです。</t>
  </si>
  <si>
    <t>(NIOSやMAXV)</t>
  </si>
  <si>
    <t>Ashling</t>
  </si>
  <si>
    <t>MAX 10 FPGA</t>
  </si>
  <si>
    <t>インストーラーは見た目かっこいいけど動作が💩なので、これを使う。</t>
  </si>
  <si>
    <t>ユーザー名がダブルバイトの場合は失敗するので注意。</t>
  </si>
  <si>
    <t>qinst-lite-windows-25.1std-1129.exe</t>
  </si>
  <si>
    <t>Quartus Prime Lite Edition Design Software Version 25.1 for Windows | Altera</t>
  </si>
  <si>
    <t>Quartus® Prime Design Software | Altera® FPGA</t>
  </si>
  <si>
    <t>TD0</t>
  </si>
  <si>
    <t>TD1</t>
  </si>
  <si>
    <t>RD0</t>
  </si>
  <si>
    <t>RD2</t>
  </si>
  <si>
    <t>RD1</t>
  </si>
  <si>
    <t>RD3</t>
  </si>
  <si>
    <t>TD2</t>
  </si>
  <si>
    <t>TD3</t>
  </si>
  <si>
    <t>0x80</t>
  </si>
  <si>
    <t>0x81</t>
  </si>
  <si>
    <t>0x82</t>
  </si>
  <si>
    <t>0x83</t>
  </si>
  <si>
    <t>0x84</t>
  </si>
  <si>
    <t>0x85</t>
  </si>
  <si>
    <t>0x86</t>
  </si>
  <si>
    <t>0x87</t>
  </si>
  <si>
    <t>0x88</t>
  </si>
  <si>
    <t>0x89</t>
  </si>
  <si>
    <t>0x8A</t>
  </si>
  <si>
    <t>0x8B</t>
  </si>
  <si>
    <t>0x8C</t>
  </si>
  <si>
    <t>0x8D</t>
  </si>
  <si>
    <t>Writes a user-defined test value. This command is intended for communication and firmware validation.</t>
  </si>
  <si>
    <t>0x11</t>
  </si>
  <si>
    <t>0x12</t>
  </si>
  <si>
    <t>0x13</t>
  </si>
  <si>
    <t>0x14</t>
  </si>
  <si>
    <t>0x15</t>
  </si>
  <si>
    <t>0x07-0x10</t>
  </si>
  <si>
    <t>0x16</t>
  </si>
  <si>
    <t>・・・</t>
  </si>
  <si>
    <t>0x17-0x1F</t>
  </si>
  <si>
    <t>ENDDR</t>
  </si>
  <si>
    <t>ENDIR</t>
  </si>
  <si>
    <t>FREQUENCY</t>
  </si>
  <si>
    <t>HDR</t>
  </si>
  <si>
    <t>HIR</t>
  </si>
  <si>
    <t>PIO</t>
  </si>
  <si>
    <t>パラレルI/Oパターンを実行</t>
  </si>
  <si>
    <t>PIOMAP</t>
  </si>
  <si>
    <r>
      <t>PIO</t>
    </r>
    <r>
      <rPr>
        <sz val="11"/>
        <color theme="1"/>
        <rFont val="Calibri"/>
        <family val="2"/>
        <scheme val="minor"/>
      </rPr>
      <t>で使う信号・ピン配置を定義</t>
    </r>
  </si>
  <si>
    <t>RUNTEST</t>
  </si>
  <si>
    <t>SDR</t>
  </si>
  <si>
    <t>Data Registerをスキャン</t>
  </si>
  <si>
    <t>SIR</t>
  </si>
  <si>
    <t>Instruction Registerをスキャン</t>
  </si>
  <si>
    <t>STATE</t>
  </si>
  <si>
    <t>TDR</t>
  </si>
  <si>
    <r>
      <t>SDR</t>
    </r>
    <r>
      <rPr>
        <sz val="11"/>
        <color theme="1"/>
        <rFont val="Calibri"/>
        <family val="2"/>
        <scheme val="minor"/>
      </rPr>
      <t>の後に付加するDRトレーラーを設定</t>
    </r>
  </si>
  <si>
    <t>TIR</t>
  </si>
  <si>
    <r>
      <t>SIR</t>
    </r>
    <r>
      <rPr>
        <sz val="11"/>
        <color theme="1"/>
        <rFont val="Calibri"/>
        <family val="2"/>
        <scheme val="minor"/>
      </rPr>
      <t>の後に付加するIRトレーラーを設定</t>
    </r>
  </si>
  <si>
    <t>TRST</t>
  </si>
  <si>
    <t>DRスキャンのヘッダー指定</t>
  </si>
  <si>
    <t>IRスキャンのヘッダー指定</t>
  </si>
  <si>
    <t>END Data Register</t>
  </si>
  <si>
    <t>END Instruction Register</t>
  </si>
  <si>
    <t>Frequency</t>
  </si>
  <si>
    <t>Header Data Register</t>
  </si>
  <si>
    <t>Header Instruction Register</t>
  </si>
  <si>
    <t>Parallel Input/Output</t>
  </si>
  <si>
    <t>Parallel Input/Output Map</t>
  </si>
  <si>
    <t>Run Test</t>
  </si>
  <si>
    <t>Scan Data Register</t>
  </si>
  <si>
    <t>Scan Instruction Register</t>
  </si>
  <si>
    <t>Test Reset</t>
  </si>
  <si>
    <t>Trailer Data Register</t>
  </si>
  <si>
    <t>Trailer Instruction Register</t>
  </si>
  <si>
    <t>Stands for</t>
  </si>
  <si>
    <t>Function</t>
  </si>
  <si>
    <t>ファームのコマンド単体試験</t>
  </si>
  <si>
    <t>TDOを含むJTAGスキャン試験</t>
  </si>
  <si>
    <t>SVF構文解析</t>
  </si>
  <si>
    <t>MAX Vへの書き込み・検証</t>
  </si>
  <si>
    <t>TRST ABSENT;</t>
  </si>
  <si>
    <t>Nave(SVF)</t>
  </si>
  <si>
    <t>Name(MCJ)</t>
  </si>
  <si>
    <t>TRST ON;</t>
  </si>
  <si>
    <t xml:space="preserve">TRST OFF; </t>
  </si>
  <si>
    <t xml:space="preserve">TRST Z; </t>
  </si>
  <si>
    <t>Assert TRST (Low)</t>
  </si>
  <si>
    <t>Deassert TRST (High)</t>
  </si>
  <si>
    <t xml:space="preserve"> Set the TRST output to high impedance</t>
  </si>
  <si>
    <t>The TRST signal is not present</t>
  </si>
  <si>
    <t>#define TRST_ON      (0x00U)</t>
  </si>
  <si>
    <t>#define TRST_OFF     (0x01U)</t>
  </si>
  <si>
    <t>#define TRST_Z       (0x02U)</t>
  </si>
  <si>
    <t>#define TRST_ABSENT  (0x03U)</t>
  </si>
  <si>
    <t>FREQUENCY;</t>
  </si>
  <si>
    <t>FREQUENCY &lt;val&gt; HZ;</t>
  </si>
  <si>
    <t>Specify the maximum TCK frequency</t>
  </si>
  <si>
    <t>Byte Sequence</t>
  </si>
  <si>
    <t>Remove the SVF-imposed maximum TCK frequency limit</t>
  </si>
  <si>
    <t>STATE IDLE;</t>
  </si>
  <si>
    <t>STATE &lt;Any STATE&gt;;</t>
  </si>
  <si>
    <t>STATE &lt;Any STATE&gt; &lt;Any STATE&gt;+;</t>
  </si>
  <si>
    <t>No (Error logged at FW)</t>
  </si>
  <si>
    <t>No (Error logged at APP)</t>
  </si>
  <si>
    <t>Transition the TAP from the current state to the specified state</t>
  </si>
  <si>
    <t>Transition the TAP through the specified sequence of states</t>
  </si>
  <si>
    <t>ENDDR &lt;Any STATE&gt;;</t>
  </si>
  <si>
    <t>Set the default TAP state after an SDR operation</t>
  </si>
  <si>
    <t>Set the default TAP state after an SIR operation</t>
  </si>
  <si>
    <t>RUNTEST &lt;count&gt; TCK;</t>
  </si>
  <si>
    <t>other formats</t>
  </si>
  <si>
    <t>CMD VAL1B</t>
  </si>
  <si>
    <t>CMD VAL1B VAL1B+</t>
  </si>
  <si>
    <t>CMD STS VAL4B CMD STS</t>
  </si>
  <si>
    <t>RUNTEST IDLE &lt;count&gt; TCK ENDSTATE IDLE;</t>
  </si>
  <si>
    <t>Generate the specified number of TCK cycles in the default run state</t>
  </si>
  <si>
    <t>Generate the specified number of TCK cycles in IDLE and remain in IDLE</t>
  </si>
  <si>
    <t>Report an error for unsupported RUNTEST formats</t>
  </si>
  <si>
    <t>CMD *</t>
  </si>
  <si>
    <t>SDR &lt;count&gt; TDI (value);</t>
  </si>
  <si>
    <t>SDR &lt;count&gt; TDI (value) TDO (value);</t>
  </si>
  <si>
    <t>SDR &lt;count&gt; TDI (value) TDO (value) MASK (value);</t>
  </si>
  <si>
    <t>ORG#</t>
  </si>
  <si>
    <t>output</t>
  </si>
  <si>
    <t>input</t>
  </si>
  <si>
    <t>//</t>
  </si>
  <si>
    <t>none</t>
  </si>
  <si>
    <t>Beep</t>
  </si>
  <si>
    <t>P125/SI01 (RESET#)</t>
  </si>
  <si>
    <t>Add Rev.B</t>
  </si>
  <si>
    <t>Auto Generated for Python</t>
  </si>
  <si>
    <t>BSDL Mapping for 5M40ZE64</t>
  </si>
  <si>
    <t>Parts
Direction</t>
  </si>
  <si>
    <t>MAXV
Direction</t>
  </si>
  <si>
    <t>PCM DOUT</t>
  </si>
  <si>
    <t>PCM DIN</t>
  </si>
  <si>
    <t>PCM FS</t>
  </si>
  <si>
    <t>PWM1</t>
  </si>
  <si>
    <t>PWM0</t>
  </si>
  <si>
    <t>EEPROM SDA</t>
  </si>
  <si>
    <t>EEPROM SCL</t>
  </si>
  <si>
    <t>SPI0 CE1</t>
  </si>
  <si>
    <t>SPI0 SCLK</t>
  </si>
  <si>
    <t>5v Power</t>
  </si>
  <si>
    <t>SPI0 CE0</t>
  </si>
  <si>
    <t>PCM CLK</t>
  </si>
  <si>
    <t>UART0 RX</t>
  </si>
  <si>
    <t>UART0 TX</t>
  </si>
  <si>
    <t>GPCLK0</t>
  </si>
  <si>
    <t>I2C1 SCL</t>
  </si>
  <si>
    <t>I2C1 SDA</t>
  </si>
  <si>
    <t>Rpi Func</t>
  </si>
  <si>
    <t>★</t>
  </si>
  <si>
    <t>Kari</t>
  </si>
  <si>
    <t>inout</t>
  </si>
  <si>
    <t>TRST FORCE;</t>
  </si>
  <si>
    <t>Force the TAP controller into TEST_LOGIC_RESET (MCJ-specific extension)</t>
  </si>
  <si>
    <t>CMD_JTAG_SDR_TDO</t>
  </si>
  <si>
    <t>CMD_JTAG_SIR_TDO</t>
  </si>
  <si>
    <t>0x8E</t>
  </si>
  <si>
    <t>0x8F</t>
  </si>
  <si>
    <t>CFM</t>
  </si>
  <si>
    <t>bit</t>
  </si>
  <si>
    <t>words</t>
  </si>
  <si>
    <t>UFM</t>
  </si>
  <si>
    <t>(256 words * 2 pages)</t>
  </si>
  <si>
    <t>SIR 10 TDI (203);</t>
  </si>
  <si>
    <t>RUNTEST 8 TCK;</t>
  </si>
  <si>
    <t>SDR 13 TDI (0000);</t>
  </si>
  <si>
    <t>SIR 10 TDI (2F4);</t>
  </si>
  <si>
    <t>RUNTEST 100 TCK;</t>
  </si>
  <si>
    <t>SDR 16 TDI (FFFF);</t>
  </si>
  <si>
    <t>SDR 16 TDI (BFFC);</t>
  </si>
  <si>
    <t>SDR 16 TDI (FFE7);</t>
  </si>
  <si>
    <t>SIR 10 TDI (201);</t>
  </si>
  <si>
    <t>RUNTEST 1003 TCK;</t>
  </si>
  <si>
    <t>SIR 10 TDI (3FF);</t>
  </si>
  <si>
    <t>RUNTEST 1000 TCK;</t>
  </si>
  <si>
    <t>Finalize</t>
  </si>
  <si>
    <t>Head of CMF</t>
  </si>
  <si>
    <r>
      <t>SDR 16 TDI (7</t>
    </r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FF);</t>
    </r>
  </si>
  <si>
    <r>
      <t>SDR 16 TDI (7</t>
    </r>
    <r>
      <rPr>
        <sz val="11"/>
        <color rgb="FFFF000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FF);</t>
    </r>
  </si>
  <si>
    <t>0xFBFF</t>
  </si>
  <si>
    <t>0xFF7F</t>
  </si>
  <si>
    <t>0xFF7B</t>
  </si>
  <si>
    <t>RL78</t>
  </si>
  <si>
    <t>RTS#</t>
  </si>
  <si>
    <t>CTS#</t>
  </si>
  <si>
    <t>Pyserial</t>
  </si>
  <si>
    <t>cts</t>
  </si>
  <si>
    <t>GO</t>
  </si>
  <si>
    <t>STOP</t>
  </si>
  <si>
    <t>High</t>
  </si>
  <si>
    <t>True</t>
  </si>
  <si>
    <t>False</t>
  </si>
  <si>
    <t>CMD VAL4B</t>
  </si>
  <si>
    <t>Response</t>
  </si>
  <si>
    <t>None</t>
  </si>
  <si>
    <t>Yes (Echo back CMD after TCK tggled)</t>
  </si>
  <si>
    <t>Yes (TDO data)</t>
  </si>
  <si>
    <t>CMD VAL4B VAL1B*n</t>
  </si>
  <si>
    <t>SIR &lt;count&gt; TDI (value);</t>
  </si>
  <si>
    <t>SIR &lt;count&gt; TDI (value) TDO (value);</t>
  </si>
  <si>
    <t xml:space="preserve"> </t>
  </si>
  <si>
    <t>SIR &lt;count&gt; TDI (value) TDO (value) MASK (value);</t>
  </si>
  <si>
    <r>
      <t>#define</t>
    </r>
    <r>
      <rPr>
        <sz val="11"/>
        <color rgb="FF569CD6"/>
        <rFont val="Consolas"/>
        <family val="3"/>
      </rPr>
      <t xml:space="preserve"> DMA_START(</t>
    </r>
    <r>
      <rPr>
        <sz val="11"/>
        <color rgb="FFFFA657"/>
        <rFont val="Consolas"/>
        <family val="3"/>
      </rPr>
      <t>adr</t>
    </r>
    <r>
      <rPr>
        <sz val="11"/>
        <color rgb="FF569CD6"/>
        <rFont val="Consolas"/>
        <family val="3"/>
      </rPr>
      <t xml:space="preserve">, </t>
    </r>
    <r>
      <rPr>
        <sz val="11"/>
        <color rgb="FFFFA657"/>
        <rFont val="Consolas"/>
        <family val="3"/>
      </rPr>
      <t>cnt</t>
    </r>
    <r>
      <rPr>
        <sz val="11"/>
        <color rgb="FF569CD6"/>
        <rFont val="Consolas"/>
        <family val="3"/>
      </rPr>
      <t xml:space="preserve">) </t>
    </r>
    <r>
      <rPr>
        <sz val="11"/>
        <color rgb="FFD7BA7D"/>
        <rFont val="Consolas"/>
        <family val="3"/>
      </rPr>
      <t>\</t>
    </r>
  </si>
  <si>
    <r>
      <t xml:space="preserve">    </t>
    </r>
    <r>
      <rPr>
        <sz val="11"/>
        <color rgb="FFC586C0"/>
        <rFont val="Consolas"/>
        <family val="3"/>
      </rPr>
      <t>do</t>
    </r>
    <r>
      <rPr>
        <sz val="11"/>
        <color rgb="FF569CD6"/>
        <rFont val="Consolas"/>
        <family val="3"/>
      </rPr>
      <t xml:space="preserve"> </t>
    </r>
    <r>
      <rPr>
        <sz val="11"/>
        <color rgb="FFD7BA7D"/>
        <rFont val="Consolas"/>
        <family val="3"/>
      </rPr>
      <t>\</t>
    </r>
  </si>
  <si>
    <r>
      <t xml:space="preserve">    </t>
    </r>
    <r>
      <rPr>
        <sz val="11"/>
        <color rgb="FFC9D1D9"/>
        <rFont val="Consolas"/>
        <family val="3"/>
      </rPr>
      <t xml:space="preserve">{ </t>
    </r>
    <r>
      <rPr>
        <sz val="11"/>
        <color rgb="FFD7BA7D"/>
        <rFont val="Consolas"/>
        <family val="3"/>
      </rPr>
      <t>\</t>
    </r>
  </si>
  <si>
    <r>
      <t xml:space="preserve">        DRC0 </t>
    </r>
    <r>
      <rPr>
        <sz val="11"/>
        <color rgb="FFD4D4D4"/>
        <rFont val="Consolas"/>
        <family val="3"/>
      </rPr>
      <t>=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0x80</t>
    </r>
    <r>
      <rPr>
        <sz val="11"/>
        <color rgb="FFC9D1D9"/>
        <rFont val="Consolas"/>
        <family val="3"/>
      </rPr>
      <t xml:space="preserve">; </t>
    </r>
    <r>
      <rPr>
        <sz val="11"/>
        <color rgb="FFD7BA7D"/>
        <rFont val="Consolas"/>
        <family val="3"/>
      </rPr>
      <t>\</t>
    </r>
  </si>
  <si>
    <r>
      <t xml:space="preserve">        </t>
    </r>
    <r>
      <rPr>
        <sz val="11"/>
        <color rgb="FFD2A8FF"/>
        <rFont val="Consolas"/>
        <family val="3"/>
      </rPr>
      <t>NOP</t>
    </r>
    <r>
      <rPr>
        <sz val="11"/>
        <color rgb="FFC9D1D9"/>
        <rFont val="Consolas"/>
        <family val="3"/>
      </rPr>
      <t xml:space="preserve">(); </t>
    </r>
    <r>
      <rPr>
        <sz val="11"/>
        <color rgb="FFD7BA7D"/>
        <rFont val="Consolas"/>
        <family val="3"/>
      </rPr>
      <t>\</t>
    </r>
  </si>
  <si>
    <r>
      <t xml:space="preserve">        DRA0 </t>
    </r>
    <r>
      <rPr>
        <sz val="11"/>
        <color rgb="FFD4D4D4"/>
        <rFont val="Consolas"/>
        <family val="3"/>
      </rPr>
      <t>=</t>
    </r>
    <r>
      <rPr>
        <sz val="11"/>
        <color rgb="FFC9D1D9"/>
        <rFont val="Consolas"/>
        <family val="3"/>
      </rPr>
      <t xml:space="preserve"> (</t>
    </r>
    <r>
      <rPr>
        <sz val="11"/>
        <color rgb="FFFF7B72"/>
        <rFont val="Consolas"/>
        <family val="3"/>
      </rPr>
      <t>uint16_t</t>
    </r>
    <r>
      <rPr>
        <sz val="11"/>
        <color rgb="FFC9D1D9"/>
        <rFont val="Consolas"/>
        <family val="3"/>
      </rPr>
      <t xml:space="preserve">)adr; </t>
    </r>
    <r>
      <rPr>
        <sz val="11"/>
        <color rgb="FFD7BA7D"/>
        <rFont val="Consolas"/>
        <family val="3"/>
      </rPr>
      <t>\</t>
    </r>
  </si>
  <si>
    <r>
      <t xml:space="preserve">        DBC0 </t>
    </r>
    <r>
      <rPr>
        <sz val="11"/>
        <color rgb="FFD4D4D4"/>
        <rFont val="Consolas"/>
        <family val="3"/>
      </rPr>
      <t>=</t>
    </r>
    <r>
      <rPr>
        <sz val="11"/>
        <color rgb="FFC9D1D9"/>
        <rFont val="Consolas"/>
        <family val="3"/>
      </rPr>
      <t xml:space="preserve"> cnt; </t>
    </r>
    <r>
      <rPr>
        <sz val="11"/>
        <color rgb="FFD7BA7D"/>
        <rFont val="Consolas"/>
        <family val="3"/>
      </rPr>
      <t>\</t>
    </r>
  </si>
  <si>
    <r>
      <t xml:space="preserve">        DST0 </t>
    </r>
    <r>
      <rPr>
        <sz val="11"/>
        <color rgb="FFD4D4D4"/>
        <rFont val="Consolas"/>
        <family val="3"/>
      </rPr>
      <t>=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1U</t>
    </r>
    <r>
      <rPr>
        <sz val="11"/>
        <color rgb="FFC9D1D9"/>
        <rFont val="Consolas"/>
        <family val="3"/>
      </rPr>
      <t xml:space="preserve">; </t>
    </r>
    <r>
      <rPr>
        <sz val="11"/>
        <color rgb="FFD7BA7D"/>
        <rFont val="Consolas"/>
        <family val="3"/>
      </rPr>
      <t>\</t>
    </r>
  </si>
  <si>
    <r>
      <t>    }</t>
    </r>
    <r>
      <rPr>
        <sz val="11"/>
        <color rgb="FFC586C0"/>
        <rFont val="Consolas"/>
        <family val="3"/>
      </rPr>
      <t>while</t>
    </r>
    <r>
      <rPr>
        <sz val="11"/>
        <color rgb="FF569CD6"/>
        <rFont val="Consolas"/>
        <family val="3"/>
      </rPr>
      <t>(</t>
    </r>
    <r>
      <rPr>
        <sz val="11"/>
        <color rgb="FFB5CEA8"/>
        <rFont val="Consolas"/>
        <family val="3"/>
      </rPr>
      <t>0</t>
    </r>
    <r>
      <rPr>
        <sz val="11"/>
        <color rgb="FF569CD6"/>
        <rFont val="Consolas"/>
        <family val="3"/>
      </rPr>
      <t>)</t>
    </r>
    <r>
      <rPr>
        <sz val="11"/>
        <color rgb="FF8B949E"/>
        <rFont val="Consolas"/>
        <family val="3"/>
      </rPr>
      <t xml:space="preserve"> // Wait for DMA0 to complete. UART reception continues during this loop. </t>
    </r>
  </si>
  <si>
    <r>
      <t>#define</t>
    </r>
    <r>
      <rPr>
        <sz val="11"/>
        <color rgb="FF569CD6"/>
        <rFont val="Consolas"/>
        <family val="3"/>
      </rPr>
      <t xml:space="preserve"> DMA_WAIT() </t>
    </r>
    <r>
      <rPr>
        <sz val="11"/>
        <color rgb="FFD7BA7D"/>
        <rFont val="Consolas"/>
        <family val="3"/>
      </rPr>
      <t>\</t>
    </r>
  </si>
  <si>
    <r>
      <t xml:space="preserve">    </t>
    </r>
    <r>
      <rPr>
        <sz val="11"/>
        <color rgb="FFC586C0"/>
        <rFont val="Consolas"/>
        <family val="3"/>
      </rPr>
      <t>while</t>
    </r>
    <r>
      <rPr>
        <sz val="11"/>
        <color rgb="FF569CD6"/>
        <rFont val="Consolas"/>
        <family val="3"/>
      </rPr>
      <t>(DST0)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</si>
</sst>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sz val="11"/>
      <color theme="1"/>
      <name val="Consolas"/>
      <family val="3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indexed="12"/>
      <name val="Arial"/>
      <family val="2"/>
    </font>
    <font>
      <sz val="10"/>
      <color theme="1"/>
      <name val="Arial Unicode MS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586C0"/>
      <name val="Consolas"/>
      <family val="3"/>
    </font>
    <font>
      <sz val="11"/>
      <color rgb="FF569CD6"/>
      <name val="Consolas"/>
      <family val="3"/>
    </font>
    <font>
      <sz val="11"/>
      <color rgb="FFFFA657"/>
      <name val="Consolas"/>
      <family val="3"/>
    </font>
    <font>
      <sz val="11"/>
      <color rgb="FFD7BA7D"/>
      <name val="Consolas"/>
      <family val="3"/>
    </font>
    <font>
      <sz val="11"/>
      <color rgb="FFC9D1D9"/>
      <name val="Consolas"/>
      <family val="3"/>
    </font>
    <font>
      <sz val="11"/>
      <color rgb="FFD4D4D4"/>
      <name val="Consolas"/>
      <family val="3"/>
    </font>
    <font>
      <sz val="11"/>
      <color rgb="FFB5CEA8"/>
      <name val="Consolas"/>
      <family val="3"/>
    </font>
    <font>
      <sz val="11"/>
      <color rgb="FFD2A8FF"/>
      <name val="Consolas"/>
      <family val="3"/>
    </font>
    <font>
      <sz val="11"/>
      <color rgb="FFFF7B72"/>
      <name val="Consolas"/>
      <family val="3"/>
    </font>
    <font>
      <sz val="11"/>
      <color rgb="FF8B949E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5" fillId="0" borderId="0"/>
    <xf numFmtId="0" fontId="17" fillId="0" borderId="0" applyNumberFormat="0" applyFill="0" applyBorder="0" applyAlignment="0" applyProtection="0">
      <alignment vertical="top"/>
    </xf>
  </cellStyleXfs>
  <cellXfs count="217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5" fillId="0" borderId="0" xfId="1"/>
    <xf numFmtId="0" fontId="5" fillId="0" borderId="0" xfId="1" applyAlignment="1">
      <alignment horizontal="left"/>
    </xf>
    <xf numFmtId="0" fontId="6" fillId="0" borderId="0" xfId="1" applyFont="1" applyAlignment="1">
      <alignment horizontal="left"/>
    </xf>
    <xf numFmtId="0" fontId="8" fillId="0" borderId="0" xfId="2" applyFont="1" applyAlignment="1" applyProtection="1">
      <alignment horizontal="left"/>
    </xf>
    <xf numFmtId="0" fontId="6" fillId="0" borderId="0" xfId="1" applyFont="1"/>
    <xf numFmtId="0" fontId="6" fillId="0" borderId="1" xfId="1" applyFont="1" applyBorder="1" applyAlignment="1">
      <alignment horizontal="left"/>
    </xf>
    <xf numFmtId="0" fontId="6" fillId="0" borderId="1" xfId="1" applyFont="1" applyBorder="1"/>
    <xf numFmtId="0" fontId="10" fillId="0" borderId="1" xfId="3" applyFont="1" applyBorder="1" applyAlignment="1">
      <alignment horizontal="left" wrapText="1"/>
    </xf>
    <xf numFmtId="0" fontId="10" fillId="0" borderId="1" xfId="1" applyFont="1" applyBorder="1" applyAlignment="1">
      <alignment horizontal="left" wrapText="1"/>
    </xf>
    <xf numFmtId="0" fontId="5" fillId="0" borderId="1" xfId="1" applyBorder="1"/>
    <xf numFmtId="0" fontId="4" fillId="0" borderId="1" xfId="0" applyFont="1" applyBorder="1" applyAlignment="1">
      <alignment wrapText="1"/>
    </xf>
    <xf numFmtId="0" fontId="7" fillId="0" borderId="0" xfId="2" applyAlignment="1" applyProtection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right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7" borderId="0" xfId="0" applyFill="1"/>
    <xf numFmtId="0" fontId="2" fillId="7" borderId="0" xfId="0" applyFont="1" applyFill="1"/>
    <xf numFmtId="0" fontId="14" fillId="0" borderId="0" xfId="0" applyFont="1" applyAlignment="1">
      <alignment vertical="center"/>
    </xf>
    <xf numFmtId="0" fontId="15" fillId="0" borderId="0" xfId="4"/>
    <xf numFmtId="0" fontId="15" fillId="0" borderId="0" xfId="4" applyAlignment="1">
      <alignment vertical="top"/>
    </xf>
    <xf numFmtId="0" fontId="15" fillId="0" borderId="1" xfId="4" applyBorder="1" applyAlignment="1">
      <alignment vertical="top"/>
    </xf>
    <xf numFmtId="0" fontId="15" fillId="0" borderId="1" xfId="4" applyBorder="1" applyAlignment="1">
      <alignment vertical="center"/>
    </xf>
    <xf numFmtId="0" fontId="15" fillId="0" borderId="1" xfId="4" applyBorder="1" applyAlignment="1">
      <alignment vertical="top" wrapText="1"/>
    </xf>
    <xf numFmtId="0" fontId="15" fillId="0" borderId="1" xfId="4" applyBorder="1" applyAlignment="1">
      <alignment horizontal="center"/>
    </xf>
    <xf numFmtId="0" fontId="15" fillId="0" borderId="1" xfId="4" applyBorder="1" applyAlignment="1">
      <alignment horizontal="center" vertical="center"/>
    </xf>
    <xf numFmtId="0" fontId="15" fillId="8" borderId="11" xfId="4" applyFill="1" applyBorder="1"/>
    <xf numFmtId="0" fontId="15" fillId="8" borderId="16" xfId="4" applyFill="1" applyBorder="1" applyAlignment="1">
      <alignment horizontal="center"/>
    </xf>
    <xf numFmtId="0" fontId="15" fillId="8" borderId="14" xfId="4" applyFill="1" applyBorder="1" applyAlignment="1">
      <alignment horizontal="center"/>
    </xf>
    <xf numFmtId="0" fontId="15" fillId="8" borderId="19" xfId="4" applyFill="1" applyBorder="1"/>
    <xf numFmtId="0" fontId="15" fillId="8" borderId="5" xfId="4" applyFill="1" applyBorder="1" applyAlignment="1">
      <alignment horizontal="center"/>
    </xf>
    <xf numFmtId="0" fontId="15" fillId="8" borderId="1" xfId="4" applyFill="1" applyBorder="1" applyAlignment="1">
      <alignment horizontal="center"/>
    </xf>
    <xf numFmtId="0" fontId="15" fillId="0" borderId="19" xfId="4" applyBorder="1"/>
    <xf numFmtId="0" fontId="15" fillId="0" borderId="20" xfId="4" applyBorder="1" applyAlignment="1">
      <alignment horizontal="center"/>
    </xf>
    <xf numFmtId="0" fontId="15" fillId="0" borderId="5" xfId="4" applyBorder="1" applyAlignment="1">
      <alignment horizontal="center"/>
    </xf>
    <xf numFmtId="0" fontId="15" fillId="0" borderId="26" xfId="4" applyBorder="1"/>
    <xf numFmtId="0" fontId="15" fillId="0" borderId="27" xfId="4" applyBorder="1" applyAlignment="1">
      <alignment horizontal="center"/>
    </xf>
    <xf numFmtId="0" fontId="15" fillId="0" borderId="8" xfId="4" applyBorder="1" applyAlignment="1">
      <alignment horizontal="center"/>
    </xf>
    <xf numFmtId="0" fontId="15" fillId="0" borderId="4" xfId="4" applyBorder="1" applyAlignment="1">
      <alignment horizontal="center"/>
    </xf>
    <xf numFmtId="0" fontId="16" fillId="0" borderId="0" xfId="4" applyFont="1"/>
    <xf numFmtId="0" fontId="15" fillId="8" borderId="15" xfId="4" applyFill="1" applyBorder="1" applyAlignment="1">
      <alignment horizontal="center" vertical="center"/>
    </xf>
    <xf numFmtId="0" fontId="15" fillId="8" borderId="22" xfId="4" applyFill="1" applyBorder="1" applyAlignment="1">
      <alignment horizontal="center" vertical="center"/>
    </xf>
    <xf numFmtId="0" fontId="15" fillId="0" borderId="22" xfId="4" applyBorder="1" applyAlignment="1">
      <alignment horizontal="center" vertical="center"/>
    </xf>
    <xf numFmtId="0" fontId="17" fillId="0" borderId="0" xfId="5" applyAlignment="1"/>
    <xf numFmtId="0" fontId="15" fillId="0" borderId="1" xfId="4" applyBorder="1" applyAlignment="1">
      <alignment horizontal="center" textRotation="90"/>
    </xf>
    <xf numFmtId="0" fontId="15" fillId="8" borderId="52" xfId="4" applyFill="1" applyBorder="1" applyAlignment="1">
      <alignment shrinkToFit="1"/>
    </xf>
    <xf numFmtId="0" fontId="15" fillId="8" borderId="51" xfId="4" applyFill="1" applyBorder="1" applyAlignment="1">
      <alignment horizontal="center" vertical="center" shrinkToFit="1"/>
    </xf>
    <xf numFmtId="0" fontId="15" fillId="8" borderId="48" xfId="4" applyFill="1" applyBorder="1" applyAlignment="1">
      <alignment horizontal="center" vertical="center" shrinkToFit="1"/>
    </xf>
    <xf numFmtId="0" fontId="15" fillId="8" borderId="50" xfId="4" applyFill="1" applyBorder="1" applyAlignment="1">
      <alignment horizontal="center" vertical="center" shrinkToFit="1"/>
    </xf>
    <xf numFmtId="0" fontId="15" fillId="8" borderId="49" xfId="4" applyFill="1" applyBorder="1" applyAlignment="1">
      <alignment horizontal="center" vertical="center" shrinkToFit="1"/>
    </xf>
    <xf numFmtId="0" fontId="15" fillId="8" borderId="47" xfId="4" applyFill="1" applyBorder="1" applyAlignment="1">
      <alignment horizontal="center" vertical="center" shrinkToFit="1"/>
    </xf>
    <xf numFmtId="0" fontId="15" fillId="8" borderId="27" xfId="4" applyFill="1" applyBorder="1" applyAlignment="1">
      <alignment horizontal="center" shrinkToFit="1"/>
    </xf>
    <xf numFmtId="0" fontId="15" fillId="8" borderId="46" xfId="4" applyFill="1" applyBorder="1" applyAlignment="1">
      <alignment shrinkToFit="1"/>
    </xf>
    <xf numFmtId="0" fontId="15" fillId="0" borderId="45" xfId="4" applyBorder="1" applyAlignment="1">
      <alignment shrinkToFit="1"/>
    </xf>
    <xf numFmtId="0" fontId="15" fillId="0" borderId="22" xfId="4" applyBorder="1" applyAlignment="1">
      <alignment horizontal="center" vertical="center" shrinkToFit="1"/>
    </xf>
    <xf numFmtId="0" fontId="15" fillId="0" borderId="1" xfId="4" applyBorder="1" applyAlignment="1">
      <alignment horizontal="center" vertical="center" shrinkToFit="1"/>
    </xf>
    <xf numFmtId="0" fontId="15" fillId="0" borderId="21" xfId="4" applyBorder="1" applyAlignment="1">
      <alignment horizontal="center" vertical="center" shrinkToFit="1"/>
    </xf>
    <xf numFmtId="0" fontId="15" fillId="0" borderId="6" xfId="4" applyBorder="1" applyAlignment="1">
      <alignment horizontal="center" vertical="center" shrinkToFit="1"/>
    </xf>
    <xf numFmtId="0" fontId="15" fillId="0" borderId="5" xfId="4" applyBorder="1" applyAlignment="1">
      <alignment horizontal="center" vertical="center" shrinkToFit="1"/>
    </xf>
    <xf numFmtId="0" fontId="15" fillId="0" borderId="20" xfId="4" applyBorder="1" applyAlignment="1">
      <alignment horizontal="center" vertical="center" shrinkToFit="1"/>
    </xf>
    <xf numFmtId="0" fontId="15" fillId="0" borderId="19" xfId="4" applyBorder="1" applyAlignment="1">
      <alignment shrinkToFit="1"/>
    </xf>
    <xf numFmtId="0" fontId="15" fillId="8" borderId="45" xfId="4" applyFill="1" applyBorder="1" applyAlignment="1">
      <alignment shrinkToFit="1"/>
    </xf>
    <xf numFmtId="0" fontId="15" fillId="8" borderId="22" xfId="4" applyFill="1" applyBorder="1" applyAlignment="1">
      <alignment horizontal="center" vertical="center" shrinkToFit="1"/>
    </xf>
    <xf numFmtId="0" fontId="15" fillId="8" borderId="1" xfId="4" applyFill="1" applyBorder="1" applyAlignment="1">
      <alignment horizontal="center" vertical="center" shrinkToFit="1"/>
    </xf>
    <xf numFmtId="0" fontId="15" fillId="8" borderId="21" xfId="4" applyFill="1" applyBorder="1" applyAlignment="1">
      <alignment horizontal="center" vertical="center" shrinkToFit="1"/>
    </xf>
    <xf numFmtId="0" fontId="15" fillId="8" borderId="6" xfId="4" applyFill="1" applyBorder="1" applyAlignment="1">
      <alignment horizontal="center" vertical="center" shrinkToFit="1"/>
    </xf>
    <xf numFmtId="0" fontId="15" fillId="8" borderId="5" xfId="4" applyFill="1" applyBorder="1" applyAlignment="1">
      <alignment horizontal="center" vertical="center" shrinkToFit="1"/>
    </xf>
    <xf numFmtId="0" fontId="15" fillId="8" borderId="20" xfId="4" applyFill="1" applyBorder="1" applyAlignment="1">
      <alignment horizontal="center" shrinkToFit="1"/>
    </xf>
    <xf numFmtId="0" fontId="15" fillId="8" borderId="19" xfId="4" applyFill="1" applyBorder="1" applyAlignment="1">
      <alignment shrinkToFit="1"/>
    </xf>
    <xf numFmtId="0" fontId="15" fillId="8" borderId="44" xfId="4" applyFill="1" applyBorder="1" applyAlignment="1">
      <alignment shrinkToFit="1"/>
    </xf>
    <xf numFmtId="0" fontId="15" fillId="8" borderId="15" xfId="4" applyFill="1" applyBorder="1" applyAlignment="1">
      <alignment horizontal="center" vertical="center" shrinkToFit="1"/>
    </xf>
    <xf numFmtId="0" fontId="15" fillId="8" borderId="14" xfId="4" applyFill="1" applyBorder="1" applyAlignment="1">
      <alignment horizontal="center" vertical="center" shrinkToFit="1"/>
    </xf>
    <xf numFmtId="0" fontId="15" fillId="8" borderId="13" xfId="4" applyFill="1" applyBorder="1" applyAlignment="1">
      <alignment horizontal="center" vertical="center" shrinkToFit="1"/>
    </xf>
    <xf numFmtId="0" fontId="15" fillId="8" borderId="43" xfId="4" applyFill="1" applyBorder="1" applyAlignment="1">
      <alignment horizontal="center" vertical="center" shrinkToFit="1"/>
    </xf>
    <xf numFmtId="0" fontId="15" fillId="8" borderId="16" xfId="4" applyFill="1" applyBorder="1" applyAlignment="1">
      <alignment horizontal="center" vertical="center" shrinkToFit="1"/>
    </xf>
    <xf numFmtId="0" fontId="15" fillId="8" borderId="12" xfId="4" applyFill="1" applyBorder="1" applyAlignment="1">
      <alignment horizontal="center" shrinkToFit="1"/>
    </xf>
    <xf numFmtId="0" fontId="15" fillId="8" borderId="11" xfId="4" applyFill="1" applyBorder="1" applyAlignment="1">
      <alignment shrinkToFit="1"/>
    </xf>
    <xf numFmtId="0" fontId="15" fillId="8" borderId="23" xfId="4" applyFill="1" applyBorder="1"/>
    <xf numFmtId="0" fontId="15" fillId="8" borderId="18" xfId="4" applyFill="1" applyBorder="1"/>
    <xf numFmtId="0" fontId="15" fillId="0" borderId="30" xfId="4" applyBorder="1"/>
    <xf numFmtId="0" fontId="15" fillId="0" borderId="23" xfId="4" applyBorder="1"/>
    <xf numFmtId="0" fontId="15" fillId="7" borderId="20" xfId="4" applyFill="1" applyBorder="1" applyAlignment="1">
      <alignment horizontal="center"/>
    </xf>
    <xf numFmtId="0" fontId="15" fillId="7" borderId="12" xfId="4" applyFill="1" applyBorder="1" applyAlignment="1">
      <alignment horizontal="center"/>
    </xf>
    <xf numFmtId="0" fontId="15" fillId="0" borderId="29" xfId="4" applyBorder="1" applyAlignment="1">
      <alignment horizontal="center" vertical="center"/>
    </xf>
    <xf numFmtId="0" fontId="15" fillId="0" borderId="28" xfId="4" applyBorder="1" applyAlignment="1">
      <alignment horizontal="center" vertical="center" shrinkToFit="1"/>
    </xf>
    <xf numFmtId="0" fontId="16" fillId="0" borderId="39" xfId="4" applyFont="1" applyBorder="1" applyAlignment="1">
      <alignment horizontal="center" vertical="center"/>
    </xf>
    <xf numFmtId="0" fontId="16" fillId="0" borderId="55" xfId="4" applyFont="1" applyBorder="1" applyAlignment="1">
      <alignment horizontal="center" vertical="center"/>
    </xf>
    <xf numFmtId="0" fontId="16" fillId="0" borderId="10" xfId="4" applyFont="1" applyBorder="1" applyAlignment="1">
      <alignment horizontal="center" vertical="center"/>
    </xf>
    <xf numFmtId="0" fontId="16" fillId="0" borderId="54" xfId="4" applyFont="1" applyBorder="1" applyAlignment="1">
      <alignment horizontal="center" vertical="center"/>
    </xf>
    <xf numFmtId="0" fontId="16" fillId="0" borderId="3" xfId="4" applyFont="1" applyBorder="1" applyAlignment="1">
      <alignment horizontal="center" vertical="center"/>
    </xf>
    <xf numFmtId="0" fontId="16" fillId="0" borderId="2" xfId="4" applyFont="1" applyBorder="1" applyAlignment="1">
      <alignment horizontal="center" vertical="center"/>
    </xf>
    <xf numFmtId="0" fontId="16" fillId="0" borderId="32" xfId="4" applyFont="1" applyBorder="1" applyAlignment="1">
      <alignment horizontal="center"/>
    </xf>
    <xf numFmtId="0" fontId="16" fillId="0" borderId="37" xfId="4" applyFont="1" applyBorder="1" applyAlignment="1">
      <alignment horizontal="center" vertical="center"/>
    </xf>
    <xf numFmtId="0" fontId="16" fillId="0" borderId="36" xfId="4" applyFont="1" applyBorder="1" applyAlignment="1">
      <alignment horizontal="center" vertical="center"/>
    </xf>
    <xf numFmtId="0" fontId="16" fillId="0" borderId="69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/>
    </xf>
    <xf numFmtId="0" fontId="18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8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5" fillId="7" borderId="1" xfId="4" applyFill="1" applyBorder="1" applyAlignment="1">
      <alignment horizontal="center" shrinkToFit="1"/>
    </xf>
    <xf numFmtId="0" fontId="0" fillId="7" borderId="1" xfId="0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15" fillId="0" borderId="1" xfId="4" applyBorder="1"/>
    <xf numFmtId="0" fontId="15" fillId="8" borderId="1" xfId="4" applyFill="1" applyBorder="1"/>
    <xf numFmtId="0" fontId="15" fillId="8" borderId="1" xfId="4" applyFill="1" applyBorder="1" applyAlignment="1">
      <alignment horizontal="center" vertical="center"/>
    </xf>
    <xf numFmtId="0" fontId="15" fillId="0" borderId="10" xfId="4" applyBorder="1"/>
    <xf numFmtId="0" fontId="18" fillId="0" borderId="10" xfId="0" applyFont="1" applyBorder="1" applyAlignment="1">
      <alignment vertical="center" wrapText="1"/>
    </xf>
    <xf numFmtId="0" fontId="15" fillId="0" borderId="10" xfId="4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5" fillId="0" borderId="9" xfId="4" applyBorder="1"/>
    <xf numFmtId="0" fontId="18" fillId="0" borderId="9" xfId="0" applyFont="1" applyBorder="1" applyAlignment="1">
      <alignment vertical="center" wrapText="1"/>
    </xf>
    <xf numFmtId="0" fontId="15" fillId="0" borderId="9" xfId="4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5" fillId="0" borderId="8" xfId="4" applyBorder="1"/>
    <xf numFmtId="0" fontId="18" fillId="0" borderId="8" xfId="0" applyFont="1" applyBorder="1" applyAlignment="1">
      <alignment vertical="center" wrapText="1"/>
    </xf>
    <xf numFmtId="0" fontId="15" fillId="0" borderId="8" xfId="4" applyBorder="1" applyAlignment="1">
      <alignment horizontal="center" vertical="center"/>
    </xf>
    <xf numFmtId="0" fontId="5" fillId="0" borderId="1" xfId="1" applyBorder="1" applyAlignment="1">
      <alignment horizontal="right"/>
    </xf>
    <xf numFmtId="0" fontId="5" fillId="0" borderId="1" xfId="1" applyBorder="1" applyAlignment="1">
      <alignment horizontal="center" vertical="center"/>
    </xf>
    <xf numFmtId="0" fontId="5" fillId="0" borderId="1" xfId="1" applyBorder="1" applyAlignment="1">
      <alignment horizontal="left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1" xfId="1" applyBorder="1" applyAlignment="1">
      <alignment horizontal="center"/>
    </xf>
    <xf numFmtId="0" fontId="5" fillId="9" borderId="1" xfId="1" applyFill="1" applyBorder="1"/>
    <xf numFmtId="0" fontId="5" fillId="9" borderId="1" xfId="1" applyFill="1" applyBorder="1" applyAlignment="1">
      <alignment horizontal="right"/>
    </xf>
    <xf numFmtId="0" fontId="5" fillId="9" borderId="1" xfId="1" applyFill="1" applyBorder="1" applyAlignment="1">
      <alignment horizontal="center"/>
    </xf>
    <xf numFmtId="0" fontId="5" fillId="9" borderId="1" xfId="1" applyFill="1" applyBorder="1" applyAlignment="1">
      <alignment horizontal="left"/>
    </xf>
    <xf numFmtId="0" fontId="6" fillId="9" borderId="1" xfId="1" applyFont="1" applyFill="1" applyBorder="1" applyAlignment="1">
      <alignment horizontal="left"/>
    </xf>
    <xf numFmtId="0" fontId="9" fillId="0" borderId="1" xfId="1" applyFont="1" applyBorder="1"/>
    <xf numFmtId="0" fontId="6" fillId="10" borderId="1" xfId="1" applyFont="1" applyFill="1" applyBorder="1" applyAlignment="1">
      <alignment horizontal="left"/>
    </xf>
    <xf numFmtId="0" fontId="5" fillId="10" borderId="1" xfId="1" applyFill="1" applyBorder="1"/>
    <xf numFmtId="0" fontId="5" fillId="10" borderId="1" xfId="1" applyFill="1" applyBorder="1" applyAlignment="1">
      <alignment horizontal="right"/>
    </xf>
    <xf numFmtId="0" fontId="5" fillId="10" borderId="1" xfId="1" applyFill="1" applyBorder="1" applyAlignment="1">
      <alignment horizontal="left" vertical="center"/>
    </xf>
    <xf numFmtId="0" fontId="5" fillId="10" borderId="1" xfId="1" applyFill="1" applyBorder="1" applyAlignment="1">
      <alignment horizontal="center"/>
    </xf>
    <xf numFmtId="0" fontId="5" fillId="10" borderId="1" xfId="1" applyFill="1" applyBorder="1" applyAlignment="1">
      <alignment horizontal="center" vertical="center"/>
    </xf>
    <xf numFmtId="0" fontId="15" fillId="0" borderId="10" xfId="4" applyBorder="1" applyAlignment="1">
      <alignment horizontal="center" vertical="center" shrinkToFit="1"/>
    </xf>
    <xf numFmtId="0" fontId="0" fillId="0" borderId="10" xfId="0" applyBorder="1" applyAlignment="1">
      <alignment vertical="center" wrapText="1"/>
    </xf>
    <xf numFmtId="0" fontId="0" fillId="0" borderId="0" xfId="0" quotePrefix="1"/>
    <xf numFmtId="0" fontId="0" fillId="7" borderId="8" xfId="0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2" fillId="0" borderId="1" xfId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/>
    </xf>
    <xf numFmtId="0" fontId="15" fillId="0" borderId="10" xfId="4" applyBorder="1" applyAlignment="1">
      <alignment horizontal="center" vertical="center" textRotation="90"/>
    </xf>
    <xf numFmtId="0" fontId="15" fillId="0" borderId="9" xfId="4" applyBorder="1" applyAlignment="1">
      <alignment horizontal="center" vertical="center" textRotation="90"/>
    </xf>
    <xf numFmtId="0" fontId="15" fillId="0" borderId="8" xfId="4" applyBorder="1" applyAlignment="1">
      <alignment horizontal="center" vertical="center" textRotation="90"/>
    </xf>
    <xf numFmtId="0" fontId="15" fillId="0" borderId="1" xfId="4" applyBorder="1" applyAlignment="1">
      <alignment horizontal="center"/>
    </xf>
    <xf numFmtId="0" fontId="15" fillId="7" borderId="25" xfId="4" applyFill="1" applyBorder="1" applyAlignment="1">
      <alignment horizontal="center"/>
    </xf>
    <xf numFmtId="0" fontId="15" fillId="7" borderId="7" xfId="4" applyFill="1" applyBorder="1" applyAlignment="1">
      <alignment horizontal="center"/>
    </xf>
    <xf numFmtId="0" fontId="15" fillId="7" borderId="24" xfId="4" applyFill="1" applyBorder="1" applyAlignment="1">
      <alignment horizontal="center"/>
    </xf>
    <xf numFmtId="0" fontId="15" fillId="7" borderId="67" xfId="4" applyFill="1" applyBorder="1" applyAlignment="1">
      <alignment horizontal="center"/>
    </xf>
    <xf numFmtId="0" fontId="15" fillId="7" borderId="17" xfId="4" applyFill="1" applyBorder="1" applyAlignment="1">
      <alignment horizontal="center"/>
    </xf>
    <xf numFmtId="0" fontId="15" fillId="7" borderId="68" xfId="4" applyFill="1" applyBorder="1" applyAlignment="1">
      <alignment horizontal="center"/>
    </xf>
    <xf numFmtId="0" fontId="16" fillId="0" borderId="42" xfId="4" applyFont="1" applyBorder="1" applyAlignment="1">
      <alignment horizontal="center" vertical="center"/>
    </xf>
    <xf numFmtId="0" fontId="16" fillId="0" borderId="41" xfId="4" applyFont="1" applyBorder="1" applyAlignment="1">
      <alignment horizontal="center" vertical="center"/>
    </xf>
    <xf numFmtId="0" fontId="16" fillId="0" borderId="40" xfId="4" applyFont="1" applyBorder="1" applyAlignment="1">
      <alignment horizontal="center" vertical="center"/>
    </xf>
    <xf numFmtId="0" fontId="16" fillId="0" borderId="35" xfId="4" applyFont="1" applyBorder="1" applyAlignment="1">
      <alignment horizontal="center" vertical="center"/>
    </xf>
    <xf numFmtId="0" fontId="16" fillId="0" borderId="34" xfId="4" applyFont="1" applyBorder="1" applyAlignment="1">
      <alignment horizontal="center" vertical="center"/>
    </xf>
    <xf numFmtId="0" fontId="16" fillId="0" borderId="33" xfId="4" applyFont="1" applyBorder="1" applyAlignment="1">
      <alignment horizontal="center" vertical="center"/>
    </xf>
    <xf numFmtId="0" fontId="15" fillId="7" borderId="5" xfId="4" applyFill="1" applyBorder="1" applyAlignment="1">
      <alignment horizontal="center"/>
    </xf>
    <xf numFmtId="0" fontId="15" fillId="7" borderId="16" xfId="4" applyFill="1" applyBorder="1" applyAlignment="1">
      <alignment horizontal="center"/>
    </xf>
    <xf numFmtId="0" fontId="15" fillId="0" borderId="64" xfId="4" applyBorder="1" applyAlignment="1">
      <alignment horizontal="center"/>
    </xf>
    <xf numFmtId="0" fontId="15" fillId="0" borderId="65" xfId="4" applyBorder="1" applyAlignment="1">
      <alignment horizontal="center"/>
    </xf>
    <xf numFmtId="0" fontId="15" fillId="0" borderId="66" xfId="4" applyBorder="1" applyAlignment="1">
      <alignment horizontal="center"/>
    </xf>
    <xf numFmtId="0" fontId="15" fillId="0" borderId="25" xfId="4" applyBorder="1" applyAlignment="1">
      <alignment horizontal="center"/>
    </xf>
    <xf numFmtId="0" fontId="15" fillId="0" borderId="7" xfId="4" applyBorder="1" applyAlignment="1">
      <alignment horizontal="center"/>
    </xf>
    <xf numFmtId="0" fontId="15" fillId="0" borderId="24" xfId="4" applyBorder="1" applyAlignment="1">
      <alignment horizontal="center"/>
    </xf>
    <xf numFmtId="0" fontId="15" fillId="0" borderId="5" xfId="4" applyBorder="1" applyAlignment="1">
      <alignment horizontal="center"/>
    </xf>
    <xf numFmtId="0" fontId="16" fillId="0" borderId="63" xfId="4" applyFont="1" applyBorder="1" applyAlignment="1">
      <alignment horizontal="center" vertical="center"/>
    </xf>
    <xf numFmtId="0" fontId="16" fillId="0" borderId="56" xfId="4" applyFont="1" applyBorder="1" applyAlignment="1">
      <alignment horizontal="center" vertical="center"/>
    </xf>
    <xf numFmtId="0" fontId="16" fillId="0" borderId="70" xfId="4" applyFont="1" applyBorder="1" applyAlignment="1">
      <alignment horizontal="center" vertical="center"/>
    </xf>
    <xf numFmtId="0" fontId="16" fillId="0" borderId="71" xfId="4" applyFont="1" applyBorder="1" applyAlignment="1">
      <alignment horizontal="center" vertical="center"/>
    </xf>
    <xf numFmtId="0" fontId="15" fillId="8" borderId="1" xfId="4" applyFill="1" applyBorder="1" applyAlignment="1">
      <alignment horizontal="center"/>
    </xf>
    <xf numFmtId="0" fontId="15" fillId="8" borderId="5" xfId="4" applyFill="1" applyBorder="1" applyAlignment="1">
      <alignment horizontal="center"/>
    </xf>
    <xf numFmtId="0" fontId="16" fillId="0" borderId="57" xfId="4" applyFont="1" applyBorder="1" applyAlignment="1">
      <alignment horizontal="center" vertical="center"/>
    </xf>
    <xf numFmtId="0" fontId="16" fillId="0" borderId="53" xfId="4" applyFont="1" applyBorder="1" applyAlignment="1">
      <alignment horizontal="center" vertical="center"/>
    </xf>
    <xf numFmtId="0" fontId="15" fillId="0" borderId="1" xfId="4" applyBorder="1" applyAlignment="1">
      <alignment horizontal="center" vertical="center" shrinkToFit="1"/>
    </xf>
    <xf numFmtId="0" fontId="15" fillId="0" borderId="8" xfId="4" applyBorder="1" applyAlignment="1">
      <alignment horizontal="center" vertical="center" shrinkToFit="1"/>
    </xf>
    <xf numFmtId="0" fontId="16" fillId="0" borderId="60" xfId="4" applyFont="1" applyBorder="1" applyAlignment="1">
      <alignment horizontal="center" vertical="center"/>
    </xf>
    <xf numFmtId="0" fontId="16" fillId="0" borderId="59" xfId="4" applyFont="1" applyBorder="1" applyAlignment="1">
      <alignment horizontal="center" vertical="center"/>
    </xf>
    <xf numFmtId="0" fontId="16" fillId="0" borderId="58" xfId="4" applyFont="1" applyBorder="1" applyAlignment="1">
      <alignment horizontal="center" vertical="center"/>
    </xf>
    <xf numFmtId="0" fontId="16" fillId="0" borderId="62" xfId="4" applyFont="1" applyBorder="1" applyAlignment="1">
      <alignment horizontal="center" vertical="center"/>
    </xf>
    <xf numFmtId="0" fontId="16" fillId="0" borderId="61" xfId="4" applyFont="1" applyBorder="1" applyAlignment="1">
      <alignment horizontal="center" vertical="center"/>
    </xf>
    <xf numFmtId="0" fontId="16" fillId="0" borderId="38" xfId="4" applyFont="1" applyBorder="1" applyAlignment="1">
      <alignment horizontal="center" vertical="center"/>
    </xf>
    <xf numFmtId="0" fontId="16" fillId="0" borderId="31" xfId="4" applyFont="1" applyBorder="1" applyAlignment="1">
      <alignment horizontal="center" vertical="center"/>
    </xf>
    <xf numFmtId="0" fontId="16" fillId="0" borderId="69" xfId="4" applyFont="1" applyBorder="1" applyAlignment="1">
      <alignment horizontal="center" vertical="center"/>
    </xf>
    <xf numFmtId="0" fontId="15" fillId="0" borderId="47" xfId="4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</cellXfs>
  <cellStyles count="6">
    <cellStyle name="Normal_10x36 240" xfId="3" xr:uid="{315668CC-E564-473B-89FC-7E65FA173C4C}"/>
    <cellStyle name="ハイパーリンク" xfId="2" builtinId="8"/>
    <cellStyle name="ハイパーリンク 2" xfId="5" xr:uid="{5A3D5E96-C911-47B3-8D90-E0F54434878B}"/>
    <cellStyle name="標準" xfId="0" builtinId="0"/>
    <cellStyle name="標準 2" xfId="1" xr:uid="{FDFBFD7D-E74A-411A-B334-7F650E87EE8A}"/>
    <cellStyle name="標準 3" xfId="4" xr:uid="{30EB240A-E393-45D7-97FB-A58064D2C0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sv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18" Type="http://schemas.openxmlformats.org/officeDocument/2006/relationships/image" Target="../media/image40.png"/><Relationship Id="rId26" Type="http://schemas.openxmlformats.org/officeDocument/2006/relationships/image" Target="../media/image48.png"/><Relationship Id="rId3" Type="http://schemas.openxmlformats.org/officeDocument/2006/relationships/image" Target="../media/image25.png"/><Relationship Id="rId21" Type="http://schemas.openxmlformats.org/officeDocument/2006/relationships/image" Target="../media/image43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17" Type="http://schemas.openxmlformats.org/officeDocument/2006/relationships/image" Target="../media/image39.png"/><Relationship Id="rId25" Type="http://schemas.openxmlformats.org/officeDocument/2006/relationships/image" Target="../media/image47.png"/><Relationship Id="rId2" Type="http://schemas.openxmlformats.org/officeDocument/2006/relationships/image" Target="../media/image24.png"/><Relationship Id="rId16" Type="http://schemas.openxmlformats.org/officeDocument/2006/relationships/image" Target="../media/image38.png"/><Relationship Id="rId20" Type="http://schemas.openxmlformats.org/officeDocument/2006/relationships/image" Target="../media/image42.png"/><Relationship Id="rId29" Type="http://schemas.openxmlformats.org/officeDocument/2006/relationships/image" Target="../media/image51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24" Type="http://schemas.openxmlformats.org/officeDocument/2006/relationships/image" Target="../media/image46.png"/><Relationship Id="rId5" Type="http://schemas.openxmlformats.org/officeDocument/2006/relationships/image" Target="../media/image27.png"/><Relationship Id="rId15" Type="http://schemas.openxmlformats.org/officeDocument/2006/relationships/image" Target="../media/image37.png"/><Relationship Id="rId23" Type="http://schemas.openxmlformats.org/officeDocument/2006/relationships/image" Target="../media/image45.png"/><Relationship Id="rId28" Type="http://schemas.openxmlformats.org/officeDocument/2006/relationships/image" Target="../media/image50.png"/><Relationship Id="rId10" Type="http://schemas.openxmlformats.org/officeDocument/2006/relationships/image" Target="../media/image32.png"/><Relationship Id="rId19" Type="http://schemas.openxmlformats.org/officeDocument/2006/relationships/image" Target="../media/image41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Relationship Id="rId22" Type="http://schemas.openxmlformats.org/officeDocument/2006/relationships/image" Target="../media/image44.png"/><Relationship Id="rId27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38100</xdr:colOff>
      <xdr:row>27</xdr:row>
      <xdr:rowOff>61639</xdr:rowOff>
    </xdr:from>
    <xdr:to>
      <xdr:col>50</xdr:col>
      <xdr:colOff>133350</xdr:colOff>
      <xdr:row>35</xdr:row>
      <xdr:rowOff>54933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6D00A6B-0D4F-4287-6DF8-1886A5772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5205139"/>
          <a:ext cx="1238250" cy="1517294"/>
        </a:xfrm>
        <a:prstGeom prst="rect">
          <a:avLst/>
        </a:prstGeom>
      </xdr:spPr>
    </xdr:pic>
    <xdr:clientData/>
  </xdr:twoCellAnchor>
  <xdr:twoCellAnchor editAs="oneCell">
    <xdr:from>
      <xdr:col>10</xdr:col>
      <xdr:colOff>155776</xdr:colOff>
      <xdr:row>31</xdr:row>
      <xdr:rowOff>126757</xdr:rowOff>
    </xdr:from>
    <xdr:to>
      <xdr:col>20</xdr:col>
      <xdr:colOff>148736</xdr:colOff>
      <xdr:row>34</xdr:row>
      <xdr:rowOff>117231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1F56D9D-71C4-3FFB-71B3-709A20528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0276" y="6032257"/>
          <a:ext cx="1897960" cy="561974"/>
        </a:xfrm>
        <a:prstGeom prst="rect">
          <a:avLst/>
        </a:prstGeom>
      </xdr:spPr>
    </xdr:pic>
    <xdr:clientData/>
  </xdr:twoCellAnchor>
  <xdr:twoCellAnchor>
    <xdr:from>
      <xdr:col>50</xdr:col>
      <xdr:colOff>19049</xdr:colOff>
      <xdr:row>31</xdr:row>
      <xdr:rowOff>48357</xdr:rowOff>
    </xdr:from>
    <xdr:to>
      <xdr:col>57</xdr:col>
      <xdr:colOff>123824</xdr:colOff>
      <xdr:row>33</xdr:row>
      <xdr:rowOff>105508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A3CA4F9-1344-4E38-ACC7-22D471650518}"/>
            </a:ext>
          </a:extLst>
        </xdr:cNvPr>
        <xdr:cNvSpPr txBox="1"/>
      </xdr:nvSpPr>
      <xdr:spPr>
        <a:xfrm>
          <a:off x="9353549" y="5953857"/>
          <a:ext cx="1438275" cy="438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VHDL, Verilog etc.</a:t>
          </a:r>
          <a:endParaRPr lang="en-GB" sz="1100"/>
        </a:p>
      </xdr:txBody>
    </xdr:sp>
    <xdr:clientData/>
  </xdr:twoCellAnchor>
  <xdr:twoCellAnchor editAs="oneCell">
    <xdr:from>
      <xdr:col>16</xdr:col>
      <xdr:colOff>114301</xdr:colOff>
      <xdr:row>1</xdr:row>
      <xdr:rowOff>190499</xdr:rowOff>
    </xdr:from>
    <xdr:to>
      <xdr:col>35</xdr:col>
      <xdr:colOff>84391</xdr:colOff>
      <xdr:row>13</xdr:row>
      <xdr:rowOff>123824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C5DC452-E6AB-7478-1D62-F35605362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1" y="380999"/>
          <a:ext cx="3589590" cy="2219325"/>
        </a:xfrm>
        <a:prstGeom prst="rect">
          <a:avLst/>
        </a:prstGeom>
      </xdr:spPr>
    </xdr:pic>
    <xdr:clientData/>
  </xdr:twoCellAnchor>
  <xdr:twoCellAnchor>
    <xdr:from>
      <xdr:col>27</xdr:col>
      <xdr:colOff>19050</xdr:colOff>
      <xdr:row>11</xdr:row>
      <xdr:rowOff>66675</xdr:rowOff>
    </xdr:from>
    <xdr:to>
      <xdr:col>37</xdr:col>
      <xdr:colOff>123825</xdr:colOff>
      <xdr:row>12</xdr:row>
      <xdr:rowOff>9525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69960CC-1A6D-6CA9-0C8A-3FC61E9C803C}"/>
            </a:ext>
          </a:extLst>
        </xdr:cNvPr>
        <xdr:cNvSpPr txBox="1"/>
      </xdr:nvSpPr>
      <xdr:spPr>
        <a:xfrm>
          <a:off x="5543550" y="2162175"/>
          <a:ext cx="2009775" cy="133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b="1"/>
            <a:t>RO-RL78-MAXV-LEARNING-PCB</a:t>
          </a:r>
          <a:endParaRPr lang="en-GB" sz="1100" b="1"/>
        </a:p>
      </xdr:txBody>
    </xdr:sp>
    <xdr:clientData/>
  </xdr:twoCellAnchor>
  <xdr:twoCellAnchor editAs="oneCell">
    <xdr:from>
      <xdr:col>12</xdr:col>
      <xdr:colOff>13921</xdr:colOff>
      <xdr:row>19</xdr:row>
      <xdr:rowOff>131152</xdr:rowOff>
    </xdr:from>
    <xdr:to>
      <xdr:col>18</xdr:col>
      <xdr:colOff>71071</xdr:colOff>
      <xdr:row>25</xdr:row>
      <xdr:rowOff>188302</xdr:rowOff>
    </xdr:to>
    <xdr:pic>
      <xdr:nvPicPr>
        <xdr:cNvPr id="14" name="グラフィックス 13" descr="ノート PC 単色塗りつぶし">
          <a:extLst>
            <a:ext uri="{FF2B5EF4-FFF2-40B4-BE49-F238E27FC236}">
              <a16:creationId xmlns:a16="http://schemas.microsoft.com/office/drawing/2014/main" id="{5B3C5FC8-95FD-CF65-5810-2996ED8F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109421" y="3750652"/>
          <a:ext cx="1200150" cy="1200150"/>
        </a:xfrm>
        <a:prstGeom prst="rect">
          <a:avLst/>
        </a:prstGeom>
      </xdr:spPr>
    </xdr:pic>
    <xdr:clientData/>
  </xdr:twoCellAnchor>
  <xdr:twoCellAnchor>
    <xdr:from>
      <xdr:col>41</xdr:col>
      <xdr:colOff>183492</xdr:colOff>
      <xdr:row>14</xdr:row>
      <xdr:rowOff>11498</xdr:rowOff>
    </xdr:from>
    <xdr:to>
      <xdr:col>58</xdr:col>
      <xdr:colOff>165652</xdr:colOff>
      <xdr:row>20</xdr:row>
      <xdr:rowOff>21024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6921038-D5AF-038C-839A-916440046648}"/>
            </a:ext>
          </a:extLst>
        </xdr:cNvPr>
        <xdr:cNvSpPr txBox="1"/>
      </xdr:nvSpPr>
      <xdr:spPr>
        <a:xfrm>
          <a:off x="7803492" y="2678498"/>
          <a:ext cx="3220660" cy="1152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GB" b="1"/>
            <a:t>RO-RL78-MAXV-LEARNING-FW</a:t>
          </a:r>
        </a:p>
        <a:p>
          <a:pPr algn="ctr"/>
          <a:r>
            <a:rPr lang="en-GB"/>
            <a:t>(UART-to-JTAG Bridge Firmware</a:t>
          </a:r>
          <a:r>
            <a:rPr lang="en-GB" baseline="0"/>
            <a:t>)</a:t>
          </a:r>
        </a:p>
        <a:p>
          <a:pPr algn="l"/>
          <a:r>
            <a:rPr lang="en-GB"/>
            <a:t>A minimal firmware implementation written in C will be provided, and usersare free to modify it.</a:t>
          </a:r>
        </a:p>
        <a:p>
          <a:pPr algn="ctr"/>
          <a:endParaRPr lang="en-GB" sz="1100"/>
        </a:p>
        <a:p>
          <a:pPr algn="ctr"/>
          <a:endParaRPr lang="en-GB" sz="1100"/>
        </a:p>
      </xdr:txBody>
    </xdr:sp>
    <xdr:clientData/>
  </xdr:twoCellAnchor>
  <xdr:twoCellAnchor>
    <xdr:from>
      <xdr:col>4</xdr:col>
      <xdr:colOff>9525</xdr:colOff>
      <xdr:row>12</xdr:row>
      <xdr:rowOff>190499</xdr:rowOff>
    </xdr:from>
    <xdr:to>
      <xdr:col>11</xdr:col>
      <xdr:colOff>152400</xdr:colOff>
      <xdr:row>13</xdr:row>
      <xdr:rowOff>180974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715D03F4-9D34-C833-C9F5-E75B455E818B}"/>
            </a:ext>
          </a:extLst>
        </xdr:cNvPr>
        <xdr:cNvSpPr txBox="1"/>
      </xdr:nvSpPr>
      <xdr:spPr>
        <a:xfrm>
          <a:off x="581025" y="2476499"/>
          <a:ext cx="147637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b="1"/>
            <a:t>Raspberry Pi</a:t>
          </a:r>
          <a:endParaRPr lang="en-GB" sz="1100" b="1"/>
        </a:p>
      </xdr:txBody>
    </xdr:sp>
    <xdr:clientData/>
  </xdr:twoCellAnchor>
  <xdr:twoCellAnchor>
    <xdr:from>
      <xdr:col>13</xdr:col>
      <xdr:colOff>38100</xdr:colOff>
      <xdr:row>6</xdr:row>
      <xdr:rowOff>142875</xdr:rowOff>
    </xdr:from>
    <xdr:to>
      <xdr:col>17</xdr:col>
      <xdr:colOff>133350</xdr:colOff>
      <xdr:row>9</xdr:row>
      <xdr:rowOff>9525</xdr:rowOff>
    </xdr:to>
    <xdr:sp macro="" textlink="">
      <xdr:nvSpPr>
        <xdr:cNvPr id="22" name="矢印: 左右 21">
          <a:extLst>
            <a:ext uri="{FF2B5EF4-FFF2-40B4-BE49-F238E27FC236}">
              <a16:creationId xmlns:a16="http://schemas.microsoft.com/office/drawing/2014/main" id="{30A3342B-00A9-1EE5-1544-D8E58205AF2E}"/>
            </a:ext>
          </a:extLst>
        </xdr:cNvPr>
        <xdr:cNvSpPr/>
      </xdr:nvSpPr>
      <xdr:spPr>
        <a:xfrm>
          <a:off x="2895600" y="1285875"/>
          <a:ext cx="857250" cy="438150"/>
        </a:xfrm>
        <a:prstGeom prst="left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38100</xdr:colOff>
      <xdr:row>16</xdr:row>
      <xdr:rowOff>47624</xdr:rowOff>
    </xdr:from>
    <xdr:to>
      <xdr:col>25</xdr:col>
      <xdr:colOff>123825</xdr:colOff>
      <xdr:row>17</xdr:row>
      <xdr:rowOff>114299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F522946E-AECA-2549-9089-CD1E08D2313C}"/>
            </a:ext>
          </a:extLst>
        </xdr:cNvPr>
        <xdr:cNvSpPr txBox="1"/>
      </xdr:nvSpPr>
      <xdr:spPr>
        <a:xfrm>
          <a:off x="4610100" y="3095624"/>
          <a:ext cx="6572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USB</a:t>
          </a:r>
        </a:p>
      </xdr:txBody>
    </xdr:sp>
    <xdr:clientData/>
  </xdr:twoCellAnchor>
  <xdr:twoCellAnchor>
    <xdr:from>
      <xdr:col>25</xdr:col>
      <xdr:colOff>19350</xdr:colOff>
      <xdr:row>11</xdr:row>
      <xdr:rowOff>47625</xdr:rowOff>
    </xdr:from>
    <xdr:to>
      <xdr:col>29</xdr:col>
      <xdr:colOff>123825</xdr:colOff>
      <xdr:row>14</xdr:row>
      <xdr:rowOff>123825</xdr:rowOff>
    </xdr:to>
    <xdr:sp macro="" textlink="">
      <xdr:nvSpPr>
        <xdr:cNvPr id="25" name="フリーフォーム: 図形 24">
          <a:extLst>
            <a:ext uri="{FF2B5EF4-FFF2-40B4-BE49-F238E27FC236}">
              <a16:creationId xmlns:a16="http://schemas.microsoft.com/office/drawing/2014/main" id="{106420B6-27F5-C453-ADC8-A3773EAE2B08}"/>
            </a:ext>
          </a:extLst>
        </xdr:cNvPr>
        <xdr:cNvSpPr/>
      </xdr:nvSpPr>
      <xdr:spPr>
        <a:xfrm>
          <a:off x="5162850" y="2143125"/>
          <a:ext cx="866475" cy="647700"/>
        </a:xfrm>
        <a:custGeom>
          <a:avLst/>
          <a:gdLst>
            <a:gd name="csX0" fmla="*/ 18749 w 656924"/>
            <a:gd name="csY0" fmla="*/ 0 h 1847850"/>
            <a:gd name="csX1" fmla="*/ 56849 w 656924"/>
            <a:gd name="csY1" fmla="*/ 904875 h 1847850"/>
            <a:gd name="csX2" fmla="*/ 494999 w 656924"/>
            <a:gd name="csY2" fmla="*/ 1219200 h 1847850"/>
            <a:gd name="csX3" fmla="*/ 656924 w 656924"/>
            <a:gd name="csY3" fmla="*/ 1847850 h 18478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656924" h="1847850">
              <a:moveTo>
                <a:pt x="18749" y="0"/>
              </a:moveTo>
              <a:cubicBezTo>
                <a:pt x="-1889" y="350837"/>
                <a:pt x="-22526" y="701675"/>
                <a:pt x="56849" y="904875"/>
              </a:cubicBezTo>
              <a:cubicBezTo>
                <a:pt x="136224" y="1108075"/>
                <a:pt x="394987" y="1062038"/>
                <a:pt x="494999" y="1219200"/>
              </a:cubicBezTo>
              <a:cubicBezTo>
                <a:pt x="595011" y="1376362"/>
                <a:pt x="625967" y="1612106"/>
                <a:pt x="656924" y="1847850"/>
              </a:cubicBezTo>
            </a:path>
          </a:pathLst>
        </a:custGeom>
        <a:noFill/>
        <a:ln w="317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107420</xdr:colOff>
      <xdr:row>30</xdr:row>
      <xdr:rowOff>170207</xdr:rowOff>
    </xdr:from>
    <xdr:to>
      <xdr:col>43</xdr:col>
      <xdr:colOff>135994</xdr:colOff>
      <xdr:row>34</xdr:row>
      <xdr:rowOff>160682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586C1794-86B9-4771-8D19-A56721AC4EA3}"/>
            </a:ext>
          </a:extLst>
        </xdr:cNvPr>
        <xdr:cNvSpPr txBox="1"/>
      </xdr:nvSpPr>
      <xdr:spPr>
        <a:xfrm>
          <a:off x="5250920" y="5885207"/>
          <a:ext cx="2886074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b="1"/>
            <a:t>RO-RL78-MAXV-LEARNING-CFG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/>
            <a:t>A minimal sample configuration will be provided.</a:t>
          </a:r>
          <a:br>
            <a:rPr lang="en-GB"/>
          </a:br>
          <a:r>
            <a:rPr lang="en-GB"/>
            <a:t>Users can create their own configurations.</a:t>
          </a:r>
          <a:endParaRPr lang="en-GB" sz="1100"/>
        </a:p>
      </xdr:txBody>
    </xdr:sp>
    <xdr:clientData/>
  </xdr:twoCellAnchor>
  <xdr:twoCellAnchor>
    <xdr:from>
      <xdr:col>59</xdr:col>
      <xdr:colOff>190499</xdr:colOff>
      <xdr:row>13</xdr:row>
      <xdr:rowOff>171449</xdr:rowOff>
    </xdr:from>
    <xdr:to>
      <xdr:col>65</xdr:col>
      <xdr:colOff>142874</xdr:colOff>
      <xdr:row>15</xdr:row>
      <xdr:rowOff>28575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49310784-34AB-6B52-4B07-5583905DA7F5}"/>
            </a:ext>
          </a:extLst>
        </xdr:cNvPr>
        <xdr:cNvSpPr txBox="1"/>
      </xdr:nvSpPr>
      <xdr:spPr>
        <a:xfrm>
          <a:off x="11239499" y="2647949"/>
          <a:ext cx="1095375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C, C++ etc.</a:t>
          </a:r>
          <a:endParaRPr lang="en-GB" sz="1100"/>
        </a:p>
      </xdr:txBody>
    </xdr:sp>
    <xdr:clientData/>
  </xdr:twoCellAnchor>
  <xdr:twoCellAnchor>
    <xdr:from>
      <xdr:col>28</xdr:col>
      <xdr:colOff>133350</xdr:colOff>
      <xdr:row>14</xdr:row>
      <xdr:rowOff>104775</xdr:rowOff>
    </xdr:from>
    <xdr:to>
      <xdr:col>40</xdr:col>
      <xdr:colOff>133350</xdr:colOff>
      <xdr:row>24</xdr:row>
      <xdr:rowOff>66675</xdr:rowOff>
    </xdr:to>
    <xdr:sp macro="" textlink="">
      <xdr:nvSpPr>
        <xdr:cNvPr id="26" name="フローチャート: 代替処理 25">
          <a:extLst>
            <a:ext uri="{FF2B5EF4-FFF2-40B4-BE49-F238E27FC236}">
              <a16:creationId xmlns:a16="http://schemas.microsoft.com/office/drawing/2014/main" id="{97047CE7-80CA-0EDB-AE7E-F5C12C595089}"/>
            </a:ext>
          </a:extLst>
        </xdr:cNvPr>
        <xdr:cNvSpPr/>
      </xdr:nvSpPr>
      <xdr:spPr>
        <a:xfrm>
          <a:off x="5467350" y="2771775"/>
          <a:ext cx="2286000" cy="1866900"/>
        </a:xfrm>
        <a:prstGeom prst="flowChartAlternateProcess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35</xdr:col>
      <xdr:colOff>104775</xdr:colOff>
      <xdr:row>23</xdr:row>
      <xdr:rowOff>9526</xdr:rowOff>
    </xdr:from>
    <xdr:to>
      <xdr:col>41</xdr:col>
      <xdr:colOff>104775</xdr:colOff>
      <xdr:row>24</xdr:row>
      <xdr:rowOff>9526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5509B2B1-D630-2BD1-695E-604A9D63AE72}"/>
            </a:ext>
          </a:extLst>
        </xdr:cNvPr>
        <xdr:cNvSpPr txBox="1"/>
      </xdr:nvSpPr>
      <xdr:spPr>
        <a:xfrm>
          <a:off x="6772275" y="4391026"/>
          <a:ext cx="1143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e2</a:t>
          </a:r>
        </a:p>
      </xdr:txBody>
    </xdr:sp>
    <xdr:clientData/>
  </xdr:twoCellAnchor>
  <xdr:twoCellAnchor>
    <xdr:from>
      <xdr:col>29</xdr:col>
      <xdr:colOff>47625</xdr:colOff>
      <xdr:row>22</xdr:row>
      <xdr:rowOff>85724</xdr:rowOff>
    </xdr:from>
    <xdr:to>
      <xdr:col>32</xdr:col>
      <xdr:colOff>133350</xdr:colOff>
      <xdr:row>23</xdr:row>
      <xdr:rowOff>152399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B70D5383-DEDE-679D-0E86-F26CF90EA783}"/>
            </a:ext>
          </a:extLst>
        </xdr:cNvPr>
        <xdr:cNvSpPr txBox="1"/>
      </xdr:nvSpPr>
      <xdr:spPr>
        <a:xfrm>
          <a:off x="5572125" y="4276724"/>
          <a:ext cx="6572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e2 lite</a:t>
          </a:r>
        </a:p>
      </xdr:txBody>
    </xdr:sp>
    <xdr:clientData/>
  </xdr:twoCellAnchor>
  <xdr:twoCellAnchor>
    <xdr:from>
      <xdr:col>32</xdr:col>
      <xdr:colOff>123826</xdr:colOff>
      <xdr:row>14</xdr:row>
      <xdr:rowOff>147835</xdr:rowOff>
    </xdr:from>
    <xdr:to>
      <xdr:col>36</xdr:col>
      <xdr:colOff>66675</xdr:colOff>
      <xdr:row>18</xdr:row>
      <xdr:rowOff>47625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9442C085-9CCC-1DC5-9D84-33193E31A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6" y="2814835"/>
          <a:ext cx="704849" cy="661790"/>
        </a:xfrm>
        <a:prstGeom prst="rect">
          <a:avLst/>
        </a:prstGeom>
      </xdr:spPr>
    </xdr:pic>
    <xdr:clientData/>
  </xdr:twoCellAnchor>
  <xdr:twoCellAnchor>
    <xdr:from>
      <xdr:col>31</xdr:col>
      <xdr:colOff>104775</xdr:colOff>
      <xdr:row>17</xdr:row>
      <xdr:rowOff>180974</xdr:rowOff>
    </xdr:from>
    <xdr:to>
      <xdr:col>38</xdr:col>
      <xdr:colOff>95250</xdr:colOff>
      <xdr:row>19</xdr:row>
      <xdr:rowOff>57149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7F3DEBD6-E33C-6D5B-8252-0141145DA1C5}"/>
            </a:ext>
          </a:extLst>
        </xdr:cNvPr>
        <xdr:cNvSpPr txBox="1"/>
      </xdr:nvSpPr>
      <xdr:spPr>
        <a:xfrm>
          <a:off x="6010275" y="3419474"/>
          <a:ext cx="13239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RO-RL78-EASY-WRITER</a:t>
          </a:r>
        </a:p>
      </xdr:txBody>
    </xdr:sp>
    <xdr:clientData/>
  </xdr:twoCellAnchor>
  <xdr:twoCellAnchor>
    <xdr:from>
      <xdr:col>32</xdr:col>
      <xdr:colOff>142875</xdr:colOff>
      <xdr:row>19</xdr:row>
      <xdr:rowOff>19049</xdr:rowOff>
    </xdr:from>
    <xdr:to>
      <xdr:col>36</xdr:col>
      <xdr:colOff>38100</xdr:colOff>
      <xdr:row>20</xdr:row>
      <xdr:rowOff>85724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A551E5CF-91EA-6961-34BB-B53D9A150F94}"/>
            </a:ext>
          </a:extLst>
        </xdr:cNvPr>
        <xdr:cNvSpPr txBox="1"/>
      </xdr:nvSpPr>
      <xdr:spPr>
        <a:xfrm>
          <a:off x="6238875" y="3638549"/>
          <a:ext cx="6572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or</a:t>
          </a:r>
        </a:p>
      </xdr:txBody>
    </xdr:sp>
    <xdr:clientData/>
  </xdr:twoCellAnchor>
  <xdr:twoCellAnchor>
    <xdr:from>
      <xdr:col>17</xdr:col>
      <xdr:colOff>57149</xdr:colOff>
      <xdr:row>12</xdr:row>
      <xdr:rowOff>9525</xdr:rowOff>
    </xdr:from>
    <xdr:to>
      <xdr:col>24</xdr:col>
      <xdr:colOff>12194</xdr:colOff>
      <xdr:row>21</xdr:row>
      <xdr:rowOff>32971</xdr:rowOff>
    </xdr:to>
    <xdr:sp macro="" textlink="">
      <xdr:nvSpPr>
        <xdr:cNvPr id="36" name="フリーフォーム: 図形 35">
          <a:extLst>
            <a:ext uri="{FF2B5EF4-FFF2-40B4-BE49-F238E27FC236}">
              <a16:creationId xmlns:a16="http://schemas.microsoft.com/office/drawing/2014/main" id="{426DEDC4-901B-4933-B5AE-32FFF36E18DB}"/>
            </a:ext>
          </a:extLst>
        </xdr:cNvPr>
        <xdr:cNvSpPr/>
      </xdr:nvSpPr>
      <xdr:spPr>
        <a:xfrm>
          <a:off x="3105149" y="2295525"/>
          <a:ext cx="1288545" cy="1737946"/>
        </a:xfrm>
        <a:custGeom>
          <a:avLst/>
          <a:gdLst>
            <a:gd name="csX0" fmla="*/ 18749 w 656924"/>
            <a:gd name="csY0" fmla="*/ 0 h 1847850"/>
            <a:gd name="csX1" fmla="*/ 56849 w 656924"/>
            <a:gd name="csY1" fmla="*/ 904875 h 1847850"/>
            <a:gd name="csX2" fmla="*/ 494999 w 656924"/>
            <a:gd name="csY2" fmla="*/ 1219200 h 1847850"/>
            <a:gd name="csX3" fmla="*/ 656924 w 656924"/>
            <a:gd name="csY3" fmla="*/ 1847850 h 1847850"/>
            <a:gd name="csX0" fmla="*/ 1319063 w 1846958"/>
            <a:gd name="csY0" fmla="*/ 0 h 1763753"/>
            <a:gd name="csX1" fmla="*/ 1357163 w 1846958"/>
            <a:gd name="csY1" fmla="*/ 904875 h 1763753"/>
            <a:gd name="csX2" fmla="*/ 1795313 w 1846958"/>
            <a:gd name="csY2" fmla="*/ 1219200 h 1763753"/>
            <a:gd name="csX3" fmla="*/ 443 w 1846958"/>
            <a:gd name="csY3" fmla="*/ 1763753 h 1763753"/>
            <a:gd name="csX0" fmla="*/ 1318620 w 1846513"/>
            <a:gd name="csY0" fmla="*/ 0 h 1763753"/>
            <a:gd name="csX1" fmla="*/ 1356720 w 1846513"/>
            <a:gd name="csY1" fmla="*/ 904875 h 1763753"/>
            <a:gd name="csX2" fmla="*/ 1794870 w 1846513"/>
            <a:gd name="csY2" fmla="*/ 1219200 h 1763753"/>
            <a:gd name="csX3" fmla="*/ 0 w 1846513"/>
            <a:gd name="csY3" fmla="*/ 1763753 h 1763753"/>
            <a:gd name="csX0" fmla="*/ 1318620 w 1846514"/>
            <a:gd name="csY0" fmla="*/ 0 h 1763753"/>
            <a:gd name="csX1" fmla="*/ 1356720 w 1846514"/>
            <a:gd name="csY1" fmla="*/ 904875 h 1763753"/>
            <a:gd name="csX2" fmla="*/ 1794870 w 1846514"/>
            <a:gd name="csY2" fmla="*/ 1219200 h 1763753"/>
            <a:gd name="csX3" fmla="*/ 0 w 1846514"/>
            <a:gd name="csY3" fmla="*/ 1763753 h 1763753"/>
            <a:gd name="csX0" fmla="*/ 1360551 w 1890827"/>
            <a:gd name="csY0" fmla="*/ 0 h 1813447"/>
            <a:gd name="csX1" fmla="*/ 1398651 w 1890827"/>
            <a:gd name="csY1" fmla="*/ 904875 h 1813447"/>
            <a:gd name="csX2" fmla="*/ 1836801 w 1890827"/>
            <a:gd name="csY2" fmla="*/ 1219200 h 1813447"/>
            <a:gd name="csX3" fmla="*/ 0 w 1890827"/>
            <a:gd name="csY3" fmla="*/ 1813447 h 18134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1890827" h="1813447">
              <a:moveTo>
                <a:pt x="1360551" y="0"/>
              </a:moveTo>
              <a:cubicBezTo>
                <a:pt x="1339913" y="350837"/>
                <a:pt x="1319276" y="701675"/>
                <a:pt x="1398651" y="904875"/>
              </a:cubicBezTo>
              <a:cubicBezTo>
                <a:pt x="1478026" y="1108075"/>
                <a:pt x="2069910" y="1067771"/>
                <a:pt x="1836801" y="1219200"/>
              </a:cubicBezTo>
              <a:cubicBezTo>
                <a:pt x="1603693" y="1370629"/>
                <a:pt x="528129" y="1807059"/>
                <a:pt x="0" y="1813447"/>
              </a:cubicBezTo>
            </a:path>
          </a:pathLst>
        </a:custGeom>
        <a:noFill/>
        <a:ln w="317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51</xdr:col>
      <xdr:colOff>188100</xdr:colOff>
      <xdr:row>28</xdr:row>
      <xdr:rowOff>122158</xdr:rowOff>
    </xdr:from>
    <xdr:to>
      <xdr:col>55</xdr:col>
      <xdr:colOff>47625</xdr:colOff>
      <xdr:row>31</xdr:row>
      <xdr:rowOff>172183</xdr:rowOff>
    </xdr:to>
    <xdr:pic>
      <xdr:nvPicPr>
        <xdr:cNvPr id="41" name="グラフィックス 40" descr="ドキュメント 枠線">
          <a:extLst>
            <a:ext uri="{FF2B5EF4-FFF2-40B4-BE49-F238E27FC236}">
              <a16:creationId xmlns:a16="http://schemas.microsoft.com/office/drawing/2014/main" id="{C947EAF7-A3F7-9D6A-1660-9044939CC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713100" y="5456158"/>
          <a:ext cx="621525" cy="621525"/>
        </a:xfrm>
        <a:prstGeom prst="rect">
          <a:avLst/>
        </a:prstGeom>
      </xdr:spPr>
    </xdr:pic>
    <xdr:clientData/>
  </xdr:twoCellAnchor>
  <xdr:twoCellAnchor editAs="oneCell">
    <xdr:from>
      <xdr:col>34</xdr:col>
      <xdr:colOff>59879</xdr:colOff>
      <xdr:row>28</xdr:row>
      <xdr:rowOff>45225</xdr:rowOff>
    </xdr:from>
    <xdr:to>
      <xdr:col>37</xdr:col>
      <xdr:colOff>109904</xdr:colOff>
      <xdr:row>31</xdr:row>
      <xdr:rowOff>95250</xdr:rowOff>
    </xdr:to>
    <xdr:pic>
      <xdr:nvPicPr>
        <xdr:cNvPr id="42" name="グラフィックス 41" descr="ドキュメント 枠線">
          <a:extLst>
            <a:ext uri="{FF2B5EF4-FFF2-40B4-BE49-F238E27FC236}">
              <a16:creationId xmlns:a16="http://schemas.microsoft.com/office/drawing/2014/main" id="{DA77322C-2B6E-4D32-4CE7-9600D76CB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346379" y="5379225"/>
          <a:ext cx="621525" cy="621525"/>
        </a:xfrm>
        <a:prstGeom prst="rect">
          <a:avLst/>
        </a:prstGeom>
      </xdr:spPr>
    </xdr:pic>
    <xdr:clientData/>
  </xdr:twoCellAnchor>
  <xdr:twoCellAnchor>
    <xdr:from>
      <xdr:col>5</xdr:col>
      <xdr:colOff>102354</xdr:colOff>
      <xdr:row>27</xdr:row>
      <xdr:rowOff>94262</xdr:rowOff>
    </xdr:from>
    <xdr:to>
      <xdr:col>25</xdr:col>
      <xdr:colOff>73779</xdr:colOff>
      <xdr:row>32</xdr:row>
      <xdr:rowOff>132362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9541FA54-76C6-04D8-0046-22CCC083EA36}"/>
            </a:ext>
          </a:extLst>
        </xdr:cNvPr>
        <xdr:cNvSpPr txBox="1"/>
      </xdr:nvSpPr>
      <xdr:spPr>
        <a:xfrm>
          <a:off x="864354" y="5237762"/>
          <a:ext cx="3781425" cy="990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b="1"/>
            <a:t>RO-RL78-MAXV-LEARNING-APP</a:t>
          </a:r>
        </a:p>
        <a:p>
          <a:pPr algn="ctr"/>
          <a:r>
            <a:rPr lang="en-GB"/>
            <a:t>(Boundary-Scan and Configuration Programming Application)</a:t>
          </a:r>
        </a:p>
        <a:p>
          <a:pPr algn="l"/>
          <a:r>
            <a:rPr lang="en-GB"/>
            <a:t>A minimal Python application will be provided, and users are free to modify it.</a:t>
          </a:r>
          <a:endParaRPr lang="en-GB" sz="1100"/>
        </a:p>
      </xdr:txBody>
    </xdr:sp>
    <xdr:clientData/>
  </xdr:twoCellAnchor>
  <xdr:twoCellAnchor editAs="oneCell">
    <xdr:from>
      <xdr:col>13</xdr:col>
      <xdr:colOff>146336</xdr:colOff>
      <xdr:row>25</xdr:row>
      <xdr:rowOff>40096</xdr:rowOff>
    </xdr:from>
    <xdr:to>
      <xdr:col>17</xdr:col>
      <xdr:colOff>5861</xdr:colOff>
      <xdr:row>28</xdr:row>
      <xdr:rowOff>90121</xdr:rowOff>
    </xdr:to>
    <xdr:pic>
      <xdr:nvPicPr>
        <xdr:cNvPr id="44" name="グラフィックス 43" descr="ドキュメント 枠線">
          <a:extLst>
            <a:ext uri="{FF2B5EF4-FFF2-40B4-BE49-F238E27FC236}">
              <a16:creationId xmlns:a16="http://schemas.microsoft.com/office/drawing/2014/main" id="{99B3F20C-76A8-7893-72A4-0A588676C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432336" y="4802596"/>
          <a:ext cx="621525" cy="621525"/>
        </a:xfrm>
        <a:prstGeom prst="rect">
          <a:avLst/>
        </a:prstGeom>
      </xdr:spPr>
    </xdr:pic>
    <xdr:clientData/>
  </xdr:twoCellAnchor>
  <xdr:twoCellAnchor editAs="oneCell">
    <xdr:from>
      <xdr:col>61</xdr:col>
      <xdr:colOff>45225</xdr:colOff>
      <xdr:row>10</xdr:row>
      <xdr:rowOff>150000</xdr:rowOff>
    </xdr:from>
    <xdr:to>
      <xdr:col>64</xdr:col>
      <xdr:colOff>95250</xdr:colOff>
      <xdr:row>14</xdr:row>
      <xdr:rowOff>9525</xdr:rowOff>
    </xdr:to>
    <xdr:pic>
      <xdr:nvPicPr>
        <xdr:cNvPr id="45" name="グラフィックス 44" descr="ドキュメント 枠線">
          <a:extLst>
            <a:ext uri="{FF2B5EF4-FFF2-40B4-BE49-F238E27FC236}">
              <a16:creationId xmlns:a16="http://schemas.microsoft.com/office/drawing/2014/main" id="{721FCC67-513E-1CFE-A472-A5D25A28D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475225" y="2055000"/>
          <a:ext cx="621525" cy="621525"/>
        </a:xfrm>
        <a:prstGeom prst="rect">
          <a:avLst/>
        </a:prstGeom>
      </xdr:spPr>
    </xdr:pic>
    <xdr:clientData/>
  </xdr:twoCellAnchor>
  <xdr:twoCellAnchor editAs="oneCell">
    <xdr:from>
      <xdr:col>48</xdr:col>
      <xdr:colOff>111900</xdr:colOff>
      <xdr:row>10</xdr:row>
      <xdr:rowOff>169050</xdr:rowOff>
    </xdr:from>
    <xdr:to>
      <xdr:col>51</xdr:col>
      <xdr:colOff>161925</xdr:colOff>
      <xdr:row>14</xdr:row>
      <xdr:rowOff>28575</xdr:rowOff>
    </xdr:to>
    <xdr:pic>
      <xdr:nvPicPr>
        <xdr:cNvPr id="46" name="グラフィックス 45" descr="ドキュメント 枠線">
          <a:extLst>
            <a:ext uri="{FF2B5EF4-FFF2-40B4-BE49-F238E27FC236}">
              <a16:creationId xmlns:a16="http://schemas.microsoft.com/office/drawing/2014/main" id="{A5C5A4D8-E66D-5A08-176D-86B50E299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065400" y="2074050"/>
          <a:ext cx="621525" cy="621525"/>
        </a:xfrm>
        <a:prstGeom prst="rect">
          <a:avLst/>
        </a:prstGeom>
      </xdr:spPr>
    </xdr:pic>
    <xdr:clientData/>
  </xdr:twoCellAnchor>
  <xdr:twoCellAnchor editAs="oneCell">
    <xdr:from>
      <xdr:col>39</xdr:col>
      <xdr:colOff>114300</xdr:colOff>
      <xdr:row>6</xdr:row>
      <xdr:rowOff>171450</xdr:rowOff>
    </xdr:from>
    <xdr:to>
      <xdr:col>45</xdr:col>
      <xdr:colOff>171450</xdr:colOff>
      <xdr:row>13</xdr:row>
      <xdr:rowOff>38100</xdr:rowOff>
    </xdr:to>
    <xdr:pic>
      <xdr:nvPicPr>
        <xdr:cNvPr id="49" name="グラフィックス 48" descr="ノート PC 単色塗りつぶし">
          <a:extLst>
            <a:ext uri="{FF2B5EF4-FFF2-40B4-BE49-F238E27FC236}">
              <a16:creationId xmlns:a16="http://schemas.microsoft.com/office/drawing/2014/main" id="{87A0F889-8297-9E3E-388E-B05BE1850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924800" y="1314450"/>
          <a:ext cx="1200150" cy="1200150"/>
        </a:xfrm>
        <a:prstGeom prst="rect">
          <a:avLst/>
        </a:prstGeom>
      </xdr:spPr>
    </xdr:pic>
    <xdr:clientData/>
  </xdr:twoCellAnchor>
  <xdr:twoCellAnchor>
    <xdr:from>
      <xdr:col>40</xdr:col>
      <xdr:colOff>47625</xdr:colOff>
      <xdr:row>11</xdr:row>
      <xdr:rowOff>114300</xdr:rowOff>
    </xdr:from>
    <xdr:to>
      <xdr:col>42</xdr:col>
      <xdr:colOff>85725</xdr:colOff>
      <xdr:row>15</xdr:row>
      <xdr:rowOff>0</xdr:rowOff>
    </xdr:to>
    <xdr:sp macro="" textlink="">
      <xdr:nvSpPr>
        <xdr:cNvPr id="50" name="フリーフォーム: 図形 49">
          <a:extLst>
            <a:ext uri="{FF2B5EF4-FFF2-40B4-BE49-F238E27FC236}">
              <a16:creationId xmlns:a16="http://schemas.microsoft.com/office/drawing/2014/main" id="{B10C3E1E-356D-CE48-833E-F5C4A67897DC}"/>
            </a:ext>
          </a:extLst>
        </xdr:cNvPr>
        <xdr:cNvSpPr/>
      </xdr:nvSpPr>
      <xdr:spPr>
        <a:xfrm flipH="1">
          <a:off x="8048625" y="2209800"/>
          <a:ext cx="419100" cy="647700"/>
        </a:xfrm>
        <a:custGeom>
          <a:avLst/>
          <a:gdLst>
            <a:gd name="csX0" fmla="*/ 18749 w 656924"/>
            <a:gd name="csY0" fmla="*/ 0 h 1847850"/>
            <a:gd name="csX1" fmla="*/ 56849 w 656924"/>
            <a:gd name="csY1" fmla="*/ 904875 h 1847850"/>
            <a:gd name="csX2" fmla="*/ 494999 w 656924"/>
            <a:gd name="csY2" fmla="*/ 1219200 h 1847850"/>
            <a:gd name="csX3" fmla="*/ 656924 w 656924"/>
            <a:gd name="csY3" fmla="*/ 1847850 h 18478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656924" h="1847850">
              <a:moveTo>
                <a:pt x="18749" y="0"/>
              </a:moveTo>
              <a:cubicBezTo>
                <a:pt x="-1889" y="350837"/>
                <a:pt x="-22526" y="701675"/>
                <a:pt x="56849" y="904875"/>
              </a:cubicBezTo>
              <a:cubicBezTo>
                <a:pt x="136224" y="1108075"/>
                <a:pt x="394987" y="1062038"/>
                <a:pt x="494999" y="1219200"/>
              </a:cubicBezTo>
              <a:cubicBezTo>
                <a:pt x="595011" y="1376362"/>
                <a:pt x="625967" y="1612106"/>
                <a:pt x="656924" y="1847850"/>
              </a:cubicBezTo>
            </a:path>
          </a:pathLst>
        </a:custGeom>
        <a:noFill/>
        <a:ln w="317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51</xdr:col>
      <xdr:colOff>38102</xdr:colOff>
      <xdr:row>8</xdr:row>
      <xdr:rowOff>159161</xdr:rowOff>
    </xdr:from>
    <xdr:to>
      <xdr:col>62</xdr:col>
      <xdr:colOff>133350</xdr:colOff>
      <xdr:row>10</xdr:row>
      <xdr:rowOff>180924</xdr:rowOff>
    </xdr:to>
    <xdr:sp macro="" textlink="">
      <xdr:nvSpPr>
        <xdr:cNvPr id="51" name="フリーフォーム: 図形 50">
          <a:extLst>
            <a:ext uri="{FF2B5EF4-FFF2-40B4-BE49-F238E27FC236}">
              <a16:creationId xmlns:a16="http://schemas.microsoft.com/office/drawing/2014/main" id="{B13B25DB-C94C-4CED-AFE8-6B68BD595C2F}"/>
            </a:ext>
          </a:extLst>
        </xdr:cNvPr>
        <xdr:cNvSpPr/>
      </xdr:nvSpPr>
      <xdr:spPr>
        <a:xfrm flipH="1" flipV="1">
          <a:off x="9563102" y="1683161"/>
          <a:ext cx="2190748" cy="402763"/>
        </a:xfrm>
        <a:custGeom>
          <a:avLst/>
          <a:gdLst>
            <a:gd name="csX0" fmla="*/ 18749 w 656924"/>
            <a:gd name="csY0" fmla="*/ 0 h 1847850"/>
            <a:gd name="csX1" fmla="*/ 56849 w 656924"/>
            <a:gd name="csY1" fmla="*/ 904875 h 1847850"/>
            <a:gd name="csX2" fmla="*/ 494999 w 656924"/>
            <a:gd name="csY2" fmla="*/ 1219200 h 1847850"/>
            <a:gd name="csX3" fmla="*/ 656924 w 656924"/>
            <a:gd name="csY3" fmla="*/ 1847850 h 1847850"/>
            <a:gd name="csX0" fmla="*/ 0 w 600075"/>
            <a:gd name="csY0" fmla="*/ -1 h 942974"/>
            <a:gd name="csX1" fmla="*/ 438150 w 600075"/>
            <a:gd name="csY1" fmla="*/ 314324 h 942974"/>
            <a:gd name="csX2" fmla="*/ 600075 w 600075"/>
            <a:gd name="csY2" fmla="*/ 942974 h 942974"/>
            <a:gd name="csX0" fmla="*/ 0 w 3906586"/>
            <a:gd name="csY0" fmla="*/ 636779 h 668527"/>
            <a:gd name="csX1" fmla="*/ 3588398 w 3906586"/>
            <a:gd name="csY1" fmla="*/ 4 h 668527"/>
            <a:gd name="csX2" fmla="*/ 3750323 w 3906586"/>
            <a:gd name="csY2" fmla="*/ 628654 h 668527"/>
            <a:gd name="csX0" fmla="*/ 0 w 3750322"/>
            <a:gd name="csY0" fmla="*/ 1071564 h 1093530"/>
            <a:gd name="csX1" fmla="*/ 2080460 w 3750322"/>
            <a:gd name="csY1" fmla="*/ 0 h 1093530"/>
            <a:gd name="csX2" fmla="*/ 3750323 w 3750322"/>
            <a:gd name="csY2" fmla="*/ 1063439 h 1093530"/>
            <a:gd name="csX0" fmla="*/ 0 w 3750324"/>
            <a:gd name="csY0" fmla="*/ 1072260 h 1094646"/>
            <a:gd name="csX1" fmla="*/ 2080460 w 3750324"/>
            <a:gd name="csY1" fmla="*/ 696 h 1094646"/>
            <a:gd name="csX2" fmla="*/ 3750323 w 3750324"/>
            <a:gd name="csY2" fmla="*/ 1064135 h 1094646"/>
            <a:gd name="csX0" fmla="*/ 0 w 3750322"/>
            <a:gd name="csY0" fmla="*/ 1072260 h 1072259"/>
            <a:gd name="csX1" fmla="*/ 2080460 w 3750322"/>
            <a:gd name="csY1" fmla="*/ 696 h 1072259"/>
            <a:gd name="csX2" fmla="*/ 3750323 w 3750322"/>
            <a:gd name="csY2" fmla="*/ 1064135 h 1072259"/>
            <a:gd name="csX0" fmla="*/ 0 w 3750324"/>
            <a:gd name="csY0" fmla="*/ 1072260 h 1072259"/>
            <a:gd name="csX1" fmla="*/ 2080460 w 3750324"/>
            <a:gd name="csY1" fmla="*/ 696 h 1072259"/>
            <a:gd name="csX2" fmla="*/ 3750323 w 3750324"/>
            <a:gd name="csY2" fmla="*/ 1064135 h 1072259"/>
            <a:gd name="csX0" fmla="*/ 0 w 3750323"/>
            <a:gd name="csY0" fmla="*/ 1153737 h 1153736"/>
            <a:gd name="csX1" fmla="*/ 2080460 w 3750323"/>
            <a:gd name="csY1" fmla="*/ 82173 h 1153736"/>
            <a:gd name="csX2" fmla="*/ 3750323 w 3750323"/>
            <a:gd name="csY2" fmla="*/ 1145612 h 1153736"/>
            <a:gd name="csX0" fmla="*/ 0 w 3750323"/>
            <a:gd name="csY0" fmla="*/ 1302432 h 1302431"/>
            <a:gd name="csX1" fmla="*/ 2080460 w 3750323"/>
            <a:gd name="csY1" fmla="*/ 230868 h 1302431"/>
            <a:gd name="csX2" fmla="*/ 3750323 w 3750323"/>
            <a:gd name="csY2" fmla="*/ 1294307 h 1302431"/>
            <a:gd name="csX0" fmla="*/ 0 w 3750323"/>
            <a:gd name="csY0" fmla="*/ 1218541 h 1218540"/>
            <a:gd name="csX1" fmla="*/ 2080460 w 3750323"/>
            <a:gd name="csY1" fmla="*/ 146977 h 1218540"/>
            <a:gd name="csX2" fmla="*/ 3750323 w 3750323"/>
            <a:gd name="csY2" fmla="*/ 1210416 h 1218540"/>
            <a:gd name="csX0" fmla="*/ 0 w 3750323"/>
            <a:gd name="csY0" fmla="*/ 8126 h 8125"/>
            <a:gd name="csX1" fmla="*/ 3750323 w 3750323"/>
            <a:gd name="csY1" fmla="*/ 1 h 8125"/>
            <a:gd name="csX0" fmla="*/ 0 w 10000"/>
            <a:gd name="csY0" fmla="*/ 1224 h 1224"/>
            <a:gd name="csX1" fmla="*/ 10000 w 10000"/>
            <a:gd name="csY1" fmla="*/ 0 h 1224"/>
            <a:gd name="csX0" fmla="*/ 0 w 10000"/>
            <a:gd name="csY0" fmla="*/ 10000 h 35692"/>
            <a:gd name="csX1" fmla="*/ 10000 w 10000"/>
            <a:gd name="csY1" fmla="*/ 0 h 35692"/>
            <a:gd name="csX0" fmla="*/ 0 w 10000"/>
            <a:gd name="csY0" fmla="*/ 10000 h 70503"/>
            <a:gd name="csX1" fmla="*/ 10000 w 10000"/>
            <a:gd name="csY1" fmla="*/ 0 h 70503"/>
          </a:gdLst>
          <a:ahLst/>
          <a:cxnLst>
            <a:cxn ang="0">
              <a:pos x="csX0" y="csY0"/>
            </a:cxn>
            <a:cxn ang="0">
              <a:pos x="csX1" y="csY1"/>
            </a:cxn>
          </a:cxnLst>
          <a:rect l="l" t="t" r="r" b="b"/>
          <a:pathLst>
            <a:path w="10000" h="70503">
              <a:moveTo>
                <a:pt x="0" y="10000"/>
              </a:moveTo>
              <a:cubicBezTo>
                <a:pt x="2939" y="71693"/>
                <a:pt x="7419" y="111710"/>
                <a:pt x="10000" y="0"/>
              </a:cubicBezTo>
            </a:path>
          </a:pathLst>
        </a:custGeom>
        <a:noFill/>
        <a:ln w="31750">
          <a:solidFill>
            <a:schemeClr val="tx1"/>
          </a:solidFill>
          <a:tailEnd type="stealt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53</xdr:col>
      <xdr:colOff>47625</xdr:colOff>
      <xdr:row>7</xdr:row>
      <xdr:rowOff>85724</xdr:rowOff>
    </xdr:from>
    <xdr:to>
      <xdr:col>61</xdr:col>
      <xdr:colOff>95250</xdr:colOff>
      <xdr:row>8</xdr:row>
      <xdr:rowOff>133350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B67262F-F9B7-81F4-F5D2-E6ABEB0380EE}"/>
            </a:ext>
          </a:extLst>
        </xdr:cNvPr>
        <xdr:cNvSpPr txBox="1"/>
      </xdr:nvSpPr>
      <xdr:spPr>
        <a:xfrm>
          <a:off x="9953625" y="1419224"/>
          <a:ext cx="1571625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Build by e</a:t>
          </a:r>
          <a:r>
            <a:rPr lang="en-GB" baseline="30000"/>
            <a:t>2</a:t>
          </a:r>
          <a:r>
            <a:rPr lang="en-GB"/>
            <a:t>studio (or CS+)</a:t>
          </a:r>
          <a:endParaRPr lang="en-GB" sz="1100"/>
        </a:p>
      </xdr:txBody>
    </xdr:sp>
    <xdr:clientData/>
  </xdr:twoCellAnchor>
  <xdr:twoCellAnchor>
    <xdr:from>
      <xdr:col>39</xdr:col>
      <xdr:colOff>57150</xdr:colOff>
      <xdr:row>12</xdr:row>
      <xdr:rowOff>76199</xdr:rowOff>
    </xdr:from>
    <xdr:to>
      <xdr:col>42</xdr:col>
      <xdr:colOff>142875</xdr:colOff>
      <xdr:row>13</xdr:row>
      <xdr:rowOff>142874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F0D925D5-0D3C-B83A-20B8-DF268EDCBDCF}"/>
            </a:ext>
          </a:extLst>
        </xdr:cNvPr>
        <xdr:cNvSpPr txBox="1"/>
      </xdr:nvSpPr>
      <xdr:spPr>
        <a:xfrm>
          <a:off x="7867650" y="2362199"/>
          <a:ext cx="6572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USB</a:t>
          </a:r>
        </a:p>
      </xdr:txBody>
    </xdr:sp>
    <xdr:clientData/>
  </xdr:twoCellAnchor>
  <xdr:twoCellAnchor>
    <xdr:from>
      <xdr:col>25</xdr:col>
      <xdr:colOff>95250</xdr:colOff>
      <xdr:row>13</xdr:row>
      <xdr:rowOff>76199</xdr:rowOff>
    </xdr:from>
    <xdr:to>
      <xdr:col>28</xdr:col>
      <xdr:colOff>180975</xdr:colOff>
      <xdr:row>14</xdr:row>
      <xdr:rowOff>142874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EB1397F4-6EF4-1726-476A-F3F8EBB3408C}"/>
            </a:ext>
          </a:extLst>
        </xdr:cNvPr>
        <xdr:cNvSpPr txBox="1"/>
      </xdr:nvSpPr>
      <xdr:spPr>
        <a:xfrm>
          <a:off x="5238750" y="2552699"/>
          <a:ext cx="6572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Debug I/F</a:t>
          </a:r>
        </a:p>
      </xdr:txBody>
    </xdr:sp>
    <xdr:clientData/>
  </xdr:twoCellAnchor>
  <xdr:twoCellAnchor>
    <xdr:from>
      <xdr:col>6</xdr:col>
      <xdr:colOff>57150</xdr:colOff>
      <xdr:row>13</xdr:row>
      <xdr:rowOff>133349</xdr:rowOff>
    </xdr:from>
    <xdr:to>
      <xdr:col>21</xdr:col>
      <xdr:colOff>104775</xdr:colOff>
      <xdr:row>19</xdr:row>
      <xdr:rowOff>9525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DEE1D733-823F-60BD-BF28-8E41AF9BC6A1}"/>
            </a:ext>
          </a:extLst>
        </xdr:cNvPr>
        <xdr:cNvSpPr txBox="1"/>
      </xdr:nvSpPr>
      <xdr:spPr>
        <a:xfrm>
          <a:off x="1009650" y="2609849"/>
          <a:ext cx="2905125" cy="1019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/>
            <a:t>Users can hack</a:t>
          </a:r>
          <a:r>
            <a:rPr lang="en-GB" baseline="0"/>
            <a:t> </a:t>
          </a:r>
          <a:r>
            <a:rPr lang="en-GB"/>
            <a:t>Raspberry Pi GPIOs using custom digital logic running at up to 100 MHz.</a:t>
          </a:r>
          <a:br>
            <a:rPr lang="en-GB"/>
          </a:br>
          <a:r>
            <a:rPr lang="en-GB"/>
            <a:t>The RO-RL78-MAXV-LEARNING-PCB can also operate without a Raspberry Pi.</a:t>
          </a:r>
          <a:endParaRPr lang="en-GB" b="0">
            <a:effectLst/>
          </a:endParaRPr>
        </a:p>
      </xdr:txBody>
    </xdr:sp>
    <xdr:clientData/>
  </xdr:twoCellAnchor>
  <xdr:twoCellAnchor>
    <xdr:from>
      <xdr:col>27</xdr:col>
      <xdr:colOff>166322</xdr:colOff>
      <xdr:row>24</xdr:row>
      <xdr:rowOff>98180</xdr:rowOff>
    </xdr:from>
    <xdr:to>
      <xdr:col>42</xdr:col>
      <xdr:colOff>42497</xdr:colOff>
      <xdr:row>27</xdr:row>
      <xdr:rowOff>98181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D4BA6DA8-84CC-66D5-1F72-43C52FD4E8D4}"/>
            </a:ext>
          </a:extLst>
        </xdr:cNvPr>
        <xdr:cNvSpPr txBox="1"/>
      </xdr:nvSpPr>
      <xdr:spPr>
        <a:xfrm>
          <a:off x="5119322" y="4670180"/>
          <a:ext cx="2733675" cy="571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lang="en-GB"/>
            <a:t>Users do not need to own any of these devices.</a:t>
          </a:r>
          <a:br>
            <a:rPr lang="en-GB"/>
          </a:br>
          <a:r>
            <a:rPr lang="en-GB"/>
            <a:t>Only users who want to modify the firmware need one of them.</a:t>
          </a:r>
        </a:p>
        <a:p>
          <a:pPr algn="l"/>
          <a:endParaRPr lang="en-GB" sz="1100"/>
        </a:p>
        <a:p>
          <a:pPr algn="l"/>
          <a:endParaRPr lang="en-GB" sz="1100"/>
        </a:p>
      </xdr:txBody>
    </xdr:sp>
    <xdr:clientData/>
  </xdr:twoCellAnchor>
  <xdr:twoCellAnchor>
    <xdr:from>
      <xdr:col>37</xdr:col>
      <xdr:colOff>28575</xdr:colOff>
      <xdr:row>26</xdr:row>
      <xdr:rowOff>140843</xdr:rowOff>
    </xdr:from>
    <xdr:to>
      <xdr:col>53</xdr:col>
      <xdr:colOff>57150</xdr:colOff>
      <xdr:row>28</xdr:row>
      <xdr:rowOff>162606</xdr:rowOff>
    </xdr:to>
    <xdr:sp macro="" textlink="">
      <xdr:nvSpPr>
        <xdr:cNvPr id="61" name="フリーフォーム: 図形 60">
          <a:extLst>
            <a:ext uri="{FF2B5EF4-FFF2-40B4-BE49-F238E27FC236}">
              <a16:creationId xmlns:a16="http://schemas.microsoft.com/office/drawing/2014/main" id="{7673CDC2-720D-4811-BB42-1E49AE0C2A9A}"/>
            </a:ext>
          </a:extLst>
        </xdr:cNvPr>
        <xdr:cNvSpPr/>
      </xdr:nvSpPr>
      <xdr:spPr>
        <a:xfrm flipH="1" flipV="1">
          <a:off x="6886575" y="5093843"/>
          <a:ext cx="3076575" cy="402763"/>
        </a:xfrm>
        <a:custGeom>
          <a:avLst/>
          <a:gdLst>
            <a:gd name="csX0" fmla="*/ 18749 w 656924"/>
            <a:gd name="csY0" fmla="*/ 0 h 1847850"/>
            <a:gd name="csX1" fmla="*/ 56849 w 656924"/>
            <a:gd name="csY1" fmla="*/ 904875 h 1847850"/>
            <a:gd name="csX2" fmla="*/ 494999 w 656924"/>
            <a:gd name="csY2" fmla="*/ 1219200 h 1847850"/>
            <a:gd name="csX3" fmla="*/ 656924 w 656924"/>
            <a:gd name="csY3" fmla="*/ 1847850 h 1847850"/>
            <a:gd name="csX0" fmla="*/ 0 w 600075"/>
            <a:gd name="csY0" fmla="*/ -1 h 942974"/>
            <a:gd name="csX1" fmla="*/ 438150 w 600075"/>
            <a:gd name="csY1" fmla="*/ 314324 h 942974"/>
            <a:gd name="csX2" fmla="*/ 600075 w 600075"/>
            <a:gd name="csY2" fmla="*/ 942974 h 942974"/>
            <a:gd name="csX0" fmla="*/ 0 w 3906586"/>
            <a:gd name="csY0" fmla="*/ 636779 h 668527"/>
            <a:gd name="csX1" fmla="*/ 3588398 w 3906586"/>
            <a:gd name="csY1" fmla="*/ 4 h 668527"/>
            <a:gd name="csX2" fmla="*/ 3750323 w 3906586"/>
            <a:gd name="csY2" fmla="*/ 628654 h 668527"/>
            <a:gd name="csX0" fmla="*/ 0 w 3750322"/>
            <a:gd name="csY0" fmla="*/ 1071564 h 1093530"/>
            <a:gd name="csX1" fmla="*/ 2080460 w 3750322"/>
            <a:gd name="csY1" fmla="*/ 0 h 1093530"/>
            <a:gd name="csX2" fmla="*/ 3750323 w 3750322"/>
            <a:gd name="csY2" fmla="*/ 1063439 h 1093530"/>
            <a:gd name="csX0" fmla="*/ 0 w 3750324"/>
            <a:gd name="csY0" fmla="*/ 1072260 h 1094646"/>
            <a:gd name="csX1" fmla="*/ 2080460 w 3750324"/>
            <a:gd name="csY1" fmla="*/ 696 h 1094646"/>
            <a:gd name="csX2" fmla="*/ 3750323 w 3750324"/>
            <a:gd name="csY2" fmla="*/ 1064135 h 1094646"/>
            <a:gd name="csX0" fmla="*/ 0 w 3750322"/>
            <a:gd name="csY0" fmla="*/ 1072260 h 1072259"/>
            <a:gd name="csX1" fmla="*/ 2080460 w 3750322"/>
            <a:gd name="csY1" fmla="*/ 696 h 1072259"/>
            <a:gd name="csX2" fmla="*/ 3750323 w 3750322"/>
            <a:gd name="csY2" fmla="*/ 1064135 h 1072259"/>
            <a:gd name="csX0" fmla="*/ 0 w 3750324"/>
            <a:gd name="csY0" fmla="*/ 1072260 h 1072259"/>
            <a:gd name="csX1" fmla="*/ 2080460 w 3750324"/>
            <a:gd name="csY1" fmla="*/ 696 h 1072259"/>
            <a:gd name="csX2" fmla="*/ 3750323 w 3750324"/>
            <a:gd name="csY2" fmla="*/ 1064135 h 1072259"/>
            <a:gd name="csX0" fmla="*/ 0 w 3750323"/>
            <a:gd name="csY0" fmla="*/ 1153737 h 1153736"/>
            <a:gd name="csX1" fmla="*/ 2080460 w 3750323"/>
            <a:gd name="csY1" fmla="*/ 82173 h 1153736"/>
            <a:gd name="csX2" fmla="*/ 3750323 w 3750323"/>
            <a:gd name="csY2" fmla="*/ 1145612 h 1153736"/>
            <a:gd name="csX0" fmla="*/ 0 w 3750323"/>
            <a:gd name="csY0" fmla="*/ 1302432 h 1302431"/>
            <a:gd name="csX1" fmla="*/ 2080460 w 3750323"/>
            <a:gd name="csY1" fmla="*/ 230868 h 1302431"/>
            <a:gd name="csX2" fmla="*/ 3750323 w 3750323"/>
            <a:gd name="csY2" fmla="*/ 1294307 h 1302431"/>
            <a:gd name="csX0" fmla="*/ 0 w 3750323"/>
            <a:gd name="csY0" fmla="*/ 1218541 h 1218540"/>
            <a:gd name="csX1" fmla="*/ 2080460 w 3750323"/>
            <a:gd name="csY1" fmla="*/ 146977 h 1218540"/>
            <a:gd name="csX2" fmla="*/ 3750323 w 3750323"/>
            <a:gd name="csY2" fmla="*/ 1210416 h 1218540"/>
            <a:gd name="csX0" fmla="*/ 0 w 3750323"/>
            <a:gd name="csY0" fmla="*/ 8126 h 8125"/>
            <a:gd name="csX1" fmla="*/ 3750323 w 3750323"/>
            <a:gd name="csY1" fmla="*/ 1 h 8125"/>
            <a:gd name="csX0" fmla="*/ 0 w 10000"/>
            <a:gd name="csY0" fmla="*/ 1224 h 1224"/>
            <a:gd name="csX1" fmla="*/ 10000 w 10000"/>
            <a:gd name="csY1" fmla="*/ 0 h 1224"/>
            <a:gd name="csX0" fmla="*/ 0 w 10000"/>
            <a:gd name="csY0" fmla="*/ 10000 h 35692"/>
            <a:gd name="csX1" fmla="*/ 10000 w 10000"/>
            <a:gd name="csY1" fmla="*/ 0 h 35692"/>
            <a:gd name="csX0" fmla="*/ 0 w 10000"/>
            <a:gd name="csY0" fmla="*/ 10000 h 70503"/>
            <a:gd name="csX1" fmla="*/ 10000 w 10000"/>
            <a:gd name="csY1" fmla="*/ 0 h 70503"/>
          </a:gdLst>
          <a:ahLst/>
          <a:cxnLst>
            <a:cxn ang="0">
              <a:pos x="csX0" y="csY0"/>
            </a:cxn>
            <a:cxn ang="0">
              <a:pos x="csX1" y="csY1"/>
            </a:cxn>
          </a:cxnLst>
          <a:rect l="l" t="t" r="r" b="b"/>
          <a:pathLst>
            <a:path w="10000" h="70503">
              <a:moveTo>
                <a:pt x="0" y="10000"/>
              </a:moveTo>
              <a:cubicBezTo>
                <a:pt x="2939" y="71693"/>
                <a:pt x="7419" y="111710"/>
                <a:pt x="10000" y="0"/>
              </a:cubicBezTo>
            </a:path>
          </a:pathLst>
        </a:custGeom>
        <a:noFill/>
        <a:ln w="31750">
          <a:solidFill>
            <a:schemeClr val="tx1"/>
          </a:solidFill>
          <a:tailEnd type="stealt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42</xdr:col>
      <xdr:colOff>142875</xdr:colOff>
      <xdr:row>25</xdr:row>
      <xdr:rowOff>86457</xdr:rowOff>
    </xdr:from>
    <xdr:to>
      <xdr:col>52</xdr:col>
      <xdr:colOff>9524</xdr:colOff>
      <xdr:row>26</xdr:row>
      <xdr:rowOff>134083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5A851F3C-F7D5-4C1E-A829-6CF38F8C39CD}"/>
            </a:ext>
          </a:extLst>
        </xdr:cNvPr>
        <xdr:cNvSpPr txBox="1"/>
      </xdr:nvSpPr>
      <xdr:spPr>
        <a:xfrm>
          <a:off x="7953375" y="4848957"/>
          <a:ext cx="1771649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Build by Quartus Prime</a:t>
          </a:r>
          <a:endParaRPr lang="en-GB" sz="1100"/>
        </a:p>
      </xdr:txBody>
    </xdr:sp>
    <xdr:clientData/>
  </xdr:twoCellAnchor>
  <xdr:twoCellAnchor>
    <xdr:from>
      <xdr:col>17</xdr:col>
      <xdr:colOff>148826</xdr:colOff>
      <xdr:row>7</xdr:row>
      <xdr:rowOff>123824</xdr:rowOff>
    </xdr:from>
    <xdr:to>
      <xdr:col>34</xdr:col>
      <xdr:colOff>171449</xdr:colOff>
      <xdr:row>29</xdr:row>
      <xdr:rowOff>171449</xdr:rowOff>
    </xdr:to>
    <xdr:sp macro="" textlink="">
      <xdr:nvSpPr>
        <xdr:cNvPr id="57" name="フリーフォーム: 図形 56">
          <a:extLst>
            <a:ext uri="{FF2B5EF4-FFF2-40B4-BE49-F238E27FC236}">
              <a16:creationId xmlns:a16="http://schemas.microsoft.com/office/drawing/2014/main" id="{B9B92C27-6ECA-D135-CF88-F2B4E62F5AEF}"/>
            </a:ext>
          </a:extLst>
        </xdr:cNvPr>
        <xdr:cNvSpPr/>
      </xdr:nvSpPr>
      <xdr:spPr>
        <a:xfrm>
          <a:off x="3196826" y="1457324"/>
          <a:ext cx="3261123" cy="4238625"/>
        </a:xfrm>
        <a:custGeom>
          <a:avLst/>
          <a:gdLst>
            <a:gd name="csX0" fmla="*/ 3853745 w 3853745"/>
            <a:gd name="csY0" fmla="*/ 3781425 h 3849799"/>
            <a:gd name="csX1" fmla="*/ 1824920 w 3853745"/>
            <a:gd name="csY1" fmla="*/ 3752850 h 3849799"/>
            <a:gd name="csX2" fmla="*/ 891470 w 3853745"/>
            <a:gd name="csY2" fmla="*/ 2847975 h 3849799"/>
            <a:gd name="csX3" fmla="*/ 453320 w 3853745"/>
            <a:gd name="csY3" fmla="*/ 1714500 h 3849799"/>
            <a:gd name="csX4" fmla="*/ 110420 w 3853745"/>
            <a:gd name="csY4" fmla="*/ 1447800 h 3849799"/>
            <a:gd name="csX5" fmla="*/ 62795 w 3853745"/>
            <a:gd name="csY5" fmla="*/ 685800 h 3849799"/>
            <a:gd name="csX6" fmla="*/ 929570 w 3853745"/>
            <a:gd name="csY6" fmla="*/ 257175 h 3849799"/>
            <a:gd name="csX7" fmla="*/ 739070 w 3853745"/>
            <a:gd name="csY7" fmla="*/ 0 h 3849799"/>
            <a:gd name="csX8" fmla="*/ 739070 w 3853745"/>
            <a:gd name="csY8" fmla="*/ 0 h 3849799"/>
            <a:gd name="csX0" fmla="*/ 3966585 w 3966585"/>
            <a:gd name="csY0" fmla="*/ 3781425 h 3849799"/>
            <a:gd name="csX1" fmla="*/ 1937760 w 3966585"/>
            <a:gd name="csY1" fmla="*/ 3752850 h 3849799"/>
            <a:gd name="csX2" fmla="*/ 1004310 w 3966585"/>
            <a:gd name="csY2" fmla="*/ 2847975 h 3849799"/>
            <a:gd name="csX3" fmla="*/ 566160 w 3966585"/>
            <a:gd name="csY3" fmla="*/ 1714500 h 3849799"/>
            <a:gd name="csX4" fmla="*/ 223260 w 3966585"/>
            <a:gd name="csY4" fmla="*/ 1447800 h 3849799"/>
            <a:gd name="csX5" fmla="*/ 42285 w 3966585"/>
            <a:gd name="csY5" fmla="*/ 542925 h 3849799"/>
            <a:gd name="csX6" fmla="*/ 1042410 w 3966585"/>
            <a:gd name="csY6" fmla="*/ 257175 h 3849799"/>
            <a:gd name="csX7" fmla="*/ 851910 w 3966585"/>
            <a:gd name="csY7" fmla="*/ 0 h 3849799"/>
            <a:gd name="csX8" fmla="*/ 851910 w 3966585"/>
            <a:gd name="csY8" fmla="*/ 0 h 3849799"/>
            <a:gd name="csX0" fmla="*/ 3967685 w 3967685"/>
            <a:gd name="csY0" fmla="*/ 3781425 h 3849799"/>
            <a:gd name="csX1" fmla="*/ 1938860 w 3967685"/>
            <a:gd name="csY1" fmla="*/ 3752850 h 3849799"/>
            <a:gd name="csX2" fmla="*/ 1005410 w 3967685"/>
            <a:gd name="csY2" fmla="*/ 2847975 h 3849799"/>
            <a:gd name="csX3" fmla="*/ 624410 w 3967685"/>
            <a:gd name="csY3" fmla="*/ 1838325 h 3849799"/>
            <a:gd name="csX4" fmla="*/ 224360 w 3967685"/>
            <a:gd name="csY4" fmla="*/ 1447800 h 3849799"/>
            <a:gd name="csX5" fmla="*/ 43385 w 3967685"/>
            <a:gd name="csY5" fmla="*/ 542925 h 3849799"/>
            <a:gd name="csX6" fmla="*/ 1043510 w 3967685"/>
            <a:gd name="csY6" fmla="*/ 257175 h 3849799"/>
            <a:gd name="csX7" fmla="*/ 853010 w 3967685"/>
            <a:gd name="csY7" fmla="*/ 0 h 3849799"/>
            <a:gd name="csX8" fmla="*/ 853010 w 3967685"/>
            <a:gd name="csY8" fmla="*/ 0 h 3849799"/>
            <a:gd name="csX0" fmla="*/ 3870743 w 3870743"/>
            <a:gd name="csY0" fmla="*/ 3781425 h 3849799"/>
            <a:gd name="csX1" fmla="*/ 1841918 w 3870743"/>
            <a:gd name="csY1" fmla="*/ 3752850 h 3849799"/>
            <a:gd name="csX2" fmla="*/ 908468 w 3870743"/>
            <a:gd name="csY2" fmla="*/ 2847975 h 3849799"/>
            <a:gd name="csX3" fmla="*/ 527468 w 3870743"/>
            <a:gd name="csY3" fmla="*/ 1838325 h 3849799"/>
            <a:gd name="csX4" fmla="*/ 127418 w 3870743"/>
            <a:gd name="csY4" fmla="*/ 1447800 h 3849799"/>
            <a:gd name="csX5" fmla="*/ 60743 w 3870743"/>
            <a:gd name="csY5" fmla="*/ 428625 h 3849799"/>
            <a:gd name="csX6" fmla="*/ 946568 w 3870743"/>
            <a:gd name="csY6" fmla="*/ 257175 h 3849799"/>
            <a:gd name="csX7" fmla="*/ 756068 w 3870743"/>
            <a:gd name="csY7" fmla="*/ 0 h 3849799"/>
            <a:gd name="csX8" fmla="*/ 756068 w 3870743"/>
            <a:gd name="csY8" fmla="*/ 0 h 3849799"/>
            <a:gd name="csX0" fmla="*/ 4575593 w 4575593"/>
            <a:gd name="csY0" fmla="*/ 3762375 h 3840578"/>
            <a:gd name="csX1" fmla="*/ 1841918 w 4575593"/>
            <a:gd name="csY1" fmla="*/ 3752850 h 3840578"/>
            <a:gd name="csX2" fmla="*/ 908468 w 4575593"/>
            <a:gd name="csY2" fmla="*/ 2847975 h 3840578"/>
            <a:gd name="csX3" fmla="*/ 527468 w 4575593"/>
            <a:gd name="csY3" fmla="*/ 1838325 h 3840578"/>
            <a:gd name="csX4" fmla="*/ 127418 w 4575593"/>
            <a:gd name="csY4" fmla="*/ 1447800 h 3840578"/>
            <a:gd name="csX5" fmla="*/ 60743 w 4575593"/>
            <a:gd name="csY5" fmla="*/ 428625 h 3840578"/>
            <a:gd name="csX6" fmla="*/ 946568 w 4575593"/>
            <a:gd name="csY6" fmla="*/ 257175 h 3840578"/>
            <a:gd name="csX7" fmla="*/ 756068 w 4575593"/>
            <a:gd name="csY7" fmla="*/ 0 h 3840578"/>
            <a:gd name="csX8" fmla="*/ 756068 w 4575593"/>
            <a:gd name="csY8" fmla="*/ 0 h 3840578"/>
            <a:gd name="csX0" fmla="*/ 1841918 w 1841918"/>
            <a:gd name="csY0" fmla="*/ 3752850 h 3752850"/>
            <a:gd name="csX1" fmla="*/ 908468 w 1841918"/>
            <a:gd name="csY1" fmla="*/ 2847975 h 3752850"/>
            <a:gd name="csX2" fmla="*/ 527468 w 1841918"/>
            <a:gd name="csY2" fmla="*/ 1838325 h 3752850"/>
            <a:gd name="csX3" fmla="*/ 127418 w 1841918"/>
            <a:gd name="csY3" fmla="*/ 1447800 h 3752850"/>
            <a:gd name="csX4" fmla="*/ 60743 w 1841918"/>
            <a:gd name="csY4" fmla="*/ 428625 h 3752850"/>
            <a:gd name="csX5" fmla="*/ 946568 w 1841918"/>
            <a:gd name="csY5" fmla="*/ 257175 h 3752850"/>
            <a:gd name="csX6" fmla="*/ 756068 w 1841918"/>
            <a:gd name="csY6" fmla="*/ 0 h 3752850"/>
            <a:gd name="csX7" fmla="*/ 756068 w 1841918"/>
            <a:gd name="csY7" fmla="*/ 0 h 3752850"/>
            <a:gd name="csX0" fmla="*/ 908468 w 972748"/>
            <a:gd name="csY0" fmla="*/ 2847975 h 2847975"/>
            <a:gd name="csX1" fmla="*/ 527468 w 972748"/>
            <a:gd name="csY1" fmla="*/ 1838325 h 2847975"/>
            <a:gd name="csX2" fmla="*/ 127418 w 972748"/>
            <a:gd name="csY2" fmla="*/ 1447800 h 2847975"/>
            <a:gd name="csX3" fmla="*/ 60743 w 972748"/>
            <a:gd name="csY3" fmla="*/ 428625 h 2847975"/>
            <a:gd name="csX4" fmla="*/ 946568 w 972748"/>
            <a:gd name="csY4" fmla="*/ 257175 h 2847975"/>
            <a:gd name="csX5" fmla="*/ 756068 w 972748"/>
            <a:gd name="csY5" fmla="*/ 0 h 2847975"/>
            <a:gd name="csX6" fmla="*/ 756068 w 972748"/>
            <a:gd name="csY6" fmla="*/ 0 h 2847975"/>
            <a:gd name="csX0" fmla="*/ 2356268 w 2356268"/>
            <a:gd name="csY0" fmla="*/ 4238625 h 4238625"/>
            <a:gd name="csX1" fmla="*/ 527468 w 2356268"/>
            <a:gd name="csY1" fmla="*/ 1838325 h 4238625"/>
            <a:gd name="csX2" fmla="*/ 127418 w 2356268"/>
            <a:gd name="csY2" fmla="*/ 1447800 h 4238625"/>
            <a:gd name="csX3" fmla="*/ 60743 w 2356268"/>
            <a:gd name="csY3" fmla="*/ 428625 h 4238625"/>
            <a:gd name="csX4" fmla="*/ 946568 w 2356268"/>
            <a:gd name="csY4" fmla="*/ 257175 h 4238625"/>
            <a:gd name="csX5" fmla="*/ 756068 w 2356268"/>
            <a:gd name="csY5" fmla="*/ 0 h 4238625"/>
            <a:gd name="csX6" fmla="*/ 756068 w 2356268"/>
            <a:gd name="csY6" fmla="*/ 0 h 4238625"/>
            <a:gd name="csX0" fmla="*/ 2356268 w 2356268"/>
            <a:gd name="csY0" fmla="*/ 4238625 h 4238625"/>
            <a:gd name="csX1" fmla="*/ 527468 w 2356268"/>
            <a:gd name="csY1" fmla="*/ 1838325 h 4238625"/>
            <a:gd name="csX2" fmla="*/ 127418 w 2356268"/>
            <a:gd name="csY2" fmla="*/ 1447800 h 4238625"/>
            <a:gd name="csX3" fmla="*/ 60743 w 2356268"/>
            <a:gd name="csY3" fmla="*/ 428625 h 4238625"/>
            <a:gd name="csX4" fmla="*/ 946568 w 2356268"/>
            <a:gd name="csY4" fmla="*/ 257175 h 4238625"/>
            <a:gd name="csX5" fmla="*/ 756068 w 2356268"/>
            <a:gd name="csY5" fmla="*/ 0 h 4238625"/>
            <a:gd name="csX6" fmla="*/ 756068 w 2356268"/>
            <a:gd name="csY6" fmla="*/ 0 h 4238625"/>
            <a:gd name="csX0" fmla="*/ 2347867 w 2347867"/>
            <a:gd name="csY0" fmla="*/ 4238625 h 4238625"/>
            <a:gd name="csX1" fmla="*/ 252367 w 2347867"/>
            <a:gd name="csY1" fmla="*/ 3028950 h 4238625"/>
            <a:gd name="csX2" fmla="*/ 119017 w 2347867"/>
            <a:gd name="csY2" fmla="*/ 1447800 h 4238625"/>
            <a:gd name="csX3" fmla="*/ 52342 w 2347867"/>
            <a:gd name="csY3" fmla="*/ 428625 h 4238625"/>
            <a:gd name="csX4" fmla="*/ 938167 w 2347867"/>
            <a:gd name="csY4" fmla="*/ 257175 h 4238625"/>
            <a:gd name="csX5" fmla="*/ 747667 w 2347867"/>
            <a:gd name="csY5" fmla="*/ 0 h 4238625"/>
            <a:gd name="csX6" fmla="*/ 747667 w 2347867"/>
            <a:gd name="csY6" fmla="*/ 0 h 4238625"/>
            <a:gd name="csX0" fmla="*/ 2367834 w 2367834"/>
            <a:gd name="csY0" fmla="*/ 4238625 h 4238625"/>
            <a:gd name="csX1" fmla="*/ 272334 w 2367834"/>
            <a:gd name="csY1" fmla="*/ 3028950 h 4238625"/>
            <a:gd name="csX2" fmla="*/ 138984 w 2367834"/>
            <a:gd name="csY2" fmla="*/ 1447800 h 4238625"/>
            <a:gd name="csX3" fmla="*/ 72309 w 2367834"/>
            <a:gd name="csY3" fmla="*/ 428625 h 4238625"/>
            <a:gd name="csX4" fmla="*/ 958134 w 2367834"/>
            <a:gd name="csY4" fmla="*/ 257175 h 4238625"/>
            <a:gd name="csX5" fmla="*/ 767634 w 2367834"/>
            <a:gd name="csY5" fmla="*/ 0 h 4238625"/>
            <a:gd name="csX6" fmla="*/ 767634 w 2367834"/>
            <a:gd name="csY6" fmla="*/ 0 h 4238625"/>
            <a:gd name="csX0" fmla="*/ 3370043 w 3370043"/>
            <a:gd name="csY0" fmla="*/ 4238625 h 4238625"/>
            <a:gd name="csX1" fmla="*/ 188693 w 3370043"/>
            <a:gd name="csY1" fmla="*/ 2809875 h 4238625"/>
            <a:gd name="csX2" fmla="*/ 1141193 w 3370043"/>
            <a:gd name="csY2" fmla="*/ 1447800 h 4238625"/>
            <a:gd name="csX3" fmla="*/ 1074518 w 3370043"/>
            <a:gd name="csY3" fmla="*/ 428625 h 4238625"/>
            <a:gd name="csX4" fmla="*/ 1960343 w 3370043"/>
            <a:gd name="csY4" fmla="*/ 257175 h 4238625"/>
            <a:gd name="csX5" fmla="*/ 1769843 w 3370043"/>
            <a:gd name="csY5" fmla="*/ 0 h 4238625"/>
            <a:gd name="csX6" fmla="*/ 1769843 w 3370043"/>
            <a:gd name="csY6" fmla="*/ 0 h 4238625"/>
            <a:gd name="csX0" fmla="*/ 3891986 w 3891986"/>
            <a:gd name="csY0" fmla="*/ 4238625 h 4238625"/>
            <a:gd name="csX1" fmla="*/ 710636 w 3891986"/>
            <a:gd name="csY1" fmla="*/ 2809875 h 4238625"/>
            <a:gd name="csX2" fmla="*/ 1663136 w 3891986"/>
            <a:gd name="csY2" fmla="*/ 1447800 h 4238625"/>
            <a:gd name="csX3" fmla="*/ 1596461 w 3891986"/>
            <a:gd name="csY3" fmla="*/ 428625 h 4238625"/>
            <a:gd name="csX4" fmla="*/ 2482286 w 3891986"/>
            <a:gd name="csY4" fmla="*/ 257175 h 4238625"/>
            <a:gd name="csX5" fmla="*/ 2291786 w 3891986"/>
            <a:gd name="csY5" fmla="*/ 0 h 4238625"/>
            <a:gd name="csX6" fmla="*/ 2291786 w 3891986"/>
            <a:gd name="csY6" fmla="*/ 0 h 4238625"/>
            <a:gd name="csX0" fmla="*/ 3677539 w 3677539"/>
            <a:gd name="csY0" fmla="*/ 4238625 h 4238625"/>
            <a:gd name="csX1" fmla="*/ 496189 w 3677539"/>
            <a:gd name="csY1" fmla="*/ 2809875 h 4238625"/>
            <a:gd name="csX2" fmla="*/ 1448689 w 3677539"/>
            <a:gd name="csY2" fmla="*/ 1447800 h 4238625"/>
            <a:gd name="csX3" fmla="*/ 1382014 w 3677539"/>
            <a:gd name="csY3" fmla="*/ 428625 h 4238625"/>
            <a:gd name="csX4" fmla="*/ 2267839 w 3677539"/>
            <a:gd name="csY4" fmla="*/ 257175 h 4238625"/>
            <a:gd name="csX5" fmla="*/ 2077339 w 3677539"/>
            <a:gd name="csY5" fmla="*/ 0 h 4238625"/>
            <a:gd name="csX6" fmla="*/ 2077339 w 3677539"/>
            <a:gd name="csY6" fmla="*/ 0 h 4238625"/>
            <a:gd name="csX0" fmla="*/ 3261123 w 3261123"/>
            <a:gd name="csY0" fmla="*/ 4238625 h 4238625"/>
            <a:gd name="csX1" fmla="*/ 546498 w 3261123"/>
            <a:gd name="csY1" fmla="*/ 2600325 h 4238625"/>
            <a:gd name="csX2" fmla="*/ 1032273 w 3261123"/>
            <a:gd name="csY2" fmla="*/ 1447800 h 4238625"/>
            <a:gd name="csX3" fmla="*/ 965598 w 3261123"/>
            <a:gd name="csY3" fmla="*/ 428625 h 4238625"/>
            <a:gd name="csX4" fmla="*/ 1851423 w 3261123"/>
            <a:gd name="csY4" fmla="*/ 257175 h 4238625"/>
            <a:gd name="csX5" fmla="*/ 1660923 w 3261123"/>
            <a:gd name="csY5" fmla="*/ 0 h 4238625"/>
            <a:gd name="csX6" fmla="*/ 1660923 w 3261123"/>
            <a:gd name="csY6" fmla="*/ 0 h 4238625"/>
            <a:gd name="csX0" fmla="*/ 3261123 w 3261123"/>
            <a:gd name="csY0" fmla="*/ 4238625 h 4238625"/>
            <a:gd name="csX1" fmla="*/ 546498 w 3261123"/>
            <a:gd name="csY1" fmla="*/ 2600325 h 4238625"/>
            <a:gd name="csX2" fmla="*/ 1032273 w 3261123"/>
            <a:gd name="csY2" fmla="*/ 1447800 h 4238625"/>
            <a:gd name="csX3" fmla="*/ 965598 w 3261123"/>
            <a:gd name="csY3" fmla="*/ 428625 h 4238625"/>
            <a:gd name="csX4" fmla="*/ 1851423 w 3261123"/>
            <a:gd name="csY4" fmla="*/ 257175 h 4238625"/>
            <a:gd name="csX5" fmla="*/ 1660923 w 3261123"/>
            <a:gd name="csY5" fmla="*/ 0 h 4238625"/>
            <a:gd name="csX6" fmla="*/ 1660923 w 3261123"/>
            <a:gd name="csY6" fmla="*/ 0 h 4238625"/>
            <a:gd name="csX0" fmla="*/ 3261123 w 3261123"/>
            <a:gd name="csY0" fmla="*/ 4238625 h 4238625"/>
            <a:gd name="csX1" fmla="*/ 546498 w 3261123"/>
            <a:gd name="csY1" fmla="*/ 2600325 h 4238625"/>
            <a:gd name="csX2" fmla="*/ 1032273 w 3261123"/>
            <a:gd name="csY2" fmla="*/ 1447800 h 4238625"/>
            <a:gd name="csX3" fmla="*/ 965598 w 3261123"/>
            <a:gd name="csY3" fmla="*/ 428625 h 4238625"/>
            <a:gd name="csX4" fmla="*/ 1851423 w 3261123"/>
            <a:gd name="csY4" fmla="*/ 257175 h 4238625"/>
            <a:gd name="csX5" fmla="*/ 1660923 w 3261123"/>
            <a:gd name="csY5" fmla="*/ 0 h 4238625"/>
            <a:gd name="csX6" fmla="*/ 1660923 w 3261123"/>
            <a:gd name="csY6" fmla="*/ 0 h 42386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3261123" h="4238625">
              <a:moveTo>
                <a:pt x="3261123" y="4238625"/>
              </a:moveTo>
              <a:cubicBezTo>
                <a:pt x="1851423" y="4062413"/>
                <a:pt x="-1253727" y="3417887"/>
                <a:pt x="546498" y="2600325"/>
              </a:cubicBezTo>
              <a:cubicBezTo>
                <a:pt x="2346723" y="1782763"/>
                <a:pt x="981473" y="1790700"/>
                <a:pt x="1032273" y="1447800"/>
              </a:cubicBezTo>
              <a:cubicBezTo>
                <a:pt x="1083073" y="1104900"/>
                <a:pt x="829073" y="627062"/>
                <a:pt x="965598" y="428625"/>
              </a:cubicBezTo>
              <a:cubicBezTo>
                <a:pt x="1102123" y="230187"/>
                <a:pt x="1735536" y="328613"/>
                <a:pt x="1851423" y="257175"/>
              </a:cubicBezTo>
              <a:cubicBezTo>
                <a:pt x="1967311" y="185738"/>
                <a:pt x="1660923" y="0"/>
                <a:pt x="1660923" y="0"/>
              </a:cubicBezTo>
              <a:lnTo>
                <a:pt x="1660923" y="0"/>
              </a:lnTo>
            </a:path>
          </a:pathLst>
        </a:custGeom>
        <a:noFill/>
        <a:ln w="19050">
          <a:solidFill>
            <a:srgbClr val="FF0000"/>
          </a:solidFill>
          <a:tailEnd type="stealt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25</xdr:col>
      <xdr:colOff>109215</xdr:colOff>
      <xdr:row>9</xdr:row>
      <xdr:rowOff>28575</xdr:rowOff>
    </xdr:from>
    <xdr:to>
      <xdr:col>49</xdr:col>
      <xdr:colOff>57149</xdr:colOff>
      <xdr:row>14</xdr:row>
      <xdr:rowOff>161331</xdr:rowOff>
    </xdr:to>
    <xdr:sp macro="" textlink="">
      <xdr:nvSpPr>
        <xdr:cNvPr id="60" name="フリーフォーム: 図形 59">
          <a:extLst>
            <a:ext uri="{FF2B5EF4-FFF2-40B4-BE49-F238E27FC236}">
              <a16:creationId xmlns:a16="http://schemas.microsoft.com/office/drawing/2014/main" id="{06EDBA6F-4C6C-88B2-A9EE-3C23E1BCB504}"/>
            </a:ext>
          </a:extLst>
        </xdr:cNvPr>
        <xdr:cNvSpPr/>
      </xdr:nvSpPr>
      <xdr:spPr>
        <a:xfrm>
          <a:off x="4681215" y="1743075"/>
          <a:ext cx="4519934" cy="1085256"/>
        </a:xfrm>
        <a:custGeom>
          <a:avLst/>
          <a:gdLst>
            <a:gd name="csX0" fmla="*/ 4796752 w 4796752"/>
            <a:gd name="csY0" fmla="*/ 133350 h 1191467"/>
            <a:gd name="csX1" fmla="*/ 3825202 w 4796752"/>
            <a:gd name="csY1" fmla="*/ 209550 h 1191467"/>
            <a:gd name="csX2" fmla="*/ 3129877 w 4796752"/>
            <a:gd name="csY2" fmla="*/ 1028700 h 1191467"/>
            <a:gd name="csX3" fmla="*/ 901027 w 4796752"/>
            <a:gd name="csY3" fmla="*/ 1181100 h 1191467"/>
            <a:gd name="csX4" fmla="*/ 805777 w 4796752"/>
            <a:gd name="csY4" fmla="*/ 866775 h 1191467"/>
            <a:gd name="csX5" fmla="*/ 110452 w 4796752"/>
            <a:gd name="csY5" fmla="*/ 666750 h 1191467"/>
            <a:gd name="csX6" fmla="*/ 34252 w 4796752"/>
            <a:gd name="csY6" fmla="*/ 209550 h 1191467"/>
            <a:gd name="csX7" fmla="*/ 443827 w 4796752"/>
            <a:gd name="csY7" fmla="*/ 0 h 1191467"/>
            <a:gd name="csX8" fmla="*/ 443827 w 4796752"/>
            <a:gd name="csY8" fmla="*/ 0 h 1191467"/>
            <a:gd name="csX0" fmla="*/ 4796752 w 4796752"/>
            <a:gd name="csY0" fmla="*/ 133350 h 1175185"/>
            <a:gd name="csX1" fmla="*/ 3825202 w 4796752"/>
            <a:gd name="csY1" fmla="*/ 209550 h 1175185"/>
            <a:gd name="csX2" fmla="*/ 3129877 w 4796752"/>
            <a:gd name="csY2" fmla="*/ 1028700 h 1175185"/>
            <a:gd name="csX3" fmla="*/ 1158202 w 4796752"/>
            <a:gd name="csY3" fmla="*/ 1162050 h 1175185"/>
            <a:gd name="csX4" fmla="*/ 805777 w 4796752"/>
            <a:gd name="csY4" fmla="*/ 866775 h 1175185"/>
            <a:gd name="csX5" fmla="*/ 110452 w 4796752"/>
            <a:gd name="csY5" fmla="*/ 666750 h 1175185"/>
            <a:gd name="csX6" fmla="*/ 34252 w 4796752"/>
            <a:gd name="csY6" fmla="*/ 209550 h 1175185"/>
            <a:gd name="csX7" fmla="*/ 443827 w 4796752"/>
            <a:gd name="csY7" fmla="*/ 0 h 1175185"/>
            <a:gd name="csX8" fmla="*/ 443827 w 4796752"/>
            <a:gd name="csY8" fmla="*/ 0 h 1175185"/>
            <a:gd name="csX0" fmla="*/ 4844373 w 4844373"/>
            <a:gd name="csY0" fmla="*/ 133350 h 1175185"/>
            <a:gd name="csX1" fmla="*/ 3872823 w 4844373"/>
            <a:gd name="csY1" fmla="*/ 209550 h 1175185"/>
            <a:gd name="csX2" fmla="*/ 3177498 w 4844373"/>
            <a:gd name="csY2" fmla="*/ 1028700 h 1175185"/>
            <a:gd name="csX3" fmla="*/ 1205823 w 4844373"/>
            <a:gd name="csY3" fmla="*/ 1162050 h 1175185"/>
            <a:gd name="csX4" fmla="*/ 853398 w 4844373"/>
            <a:gd name="csY4" fmla="*/ 866775 h 1175185"/>
            <a:gd name="csX5" fmla="*/ 72348 w 4844373"/>
            <a:gd name="csY5" fmla="*/ 609600 h 1175185"/>
            <a:gd name="csX6" fmla="*/ 81873 w 4844373"/>
            <a:gd name="csY6" fmla="*/ 209550 h 1175185"/>
            <a:gd name="csX7" fmla="*/ 491448 w 4844373"/>
            <a:gd name="csY7" fmla="*/ 0 h 1175185"/>
            <a:gd name="csX8" fmla="*/ 491448 w 4844373"/>
            <a:gd name="csY8" fmla="*/ 0 h 1175185"/>
            <a:gd name="csX0" fmla="*/ 4844373 w 4844373"/>
            <a:gd name="csY0" fmla="*/ 133350 h 1177969"/>
            <a:gd name="csX1" fmla="*/ 3872823 w 4844373"/>
            <a:gd name="csY1" fmla="*/ 209550 h 1177969"/>
            <a:gd name="csX2" fmla="*/ 3177498 w 4844373"/>
            <a:gd name="csY2" fmla="*/ 1028700 h 1177969"/>
            <a:gd name="csX3" fmla="*/ 1205823 w 4844373"/>
            <a:gd name="csY3" fmla="*/ 1162050 h 1177969"/>
            <a:gd name="csX4" fmla="*/ 853398 w 4844373"/>
            <a:gd name="csY4" fmla="*/ 828675 h 1177969"/>
            <a:gd name="csX5" fmla="*/ 72348 w 4844373"/>
            <a:gd name="csY5" fmla="*/ 609600 h 1177969"/>
            <a:gd name="csX6" fmla="*/ 81873 w 4844373"/>
            <a:gd name="csY6" fmla="*/ 209550 h 1177969"/>
            <a:gd name="csX7" fmla="*/ 491448 w 4844373"/>
            <a:gd name="csY7" fmla="*/ 0 h 1177969"/>
            <a:gd name="csX8" fmla="*/ 491448 w 4844373"/>
            <a:gd name="csY8" fmla="*/ 0 h 1177969"/>
            <a:gd name="csX0" fmla="*/ 4834259 w 4834259"/>
            <a:gd name="csY0" fmla="*/ 133350 h 1181457"/>
            <a:gd name="csX1" fmla="*/ 3862709 w 4834259"/>
            <a:gd name="csY1" fmla="*/ 209550 h 1181457"/>
            <a:gd name="csX2" fmla="*/ 3167384 w 4834259"/>
            <a:gd name="csY2" fmla="*/ 1028700 h 1181457"/>
            <a:gd name="csX3" fmla="*/ 1195709 w 4834259"/>
            <a:gd name="csY3" fmla="*/ 1162050 h 1181457"/>
            <a:gd name="csX4" fmla="*/ 700409 w 4834259"/>
            <a:gd name="csY4" fmla="*/ 781050 h 1181457"/>
            <a:gd name="csX5" fmla="*/ 62234 w 4834259"/>
            <a:gd name="csY5" fmla="*/ 609600 h 1181457"/>
            <a:gd name="csX6" fmla="*/ 71759 w 4834259"/>
            <a:gd name="csY6" fmla="*/ 209550 h 1181457"/>
            <a:gd name="csX7" fmla="*/ 481334 w 4834259"/>
            <a:gd name="csY7" fmla="*/ 0 h 1181457"/>
            <a:gd name="csX8" fmla="*/ 481334 w 4834259"/>
            <a:gd name="csY8" fmla="*/ 0 h 1181457"/>
            <a:gd name="csX0" fmla="*/ 4986659 w 4986659"/>
            <a:gd name="csY0" fmla="*/ 152400 h 1181457"/>
            <a:gd name="csX1" fmla="*/ 3862709 w 4986659"/>
            <a:gd name="csY1" fmla="*/ 209550 h 1181457"/>
            <a:gd name="csX2" fmla="*/ 3167384 w 4986659"/>
            <a:gd name="csY2" fmla="*/ 1028700 h 1181457"/>
            <a:gd name="csX3" fmla="*/ 1195709 w 4986659"/>
            <a:gd name="csY3" fmla="*/ 1162050 h 1181457"/>
            <a:gd name="csX4" fmla="*/ 700409 w 4986659"/>
            <a:gd name="csY4" fmla="*/ 781050 h 1181457"/>
            <a:gd name="csX5" fmla="*/ 62234 w 4986659"/>
            <a:gd name="csY5" fmla="*/ 609600 h 1181457"/>
            <a:gd name="csX6" fmla="*/ 71759 w 4986659"/>
            <a:gd name="csY6" fmla="*/ 209550 h 1181457"/>
            <a:gd name="csX7" fmla="*/ 481334 w 4986659"/>
            <a:gd name="csY7" fmla="*/ 0 h 1181457"/>
            <a:gd name="csX8" fmla="*/ 481334 w 4986659"/>
            <a:gd name="csY8" fmla="*/ 0 h 1181457"/>
            <a:gd name="csX0" fmla="*/ 4519934 w 4519934"/>
            <a:gd name="csY0" fmla="*/ 647700 h 1181457"/>
            <a:gd name="csX1" fmla="*/ 3862709 w 4519934"/>
            <a:gd name="csY1" fmla="*/ 209550 h 1181457"/>
            <a:gd name="csX2" fmla="*/ 3167384 w 4519934"/>
            <a:gd name="csY2" fmla="*/ 1028700 h 1181457"/>
            <a:gd name="csX3" fmla="*/ 1195709 w 4519934"/>
            <a:gd name="csY3" fmla="*/ 1162050 h 1181457"/>
            <a:gd name="csX4" fmla="*/ 700409 w 4519934"/>
            <a:gd name="csY4" fmla="*/ 781050 h 1181457"/>
            <a:gd name="csX5" fmla="*/ 62234 w 4519934"/>
            <a:gd name="csY5" fmla="*/ 609600 h 1181457"/>
            <a:gd name="csX6" fmla="*/ 71759 w 4519934"/>
            <a:gd name="csY6" fmla="*/ 209550 h 1181457"/>
            <a:gd name="csX7" fmla="*/ 481334 w 4519934"/>
            <a:gd name="csY7" fmla="*/ 0 h 1181457"/>
            <a:gd name="csX8" fmla="*/ 481334 w 4519934"/>
            <a:gd name="csY8" fmla="*/ 0 h 1181457"/>
            <a:gd name="csX0" fmla="*/ 4519934 w 4519934"/>
            <a:gd name="csY0" fmla="*/ 647700 h 1176543"/>
            <a:gd name="csX1" fmla="*/ 3815084 w 4519934"/>
            <a:gd name="csY1" fmla="*/ 400050 h 1176543"/>
            <a:gd name="csX2" fmla="*/ 3167384 w 4519934"/>
            <a:gd name="csY2" fmla="*/ 1028700 h 1176543"/>
            <a:gd name="csX3" fmla="*/ 1195709 w 4519934"/>
            <a:gd name="csY3" fmla="*/ 1162050 h 1176543"/>
            <a:gd name="csX4" fmla="*/ 700409 w 4519934"/>
            <a:gd name="csY4" fmla="*/ 781050 h 1176543"/>
            <a:gd name="csX5" fmla="*/ 62234 w 4519934"/>
            <a:gd name="csY5" fmla="*/ 609600 h 1176543"/>
            <a:gd name="csX6" fmla="*/ 71759 w 4519934"/>
            <a:gd name="csY6" fmla="*/ 209550 h 1176543"/>
            <a:gd name="csX7" fmla="*/ 481334 w 4519934"/>
            <a:gd name="csY7" fmla="*/ 0 h 1176543"/>
            <a:gd name="csX8" fmla="*/ 481334 w 4519934"/>
            <a:gd name="csY8" fmla="*/ 0 h 1176543"/>
            <a:gd name="csX0" fmla="*/ 4519934 w 4519934"/>
            <a:gd name="csY0" fmla="*/ 647700 h 1175406"/>
            <a:gd name="csX1" fmla="*/ 3462659 w 4519934"/>
            <a:gd name="csY1" fmla="*/ 457200 h 1175406"/>
            <a:gd name="csX2" fmla="*/ 3167384 w 4519934"/>
            <a:gd name="csY2" fmla="*/ 1028700 h 1175406"/>
            <a:gd name="csX3" fmla="*/ 1195709 w 4519934"/>
            <a:gd name="csY3" fmla="*/ 1162050 h 1175406"/>
            <a:gd name="csX4" fmla="*/ 700409 w 4519934"/>
            <a:gd name="csY4" fmla="*/ 781050 h 1175406"/>
            <a:gd name="csX5" fmla="*/ 62234 w 4519934"/>
            <a:gd name="csY5" fmla="*/ 609600 h 1175406"/>
            <a:gd name="csX6" fmla="*/ 71759 w 4519934"/>
            <a:gd name="csY6" fmla="*/ 209550 h 1175406"/>
            <a:gd name="csX7" fmla="*/ 481334 w 4519934"/>
            <a:gd name="csY7" fmla="*/ 0 h 1175406"/>
            <a:gd name="csX8" fmla="*/ 481334 w 4519934"/>
            <a:gd name="csY8" fmla="*/ 0 h 1175406"/>
            <a:gd name="csX0" fmla="*/ 4519934 w 4519934"/>
            <a:gd name="csY0" fmla="*/ 647700 h 1173708"/>
            <a:gd name="csX1" fmla="*/ 3462659 w 4519934"/>
            <a:gd name="csY1" fmla="*/ 457200 h 1173708"/>
            <a:gd name="csX2" fmla="*/ 3034034 w 4519934"/>
            <a:gd name="csY2" fmla="*/ 1019175 h 1173708"/>
            <a:gd name="csX3" fmla="*/ 1195709 w 4519934"/>
            <a:gd name="csY3" fmla="*/ 1162050 h 1173708"/>
            <a:gd name="csX4" fmla="*/ 700409 w 4519934"/>
            <a:gd name="csY4" fmla="*/ 781050 h 1173708"/>
            <a:gd name="csX5" fmla="*/ 62234 w 4519934"/>
            <a:gd name="csY5" fmla="*/ 609600 h 1173708"/>
            <a:gd name="csX6" fmla="*/ 71759 w 4519934"/>
            <a:gd name="csY6" fmla="*/ 209550 h 1173708"/>
            <a:gd name="csX7" fmla="*/ 481334 w 4519934"/>
            <a:gd name="csY7" fmla="*/ 0 h 1173708"/>
            <a:gd name="csX8" fmla="*/ 481334 w 4519934"/>
            <a:gd name="csY8" fmla="*/ 0 h 1173708"/>
            <a:gd name="csX0" fmla="*/ 4519934 w 4519934"/>
            <a:gd name="csY0" fmla="*/ 647700 h 1085256"/>
            <a:gd name="csX1" fmla="*/ 3462659 w 4519934"/>
            <a:gd name="csY1" fmla="*/ 457200 h 1085256"/>
            <a:gd name="csX2" fmla="*/ 3034034 w 4519934"/>
            <a:gd name="csY2" fmla="*/ 1019175 h 1085256"/>
            <a:gd name="csX3" fmla="*/ 1195709 w 4519934"/>
            <a:gd name="csY3" fmla="*/ 1047750 h 1085256"/>
            <a:gd name="csX4" fmla="*/ 700409 w 4519934"/>
            <a:gd name="csY4" fmla="*/ 781050 h 1085256"/>
            <a:gd name="csX5" fmla="*/ 62234 w 4519934"/>
            <a:gd name="csY5" fmla="*/ 609600 h 1085256"/>
            <a:gd name="csX6" fmla="*/ 71759 w 4519934"/>
            <a:gd name="csY6" fmla="*/ 209550 h 1085256"/>
            <a:gd name="csX7" fmla="*/ 481334 w 4519934"/>
            <a:gd name="csY7" fmla="*/ 0 h 1085256"/>
            <a:gd name="csX8" fmla="*/ 481334 w 4519934"/>
            <a:gd name="csY8" fmla="*/ 0 h 108525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4519934" h="1085256">
              <a:moveTo>
                <a:pt x="4519934" y="647700"/>
              </a:moveTo>
              <a:cubicBezTo>
                <a:pt x="4173065" y="611187"/>
                <a:pt x="3710309" y="395288"/>
                <a:pt x="3462659" y="457200"/>
              </a:cubicBezTo>
              <a:cubicBezTo>
                <a:pt x="3215009" y="519113"/>
                <a:pt x="3411859" y="920750"/>
                <a:pt x="3034034" y="1019175"/>
              </a:cubicBezTo>
              <a:cubicBezTo>
                <a:pt x="2656209" y="1117600"/>
                <a:pt x="1584646" y="1087437"/>
                <a:pt x="1195709" y="1047750"/>
              </a:cubicBezTo>
              <a:cubicBezTo>
                <a:pt x="806772" y="1008063"/>
                <a:pt x="889322" y="854075"/>
                <a:pt x="700409" y="781050"/>
              </a:cubicBezTo>
              <a:cubicBezTo>
                <a:pt x="511497" y="708025"/>
                <a:pt x="167009" y="704850"/>
                <a:pt x="62234" y="609600"/>
              </a:cubicBezTo>
              <a:cubicBezTo>
                <a:pt x="-42541" y="514350"/>
                <a:pt x="1909" y="311150"/>
                <a:pt x="71759" y="209550"/>
              </a:cubicBezTo>
              <a:cubicBezTo>
                <a:pt x="141609" y="107950"/>
                <a:pt x="481334" y="0"/>
                <a:pt x="481334" y="0"/>
              </a:cubicBezTo>
              <a:lnTo>
                <a:pt x="481334" y="0"/>
              </a:lnTo>
            </a:path>
          </a:pathLst>
        </a:custGeom>
        <a:noFill/>
        <a:ln w="19050">
          <a:solidFill>
            <a:srgbClr val="FF0000"/>
          </a:solidFill>
          <a:tailEnd type="stealt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35</xdr:col>
      <xdr:colOff>51241</xdr:colOff>
      <xdr:row>20</xdr:row>
      <xdr:rowOff>57150</xdr:rowOff>
    </xdr:from>
    <xdr:to>
      <xdr:col>40</xdr:col>
      <xdr:colOff>84053</xdr:colOff>
      <xdr:row>23</xdr:row>
      <xdr:rowOff>95250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B0E7A34-0CB4-52FF-5444-3D1D2CF70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8741" y="3867150"/>
          <a:ext cx="985312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26175</xdr:colOff>
      <xdr:row>19</xdr:row>
      <xdr:rowOff>73801</xdr:rowOff>
    </xdr:from>
    <xdr:to>
      <xdr:col>35</xdr:col>
      <xdr:colOff>20408</xdr:colOff>
      <xdr:row>23</xdr:row>
      <xdr:rowOff>95250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67D93CB-3D7F-99F6-9265-7A86542B6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0675" y="3693301"/>
          <a:ext cx="1137233" cy="783449"/>
        </a:xfrm>
        <a:prstGeom prst="rect">
          <a:avLst/>
        </a:prstGeom>
      </xdr:spPr>
    </xdr:pic>
    <xdr:clientData/>
  </xdr:twoCellAnchor>
  <xdr:twoCellAnchor editAs="oneCell">
    <xdr:from>
      <xdr:col>54</xdr:col>
      <xdr:colOff>14250</xdr:colOff>
      <xdr:row>9</xdr:row>
      <xdr:rowOff>176175</xdr:rowOff>
    </xdr:from>
    <xdr:to>
      <xdr:col>59</xdr:col>
      <xdr:colOff>157125</xdr:colOff>
      <xdr:row>13</xdr:row>
      <xdr:rowOff>128550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EE0EAA8-C996-4BA4-86E0-5D3908EC8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250" y="1890675"/>
          <a:ext cx="1095375" cy="714375"/>
        </a:xfrm>
        <a:prstGeom prst="rect">
          <a:avLst/>
        </a:prstGeom>
      </xdr:spPr>
    </xdr:pic>
    <xdr:clientData/>
  </xdr:twoCellAnchor>
  <xdr:twoCellAnchor editAs="oneCell">
    <xdr:from>
      <xdr:col>2</xdr:col>
      <xdr:colOff>183300</xdr:colOff>
      <xdr:row>4</xdr:row>
      <xdr:rowOff>116625</xdr:rowOff>
    </xdr:from>
    <xdr:to>
      <xdr:col>13</xdr:col>
      <xdr:colOff>88050</xdr:colOff>
      <xdr:row>12</xdr:row>
      <xdr:rowOff>2325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794C4D3-9234-CBC4-0219-B1D70A9CC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300" y="878625"/>
          <a:ext cx="2000250" cy="1409700"/>
        </a:xfrm>
        <a:prstGeom prst="rect">
          <a:avLst/>
        </a:prstGeom>
      </xdr:spPr>
    </xdr:pic>
    <xdr:clientData/>
  </xdr:twoCellAnchor>
  <xdr:twoCellAnchor>
    <xdr:from>
      <xdr:col>33</xdr:col>
      <xdr:colOff>0</xdr:colOff>
      <xdr:row>22</xdr:row>
      <xdr:rowOff>161924</xdr:rowOff>
    </xdr:from>
    <xdr:to>
      <xdr:col>36</xdr:col>
      <xdr:colOff>85725</xdr:colOff>
      <xdr:row>24</xdr:row>
      <xdr:rowOff>38099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00F56DC-1235-A948-CCEE-EB6C7B67D6C1}"/>
            </a:ext>
          </a:extLst>
        </xdr:cNvPr>
        <xdr:cNvSpPr txBox="1"/>
      </xdr:nvSpPr>
      <xdr:spPr>
        <a:xfrm>
          <a:off x="6286500" y="4352924"/>
          <a:ext cx="6572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or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24</xdr:col>
      <xdr:colOff>0</xdr:colOff>
      <xdr:row>18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5DCD103-6A1D-D28B-1544-9916A05BED70}"/>
            </a:ext>
          </a:extLst>
        </xdr:cNvPr>
        <xdr:cNvSpPr txBox="1"/>
      </xdr:nvSpPr>
      <xdr:spPr>
        <a:xfrm>
          <a:off x="5524500" y="2667000"/>
          <a:ext cx="1333500" cy="13335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MAX</a:t>
          </a:r>
          <a:r>
            <a:rPr lang="en-GB" sz="1100" b="1" baseline="0"/>
            <a:t> V</a:t>
          </a:r>
        </a:p>
        <a:p>
          <a:pPr algn="ctr"/>
          <a:r>
            <a:rPr lang="en-GB" sz="1100" b="1" baseline="0"/>
            <a:t>CPLD</a:t>
          </a:r>
        </a:p>
        <a:p>
          <a:pPr algn="ctr"/>
          <a:endParaRPr lang="en-GB" sz="1100" b="1" baseline="0"/>
        </a:p>
        <a:p>
          <a:pPr algn="ctr"/>
          <a:r>
            <a:rPr lang="en-GB" sz="900" b="1" baseline="0"/>
            <a:t>40 LEs to 160 LEs</a:t>
          </a:r>
        </a:p>
        <a:p>
          <a:pPr algn="ctr"/>
          <a:r>
            <a:rPr lang="en-GB" sz="800" b="0" baseline="0"/>
            <a:t>5M40Z, 5M80Z, 5M160Z</a:t>
          </a:r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40</xdr:col>
      <xdr:colOff>0</xdr:colOff>
      <xdr:row>7</xdr:row>
      <xdr:rowOff>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4709825-7E39-0DA0-73DF-6F716C5940CF}"/>
            </a:ext>
          </a:extLst>
        </xdr:cNvPr>
        <xdr:cNvSpPr txBox="1"/>
      </xdr:nvSpPr>
      <xdr:spPr>
        <a:xfrm>
          <a:off x="190500" y="1143000"/>
          <a:ext cx="7429500" cy="381001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/>
            <a:t>Raspberry Pi 40-pin GPIO Header</a:t>
          </a:r>
          <a:endParaRPr lang="en-GB" sz="1100" baseline="0"/>
        </a:p>
      </xdr:txBody>
    </xdr:sp>
    <xdr:clientData/>
  </xdr:twoCellAnchor>
  <xdr:twoCellAnchor>
    <xdr:from>
      <xdr:col>24</xdr:col>
      <xdr:colOff>0</xdr:colOff>
      <xdr:row>19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A087A7B-94CE-11FF-9508-2D2B403F7FCE}"/>
            </a:ext>
          </a:extLst>
        </xdr:cNvPr>
        <xdr:cNvSpPr txBox="1"/>
      </xdr:nvSpPr>
      <xdr:spPr>
        <a:xfrm>
          <a:off x="4191000" y="3810000"/>
          <a:ext cx="1143000" cy="11430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RL78</a:t>
          </a:r>
          <a:r>
            <a:rPr lang="en-GB" sz="1100" baseline="0"/>
            <a:t>/G12</a:t>
          </a:r>
        </a:p>
        <a:p>
          <a:pPr algn="ctr"/>
          <a:r>
            <a:rPr lang="en-GB" sz="1100" baseline="0"/>
            <a:t>MCU</a:t>
          </a:r>
          <a:br>
            <a:rPr lang="en-GB" sz="1100" baseline="0"/>
          </a:br>
          <a:r>
            <a:rPr lang="en-GB" sz="900" b="0" baseline="0"/>
            <a:t>CPU: 24MHz</a:t>
          </a:r>
        </a:p>
        <a:p>
          <a:pPr algn="ctr"/>
          <a:r>
            <a:rPr lang="en-GB" sz="900" b="0" baseline="0"/>
            <a:t>RAM: 768B</a:t>
          </a:r>
        </a:p>
        <a:p>
          <a:pPr algn="ctr"/>
          <a:r>
            <a:rPr lang="en-GB" sz="900" b="0" baseline="0"/>
            <a:t>Program Flash: 8KB</a:t>
          </a:r>
          <a:br>
            <a:rPr lang="en-GB" sz="900" b="0" baseline="0"/>
          </a:br>
          <a:r>
            <a:rPr lang="en-GB" sz="900" b="0" baseline="0"/>
            <a:t>Data Flash: 2KB</a:t>
          </a:r>
          <a:endParaRPr lang="en-GB" sz="900" b="0"/>
        </a:p>
      </xdr:txBody>
    </xdr:sp>
    <xdr:clientData/>
  </xdr:twoCellAnchor>
  <xdr:twoCellAnchor>
    <xdr:from>
      <xdr:col>6</xdr:col>
      <xdr:colOff>0</xdr:colOff>
      <xdr:row>16</xdr:row>
      <xdr:rowOff>0</xdr:rowOff>
    </xdr:from>
    <xdr:to>
      <xdr:col>10</xdr:col>
      <xdr:colOff>0</xdr:colOff>
      <xdr:row>20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115F3F8-051B-0A00-C7D5-CAEE3D56021D}"/>
            </a:ext>
          </a:extLst>
        </xdr:cNvPr>
        <xdr:cNvSpPr txBox="1"/>
      </xdr:nvSpPr>
      <xdr:spPr>
        <a:xfrm>
          <a:off x="3429000" y="3619500"/>
          <a:ext cx="762000" cy="7620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CH340X</a:t>
          </a:r>
        </a:p>
        <a:p>
          <a:pPr algn="ctr"/>
          <a:r>
            <a:rPr lang="en-GB" sz="1100"/>
            <a:t>USB-UART</a:t>
          </a:r>
        </a:p>
        <a:p>
          <a:pPr algn="ctr"/>
          <a:r>
            <a:rPr lang="en-GB" sz="1100"/>
            <a:t>Converter</a:t>
          </a:r>
        </a:p>
      </xdr:txBody>
    </xdr:sp>
    <xdr:clientData/>
  </xdr:twoCellAnchor>
  <xdr:twoCellAnchor>
    <xdr:from>
      <xdr:col>36</xdr:col>
      <xdr:colOff>0</xdr:colOff>
      <xdr:row>16</xdr:row>
      <xdr:rowOff>0</xdr:rowOff>
    </xdr:from>
    <xdr:to>
      <xdr:col>40</xdr:col>
      <xdr:colOff>0</xdr:colOff>
      <xdr:row>25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61C1879-5988-B09E-DBE0-2E2336C4CCE4}"/>
            </a:ext>
          </a:extLst>
        </xdr:cNvPr>
        <xdr:cNvSpPr txBox="1"/>
      </xdr:nvSpPr>
      <xdr:spPr>
        <a:xfrm>
          <a:off x="6477000" y="3238500"/>
          <a:ext cx="762000" cy="17145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4-to-16</a:t>
          </a:r>
          <a:br>
            <a:rPr lang="en-GB" sz="1100"/>
          </a:br>
          <a:r>
            <a:rPr lang="en-GB" sz="1100"/>
            <a:t>Decoder</a:t>
          </a:r>
        </a:p>
      </xdr:txBody>
    </xdr:sp>
    <xdr:clientData/>
  </xdr:twoCellAnchor>
  <xdr:twoCellAnchor>
    <xdr:from>
      <xdr:col>30</xdr:col>
      <xdr:colOff>0</xdr:colOff>
      <xdr:row>10</xdr:row>
      <xdr:rowOff>0</xdr:rowOff>
    </xdr:from>
    <xdr:to>
      <xdr:col>34</xdr:col>
      <xdr:colOff>0</xdr:colOff>
      <xdr:row>18</xdr:row>
      <xdr:rowOff>14654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2EE66F8-5DCC-71A9-6E57-07132271BA2C}"/>
            </a:ext>
          </a:extLst>
        </xdr:cNvPr>
        <xdr:cNvSpPr txBox="1"/>
      </xdr:nvSpPr>
      <xdr:spPr>
        <a:xfrm>
          <a:off x="5334000" y="2095500"/>
          <a:ext cx="762000" cy="153865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16 LEDs</a:t>
          </a:r>
        </a:p>
        <a:p>
          <a:pPr algn="ctr"/>
          <a:endParaRPr lang="en-GB" sz="1100"/>
        </a:p>
        <a:p>
          <a:pPr algn="ctr"/>
          <a:r>
            <a:rPr lang="en-GB" sz="900"/>
            <a:t>JTAG</a:t>
          </a:r>
        </a:p>
        <a:p>
          <a:pPr algn="ctr"/>
          <a:r>
            <a:rPr lang="en-GB" sz="900"/>
            <a:t>TAP State</a:t>
          </a:r>
        </a:p>
        <a:p>
          <a:pPr algn="ctr"/>
          <a:r>
            <a:rPr lang="en-GB" sz="900"/>
            <a:t>Machine</a:t>
          </a:r>
        </a:p>
        <a:p>
          <a:pPr algn="ctr"/>
          <a:r>
            <a:rPr lang="en-GB" sz="900"/>
            <a:t>Monitor</a:t>
          </a:r>
        </a:p>
        <a:p>
          <a:pPr algn="ctr"/>
          <a:endParaRPr lang="en-GB" sz="1100"/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19</xdr:col>
      <xdr:colOff>0</xdr:colOff>
      <xdr:row>21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B3F8C2F-905F-40B5-DED1-541EAEDF7F02}"/>
            </a:ext>
          </a:extLst>
        </xdr:cNvPr>
        <xdr:cNvSpPr txBox="1"/>
      </xdr:nvSpPr>
      <xdr:spPr>
        <a:xfrm>
          <a:off x="4572000" y="4191000"/>
          <a:ext cx="1333500" cy="3810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8</a:t>
          </a:r>
          <a:r>
            <a:rPr lang="en-GB" sz="1100" baseline="0"/>
            <a:t> LEDs</a:t>
          </a:r>
        </a:p>
        <a:p>
          <a:pPr algn="ctr"/>
          <a:r>
            <a:rPr lang="en-GB" sz="900" baseline="0"/>
            <a:t>User defined</a:t>
          </a:r>
          <a:endParaRPr lang="en-GB" sz="900"/>
        </a:p>
      </xdr:txBody>
    </xdr:sp>
    <xdr:clientData/>
  </xdr:twoCellAnchor>
  <xdr:twoCellAnchor>
    <xdr:from>
      <xdr:col>13</xdr:col>
      <xdr:colOff>95250</xdr:colOff>
      <xdr:row>23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713BE2F-1FDD-5C92-6340-43DD7B1C56B8}"/>
            </a:ext>
          </a:extLst>
        </xdr:cNvPr>
        <xdr:cNvSpPr txBox="1"/>
      </xdr:nvSpPr>
      <xdr:spPr>
        <a:xfrm>
          <a:off x="4857750" y="4953000"/>
          <a:ext cx="857250" cy="3810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DBG</a:t>
          </a:r>
          <a:r>
            <a:rPr lang="en-GB" sz="1100" baseline="0"/>
            <a:t> Port</a:t>
          </a:r>
        </a:p>
        <a:p>
          <a:pPr algn="ctr"/>
          <a:r>
            <a:rPr lang="en-GB" sz="1100" baseline="0"/>
            <a:t>for RL78</a:t>
          </a:r>
          <a:endParaRPr lang="en-GB" sz="1100"/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9AFF2F5-1B73-2FB7-FC33-BE22BB2DB006}"/>
            </a:ext>
          </a:extLst>
        </xdr:cNvPr>
        <xdr:cNvSpPr txBox="1"/>
      </xdr:nvSpPr>
      <xdr:spPr>
        <a:xfrm>
          <a:off x="2857500" y="2857500"/>
          <a:ext cx="571500" cy="5715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LDO1*</a:t>
          </a:r>
          <a:r>
            <a:rPr lang="en-GB" sz="1100" baseline="30000"/>
            <a:t>1</a:t>
          </a:r>
        </a:p>
        <a:p>
          <a:pPr algn="ctr"/>
          <a:r>
            <a:rPr lang="en-GB" sz="800"/>
            <a:t>3.3 V</a:t>
          </a:r>
        </a:p>
        <a:p>
          <a:pPr algn="ctr"/>
          <a:r>
            <a:rPr lang="en-GB" sz="800"/>
            <a:t>200mA</a:t>
          </a:r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15</xdr:col>
      <xdr:colOff>0</xdr:colOff>
      <xdr:row>15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6601220-37FA-E964-03A6-72C5A3661B79}"/>
            </a:ext>
          </a:extLst>
        </xdr:cNvPr>
        <xdr:cNvSpPr txBox="1"/>
      </xdr:nvSpPr>
      <xdr:spPr>
        <a:xfrm>
          <a:off x="4572000" y="2857500"/>
          <a:ext cx="571500" cy="5715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LDO2*</a:t>
          </a:r>
          <a:r>
            <a:rPr lang="en-GB" sz="1100" baseline="30000"/>
            <a:t>2</a:t>
          </a:r>
        </a:p>
        <a:p>
          <a:pPr algn="ctr"/>
          <a:r>
            <a:rPr lang="en-GB" sz="800"/>
            <a:t>1.8V</a:t>
          </a:r>
        </a:p>
        <a:p>
          <a:pPr algn="ctr"/>
          <a:r>
            <a:rPr lang="en-GB" sz="800"/>
            <a:t>80mA</a:t>
          </a: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10</xdr:col>
      <xdr:colOff>0</xdr:colOff>
      <xdr:row>24</xdr:row>
      <xdr:rowOff>190499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41A3CFAF-B7B4-48A4-79BA-F1F1FBCCD175}"/>
            </a:ext>
          </a:extLst>
        </xdr:cNvPr>
        <xdr:cNvSpPr txBox="1"/>
      </xdr:nvSpPr>
      <xdr:spPr>
        <a:xfrm>
          <a:off x="3429000" y="4953000"/>
          <a:ext cx="762000" cy="38099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USB-C</a:t>
          </a:r>
        </a:p>
        <a:p>
          <a:pPr algn="ctr"/>
          <a:r>
            <a:rPr lang="en-GB" sz="1100"/>
            <a:t>Connector</a:t>
          </a:r>
        </a:p>
      </xdr:txBody>
    </xdr:sp>
    <xdr:clientData/>
  </xdr:twoCellAnchor>
  <xdr:twoCellAnchor>
    <xdr:from>
      <xdr:col>8</xdr:col>
      <xdr:colOff>0</xdr:colOff>
      <xdr:row>20</xdr:row>
      <xdr:rowOff>0</xdr:rowOff>
    </xdr:from>
    <xdr:to>
      <xdr:col>8</xdr:col>
      <xdr:colOff>0</xdr:colOff>
      <xdr:row>23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9007992-5637-15F7-E19D-3B8E6F2F0620}"/>
            </a:ext>
          </a:extLst>
        </xdr:cNvPr>
        <xdr:cNvCxnSpPr>
          <a:stCxn id="6" idx="2"/>
          <a:endCxn id="13" idx="0"/>
        </xdr:cNvCxnSpPr>
      </xdr:nvCxnSpPr>
      <xdr:spPr>
        <a:xfrm>
          <a:off x="3810000" y="4381500"/>
          <a:ext cx="0" cy="57150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</xdr:row>
      <xdr:rowOff>0</xdr:rowOff>
    </xdr:from>
    <xdr:to>
      <xdr:col>18</xdr:col>
      <xdr:colOff>0</xdr:colOff>
      <xdr:row>19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42D91C2F-FAA6-87E9-4AB6-E634A209BE6A}"/>
            </a:ext>
          </a:extLst>
        </xdr:cNvPr>
        <xdr:cNvCxnSpPr/>
      </xdr:nvCxnSpPr>
      <xdr:spPr>
        <a:xfrm>
          <a:off x="5715000" y="4000500"/>
          <a:ext cx="0" cy="19050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</xdr:row>
      <xdr:rowOff>0</xdr:rowOff>
    </xdr:from>
    <xdr:to>
      <xdr:col>2</xdr:col>
      <xdr:colOff>0</xdr:colOff>
      <xdr:row>24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A26297E5-4E74-4B63-8F09-029A39BF5E40}"/>
            </a:ext>
          </a:extLst>
        </xdr:cNvPr>
        <xdr:cNvCxnSpPr/>
      </xdr:nvCxnSpPr>
      <xdr:spPr>
        <a:xfrm flipV="1">
          <a:off x="381000" y="1524000"/>
          <a:ext cx="0" cy="323850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9D081E7F-680F-73FE-ACF9-3D5568850163}"/>
            </a:ext>
          </a:extLst>
        </xdr:cNvPr>
        <xdr:cNvSpPr txBox="1"/>
      </xdr:nvSpPr>
      <xdr:spPr>
        <a:xfrm>
          <a:off x="3429000" y="30480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3.3 V</a:t>
          </a:r>
        </a:p>
      </xdr:txBody>
    </xdr:sp>
    <xdr:clientData/>
  </xdr:twoCellAnchor>
  <xdr:twoCellAnchor>
    <xdr:from>
      <xdr:col>8</xdr:col>
      <xdr:colOff>0</xdr:colOff>
      <xdr:row>12</xdr:row>
      <xdr:rowOff>0</xdr:rowOff>
    </xdr:from>
    <xdr:to>
      <xdr:col>10</xdr:col>
      <xdr:colOff>0</xdr:colOff>
      <xdr:row>15</xdr:row>
      <xdr:rowOff>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F9FA2451-5B85-37DA-8559-58CE8560C10F}"/>
            </a:ext>
          </a:extLst>
        </xdr:cNvPr>
        <xdr:cNvSpPr txBox="1"/>
      </xdr:nvSpPr>
      <xdr:spPr>
        <a:xfrm>
          <a:off x="1143000" y="2476500"/>
          <a:ext cx="381000" cy="5715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SEL</a:t>
          </a:r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8</xdr:col>
      <xdr:colOff>0</xdr:colOff>
      <xdr:row>14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D914D948-FDB8-22E7-6F27-61132D3D2DA0}"/>
            </a:ext>
          </a:extLst>
        </xdr:cNvPr>
        <xdr:cNvCxnSpPr/>
      </xdr:nvCxnSpPr>
      <xdr:spPr>
        <a:xfrm>
          <a:off x="3429000" y="3238500"/>
          <a:ext cx="381000" cy="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12</xdr:col>
      <xdr:colOff>0</xdr:colOff>
      <xdr:row>14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913F4678-2D42-94F3-5DED-20CFFAB4ECB7}"/>
            </a:ext>
          </a:extLst>
        </xdr:cNvPr>
        <xdr:cNvCxnSpPr/>
      </xdr:nvCxnSpPr>
      <xdr:spPr>
        <a:xfrm>
          <a:off x="4191000" y="3238500"/>
          <a:ext cx="381000" cy="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0</xdr:colOff>
      <xdr:row>13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1E06FE8A-838B-AE23-F9BA-4F74C4E21D35}"/>
            </a:ext>
          </a:extLst>
        </xdr:cNvPr>
        <xdr:cNvCxnSpPr/>
      </xdr:nvCxnSpPr>
      <xdr:spPr>
        <a:xfrm>
          <a:off x="1333500" y="2667000"/>
          <a:ext cx="190500" cy="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76905A76-8505-6676-57C7-673FBECD791F}"/>
            </a:ext>
          </a:extLst>
        </xdr:cNvPr>
        <xdr:cNvSpPr txBox="1"/>
      </xdr:nvSpPr>
      <xdr:spPr>
        <a:xfrm rot="16200000">
          <a:off x="1047750" y="219075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3.3 V </a:t>
          </a: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12</xdr:col>
      <xdr:colOff>0</xdr:colOff>
      <xdr:row>14</xdr:row>
      <xdr:rowOff>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AF9417EC-3F83-C3B1-2E82-62B23E25C5E9}"/>
            </a:ext>
          </a:extLst>
        </xdr:cNvPr>
        <xdr:cNvSpPr txBox="1"/>
      </xdr:nvSpPr>
      <xdr:spPr>
        <a:xfrm>
          <a:off x="4191000" y="30480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3.3 V</a:t>
          </a:r>
        </a:p>
      </xdr:txBody>
    </xdr:sp>
    <xdr:clientData/>
  </xdr:twoCellAnchor>
  <xdr:twoCellAnchor>
    <xdr:from>
      <xdr:col>24</xdr:col>
      <xdr:colOff>0</xdr:colOff>
      <xdr:row>15</xdr:row>
      <xdr:rowOff>65942</xdr:rowOff>
    </xdr:from>
    <xdr:to>
      <xdr:col>28</xdr:col>
      <xdr:colOff>0</xdr:colOff>
      <xdr:row>16</xdr:row>
      <xdr:rowOff>65942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CC41C0B5-98C0-34A6-6D85-DF50412619F8}"/>
            </a:ext>
          </a:extLst>
        </xdr:cNvPr>
        <xdr:cNvSpPr txBox="1"/>
      </xdr:nvSpPr>
      <xdr:spPr>
        <a:xfrm>
          <a:off x="4191000" y="3113942"/>
          <a:ext cx="762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JTAG</a:t>
          </a:r>
          <a:r>
            <a:rPr lang="en-GB" sz="1100" baseline="0"/>
            <a:t> (x4)</a:t>
          </a:r>
          <a:endParaRPr lang="en-GB" sz="1100"/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17</xdr:col>
      <xdr:colOff>0</xdr:colOff>
      <xdr:row>14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521D4E00-FE7B-5D3A-4A39-C6D568BA8B4B}"/>
            </a:ext>
          </a:extLst>
        </xdr:cNvPr>
        <xdr:cNvCxnSpPr/>
      </xdr:nvCxnSpPr>
      <xdr:spPr>
        <a:xfrm>
          <a:off x="5143500" y="3238500"/>
          <a:ext cx="381000" cy="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17</xdr:col>
      <xdr:colOff>0</xdr:colOff>
      <xdr:row>16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A1B5C4BC-EF1E-FF25-8F39-26EBFF4FCB8F}"/>
            </a:ext>
          </a:extLst>
        </xdr:cNvPr>
        <xdr:cNvCxnSpPr/>
      </xdr:nvCxnSpPr>
      <xdr:spPr>
        <a:xfrm>
          <a:off x="4381500" y="3619500"/>
          <a:ext cx="1143000" cy="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0</xdr:rowOff>
    </xdr:from>
    <xdr:to>
      <xdr:col>4</xdr:col>
      <xdr:colOff>0</xdr:colOff>
      <xdr:row>24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90DD26A-5890-50E1-8885-502ACDB672EC}"/>
            </a:ext>
          </a:extLst>
        </xdr:cNvPr>
        <xdr:cNvCxnSpPr/>
      </xdr:nvCxnSpPr>
      <xdr:spPr>
        <a:xfrm>
          <a:off x="762000" y="3048000"/>
          <a:ext cx="0" cy="1714500"/>
        </a:xfrm>
        <a:prstGeom prst="straightConnector1">
          <a:avLst/>
        </a:prstGeom>
        <a:ln w="19050">
          <a:solidFill>
            <a:schemeClr val="tx1"/>
          </a:solidFill>
          <a:headEnd type="triangl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24</xdr:row>
      <xdr:rowOff>0</xdr:rowOff>
    </xdr:from>
    <xdr:to>
      <xdr:col>6</xdr:col>
      <xdr:colOff>0</xdr:colOff>
      <xdr:row>24</xdr:row>
      <xdr:rowOff>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3F03F6D-0A30-5475-A346-348279C4A1BC}"/>
            </a:ext>
          </a:extLst>
        </xdr:cNvPr>
        <xdr:cNvCxnSpPr/>
      </xdr:nvCxnSpPr>
      <xdr:spPr>
        <a:xfrm>
          <a:off x="381000" y="4762500"/>
          <a:ext cx="762000" cy="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</xdr:row>
      <xdr:rowOff>0</xdr:rowOff>
    </xdr:from>
    <xdr:to>
      <xdr:col>6</xdr:col>
      <xdr:colOff>0</xdr:colOff>
      <xdr:row>24</xdr:row>
      <xdr:rowOff>0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C634D039-7BE6-060C-6697-6CE4D0226596}"/>
            </a:ext>
          </a:extLst>
        </xdr:cNvPr>
        <xdr:cNvSpPr txBox="1"/>
      </xdr:nvSpPr>
      <xdr:spPr>
        <a:xfrm>
          <a:off x="3048000" y="49530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5 V</a:t>
          </a:r>
        </a:p>
      </xdr:txBody>
    </xdr:sp>
    <xdr:clientData/>
  </xdr:twoCellAnchor>
  <xdr:twoCellAnchor>
    <xdr:from>
      <xdr:col>18</xdr:col>
      <xdr:colOff>0</xdr:colOff>
      <xdr:row>18</xdr:row>
      <xdr:rowOff>0</xdr:rowOff>
    </xdr:from>
    <xdr:to>
      <xdr:col>20</xdr:col>
      <xdr:colOff>0</xdr:colOff>
      <xdr:row>19</xdr:row>
      <xdr:rowOff>0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C8115EC1-BB6C-D3A6-E363-78C40C7208AA}"/>
            </a:ext>
          </a:extLst>
        </xdr:cNvPr>
        <xdr:cNvSpPr txBox="1"/>
      </xdr:nvSpPr>
      <xdr:spPr>
        <a:xfrm>
          <a:off x="5715000" y="40005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x</a:t>
          </a:r>
          <a:r>
            <a:rPr lang="en-GB" sz="1100" baseline="0"/>
            <a:t> 8</a:t>
          </a:r>
          <a:endParaRPr lang="en-GB" sz="1100"/>
        </a:p>
      </xdr:txBody>
    </xdr:sp>
    <xdr:clientData/>
  </xdr:twoCellAnchor>
  <xdr:twoCellAnchor>
    <xdr:from>
      <xdr:col>30</xdr:col>
      <xdr:colOff>0</xdr:colOff>
      <xdr:row>22</xdr:row>
      <xdr:rowOff>0</xdr:rowOff>
    </xdr:from>
    <xdr:to>
      <xdr:col>36</xdr:col>
      <xdr:colOff>0</xdr:colOff>
      <xdr:row>22</xdr:row>
      <xdr:rowOff>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9100B1E0-B3F2-70F1-71C8-FFD343FF418C}"/>
            </a:ext>
          </a:extLst>
        </xdr:cNvPr>
        <xdr:cNvCxnSpPr/>
      </xdr:nvCxnSpPr>
      <xdr:spPr>
        <a:xfrm>
          <a:off x="5334000" y="4381500"/>
          <a:ext cx="1143000" cy="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21</xdr:row>
      <xdr:rowOff>0</xdr:rowOff>
    </xdr:from>
    <xdr:to>
      <xdr:col>33</xdr:col>
      <xdr:colOff>0</xdr:colOff>
      <xdr:row>22</xdr:row>
      <xdr:rowOff>0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8F302B3E-6302-B7F6-95B3-DFE9F0EEA5A0}"/>
            </a:ext>
          </a:extLst>
        </xdr:cNvPr>
        <xdr:cNvSpPr txBox="1"/>
      </xdr:nvSpPr>
      <xdr:spPr>
        <a:xfrm>
          <a:off x="8191500" y="45720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x</a:t>
          </a:r>
          <a:r>
            <a:rPr lang="en-GB" sz="1100" baseline="0"/>
            <a:t> 4</a:t>
          </a:r>
          <a:endParaRPr lang="en-GB" sz="1100"/>
        </a:p>
      </xdr:txBody>
    </xdr:sp>
    <xdr:clientData/>
  </xdr:twoCellAnchor>
  <xdr:twoCellAnchor>
    <xdr:from>
      <xdr:col>34</xdr:col>
      <xdr:colOff>0</xdr:colOff>
      <xdr:row>17</xdr:row>
      <xdr:rowOff>0</xdr:rowOff>
    </xdr:from>
    <xdr:to>
      <xdr:col>36</xdr:col>
      <xdr:colOff>0</xdr:colOff>
      <xdr:row>17</xdr:row>
      <xdr:rowOff>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E392BBA0-FED8-B131-5D04-E01F89265A83}"/>
            </a:ext>
          </a:extLst>
        </xdr:cNvPr>
        <xdr:cNvCxnSpPr/>
      </xdr:nvCxnSpPr>
      <xdr:spPr>
        <a:xfrm flipH="1">
          <a:off x="6096000" y="3429000"/>
          <a:ext cx="381000" cy="0"/>
        </a:xfrm>
        <a:prstGeom prst="straightConnector1">
          <a:avLst/>
        </a:prstGeom>
        <a:ln w="254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16</xdr:row>
      <xdr:rowOff>0</xdr:rowOff>
    </xdr:from>
    <xdr:to>
      <xdr:col>36</xdr:col>
      <xdr:colOff>0</xdr:colOff>
      <xdr:row>17</xdr:row>
      <xdr:rowOff>0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83D4E925-BB12-63ED-C569-339D9419D50F}"/>
            </a:ext>
          </a:extLst>
        </xdr:cNvPr>
        <xdr:cNvSpPr txBox="1"/>
      </xdr:nvSpPr>
      <xdr:spPr>
        <a:xfrm>
          <a:off x="6096000" y="32385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x</a:t>
          </a:r>
          <a:r>
            <a:rPr lang="en-GB" sz="1100" baseline="0"/>
            <a:t> 16</a:t>
          </a:r>
          <a:endParaRPr lang="en-GB" sz="1100"/>
        </a:p>
      </xdr:txBody>
    </xdr:sp>
    <xdr:clientData/>
  </xdr:twoCellAnchor>
  <xdr:twoCellAnchor>
    <xdr:from>
      <xdr:col>20</xdr:col>
      <xdr:colOff>0</xdr:colOff>
      <xdr:row>7</xdr:row>
      <xdr:rowOff>0</xdr:rowOff>
    </xdr:from>
    <xdr:to>
      <xdr:col>20</xdr:col>
      <xdr:colOff>0</xdr:colOff>
      <xdr:row>11</xdr:row>
      <xdr:rowOff>0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FBF6E298-5F70-FCE4-74BF-B97CC023B9DB}"/>
            </a:ext>
          </a:extLst>
        </xdr:cNvPr>
        <xdr:cNvCxnSpPr/>
      </xdr:nvCxnSpPr>
      <xdr:spPr>
        <a:xfrm>
          <a:off x="6096000" y="1905000"/>
          <a:ext cx="0" cy="76200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</xdr:row>
      <xdr:rowOff>0</xdr:rowOff>
    </xdr:from>
    <xdr:to>
      <xdr:col>17</xdr:col>
      <xdr:colOff>0</xdr:colOff>
      <xdr:row>17</xdr:row>
      <xdr:rowOff>0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0B086007-090D-2F76-CD9B-64AD6E23C62D}"/>
            </a:ext>
          </a:extLst>
        </xdr:cNvPr>
        <xdr:cNvCxnSpPr/>
      </xdr:nvCxnSpPr>
      <xdr:spPr>
        <a:xfrm>
          <a:off x="4191000" y="3810000"/>
          <a:ext cx="1333500" cy="0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0</xdr:colOff>
      <xdr:row>17</xdr:row>
      <xdr:rowOff>0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C6BD7828-A2A9-B92A-54B8-29704783D01B}"/>
            </a:ext>
          </a:extLst>
        </xdr:cNvPr>
        <xdr:cNvSpPr txBox="1"/>
      </xdr:nvSpPr>
      <xdr:spPr>
        <a:xfrm>
          <a:off x="4381500" y="3619500"/>
          <a:ext cx="952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UART (x</a:t>
          </a:r>
          <a:r>
            <a:rPr lang="en-GB" sz="1100" baseline="0"/>
            <a:t> 4)</a:t>
          </a:r>
          <a:r>
            <a:rPr lang="ja-JP" altLang="en-US" sz="1100" baseline="0"/>
            <a:t>　</a:t>
          </a:r>
          <a:endParaRPr lang="en-GB" sz="1100"/>
        </a:p>
      </xdr:txBody>
    </xdr:sp>
    <xdr:clientData/>
  </xdr:twoCellAnchor>
  <xdr:twoCellAnchor>
    <xdr:from>
      <xdr:col>8</xdr:col>
      <xdr:colOff>57150</xdr:colOff>
      <xdr:row>21</xdr:row>
      <xdr:rowOff>0</xdr:rowOff>
    </xdr:from>
    <xdr:to>
      <xdr:col>13</xdr:col>
      <xdr:colOff>0</xdr:colOff>
      <xdr:row>23</xdr:row>
      <xdr:rowOff>0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76BC069C-8144-31C1-AA75-0D9956640932}"/>
            </a:ext>
          </a:extLst>
        </xdr:cNvPr>
        <xdr:cNvSpPr txBox="1"/>
      </xdr:nvSpPr>
      <xdr:spPr>
        <a:xfrm>
          <a:off x="3867150" y="4191000"/>
          <a:ext cx="8953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USB</a:t>
          </a:r>
        </a:p>
        <a:p>
          <a:pPr algn="l"/>
          <a:r>
            <a:rPr lang="en-GB" sz="900"/>
            <a:t>up</a:t>
          </a:r>
          <a:r>
            <a:rPr lang="en-GB" sz="900" baseline="0"/>
            <a:t> to 12Mbps</a:t>
          </a:r>
          <a:endParaRPr lang="en-GB" sz="900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0</xdr:colOff>
      <xdr:row>19</xdr:row>
      <xdr:rowOff>0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BBFEFDD7-43F6-2B73-C9F9-252292584C31}"/>
            </a:ext>
          </a:extLst>
        </xdr:cNvPr>
        <xdr:cNvCxnSpPr/>
      </xdr:nvCxnSpPr>
      <xdr:spPr>
        <a:xfrm>
          <a:off x="4762500" y="3429000"/>
          <a:ext cx="0" cy="38100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</xdr:row>
      <xdr:rowOff>0</xdr:rowOff>
    </xdr:from>
    <xdr:to>
      <xdr:col>27</xdr:col>
      <xdr:colOff>0</xdr:colOff>
      <xdr:row>17</xdr:row>
      <xdr:rowOff>0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01D3A96A-E68B-59A3-32C3-7FA618AB937D}"/>
            </a:ext>
          </a:extLst>
        </xdr:cNvPr>
        <xdr:cNvCxnSpPr/>
      </xdr:nvCxnSpPr>
      <xdr:spPr>
        <a:xfrm flipH="1">
          <a:off x="6858000" y="3810000"/>
          <a:ext cx="571500" cy="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8</xdr:row>
      <xdr:rowOff>0</xdr:rowOff>
    </xdr:from>
    <xdr:to>
      <xdr:col>40</xdr:col>
      <xdr:colOff>0</xdr:colOff>
      <xdr:row>10</xdr:row>
      <xdr:rowOff>0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67A37FE8-F16E-B828-0B0A-54830FE36C9C}"/>
            </a:ext>
          </a:extLst>
        </xdr:cNvPr>
        <xdr:cNvSpPr txBox="1"/>
      </xdr:nvSpPr>
      <xdr:spPr>
        <a:xfrm>
          <a:off x="9525000" y="2095500"/>
          <a:ext cx="381000" cy="3810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EXT.</a:t>
          </a:r>
        </a:p>
        <a:p>
          <a:pPr algn="ctr"/>
          <a:r>
            <a:rPr lang="en-GB" sz="800"/>
            <a:t>Header</a:t>
          </a:r>
        </a:p>
      </xdr:txBody>
    </xdr:sp>
    <xdr:clientData/>
  </xdr:twoCellAnchor>
  <xdr:twoCellAnchor>
    <xdr:from>
      <xdr:col>22</xdr:col>
      <xdr:colOff>0</xdr:colOff>
      <xdr:row>9</xdr:row>
      <xdr:rowOff>0</xdr:rowOff>
    </xdr:from>
    <xdr:to>
      <xdr:col>22</xdr:col>
      <xdr:colOff>0</xdr:colOff>
      <xdr:row>11</xdr:row>
      <xdr:rowOff>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2C2D683C-3BA8-ECA8-96BC-E281505417C9}"/>
            </a:ext>
          </a:extLst>
        </xdr:cNvPr>
        <xdr:cNvCxnSpPr/>
      </xdr:nvCxnSpPr>
      <xdr:spPr>
        <a:xfrm>
          <a:off x="6477000" y="2286000"/>
          <a:ext cx="0" cy="38100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0</xdr:rowOff>
    </xdr:from>
    <xdr:to>
      <xdr:col>38</xdr:col>
      <xdr:colOff>0</xdr:colOff>
      <xdr:row>9</xdr:row>
      <xdr:rowOff>0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E9E15182-F517-B2D4-38F1-F84A20229E2E}"/>
            </a:ext>
          </a:extLst>
        </xdr:cNvPr>
        <xdr:cNvCxnSpPr/>
      </xdr:nvCxnSpPr>
      <xdr:spPr>
        <a:xfrm>
          <a:off x="6477000" y="2286000"/>
          <a:ext cx="30480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</xdr:row>
      <xdr:rowOff>0</xdr:rowOff>
    </xdr:from>
    <xdr:to>
      <xdr:col>38</xdr:col>
      <xdr:colOff>0</xdr:colOff>
      <xdr:row>9</xdr:row>
      <xdr:rowOff>0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80E6DA0B-74FE-E649-A324-BF3E3DDEDADB}"/>
            </a:ext>
          </a:extLst>
        </xdr:cNvPr>
        <xdr:cNvSpPr txBox="1"/>
      </xdr:nvSpPr>
      <xdr:spPr>
        <a:xfrm>
          <a:off x="3810000" y="1714500"/>
          <a:ext cx="3048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/>
            <a:t>Configurable as DEV_OE and DEV_CLRn (×2)</a:t>
          </a:r>
          <a:endParaRPr lang="en-GB" sz="1100"/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20</xdr:col>
      <xdr:colOff>0</xdr:colOff>
      <xdr:row>10</xdr:row>
      <xdr:rowOff>0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2E87FC6F-70D3-61EA-4718-0BB980452A9B}"/>
            </a:ext>
          </a:extLst>
        </xdr:cNvPr>
        <xdr:cNvSpPr txBox="1"/>
      </xdr:nvSpPr>
      <xdr:spPr>
        <a:xfrm rot="16200000">
          <a:off x="5810250" y="219075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x</a:t>
          </a:r>
          <a:r>
            <a:rPr lang="en-GB" sz="1100" baseline="0"/>
            <a:t> 28</a:t>
          </a:r>
          <a:endParaRPr lang="en-GB" sz="1100"/>
        </a:p>
      </xdr:txBody>
    </xdr:sp>
    <xdr:clientData/>
  </xdr:twoCellAnchor>
  <xdr:twoCellAnchor>
    <xdr:from>
      <xdr:col>15</xdr:col>
      <xdr:colOff>0</xdr:colOff>
      <xdr:row>15</xdr:row>
      <xdr:rowOff>0</xdr:rowOff>
    </xdr:from>
    <xdr:to>
      <xdr:col>17</xdr:col>
      <xdr:colOff>0</xdr:colOff>
      <xdr:row>16</xdr:row>
      <xdr:rowOff>0</xdr:rowOff>
    </xdr:to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3A07CD51-A4C8-FA1C-F72B-4DE4CA94F934}"/>
            </a:ext>
          </a:extLst>
        </xdr:cNvPr>
        <xdr:cNvSpPr txBox="1"/>
      </xdr:nvSpPr>
      <xdr:spPr>
        <a:xfrm>
          <a:off x="5143500" y="34290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3.3 V</a:t>
          </a:r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17</xdr:col>
      <xdr:colOff>0</xdr:colOff>
      <xdr:row>14</xdr:row>
      <xdr:rowOff>0</xdr:rowOff>
    </xdr:to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068AE8BF-0380-E122-3C64-E215BF6B66F2}"/>
            </a:ext>
          </a:extLst>
        </xdr:cNvPr>
        <xdr:cNvSpPr txBox="1"/>
      </xdr:nvSpPr>
      <xdr:spPr>
        <a:xfrm>
          <a:off x="5143500" y="30480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1.8 V</a:t>
          </a:r>
        </a:p>
      </xdr:txBody>
    </xdr:sp>
    <xdr:clientData/>
  </xdr:twoCellAnchor>
  <xdr:twoCellAnchor>
    <xdr:from>
      <xdr:col>18</xdr:col>
      <xdr:colOff>0</xdr:colOff>
      <xdr:row>24</xdr:row>
      <xdr:rowOff>0</xdr:rowOff>
    </xdr:from>
    <xdr:to>
      <xdr:col>24</xdr:col>
      <xdr:colOff>0</xdr:colOff>
      <xdr:row>24</xdr:row>
      <xdr:rowOff>0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FEA971E8-5DFB-89ED-FA63-4389342E3219}"/>
            </a:ext>
          </a:extLst>
        </xdr:cNvPr>
        <xdr:cNvCxnSpPr/>
      </xdr:nvCxnSpPr>
      <xdr:spPr>
        <a:xfrm>
          <a:off x="5715000" y="5143500"/>
          <a:ext cx="114300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23</xdr:row>
      <xdr:rowOff>0</xdr:rowOff>
    </xdr:from>
    <xdr:to>
      <xdr:col>22</xdr:col>
      <xdr:colOff>0</xdr:colOff>
      <xdr:row>24</xdr:row>
      <xdr:rowOff>0</xdr:rowOff>
    </xdr:to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AAE2DDF9-AC6B-AA5E-B100-A4E0F8D1A71C}"/>
            </a:ext>
          </a:extLst>
        </xdr:cNvPr>
        <xdr:cNvSpPr txBox="1"/>
      </xdr:nvSpPr>
      <xdr:spPr>
        <a:xfrm>
          <a:off x="6096000" y="49530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x</a:t>
          </a:r>
          <a:r>
            <a:rPr lang="en-GB" sz="1100" baseline="0"/>
            <a:t> 2</a:t>
          </a:r>
          <a:endParaRPr lang="en-GB" sz="1100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6</xdr:col>
      <xdr:colOff>0</xdr:colOff>
      <xdr:row>11</xdr:row>
      <xdr:rowOff>0</xdr:rowOff>
    </xdr:to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4D518BC1-A61A-9975-9DE5-B7C029EF7FAB}"/>
            </a:ext>
          </a:extLst>
        </xdr:cNvPr>
        <xdr:cNvSpPr txBox="1"/>
      </xdr:nvSpPr>
      <xdr:spPr>
        <a:xfrm>
          <a:off x="2857500" y="1714500"/>
          <a:ext cx="571500" cy="5715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200"/>
            </a:lnSpc>
          </a:pPr>
          <a:r>
            <a:rPr lang="en-GB" sz="1100"/>
            <a:t>Push</a:t>
          </a:r>
        </a:p>
        <a:p>
          <a:pPr algn="ctr">
            <a:lnSpc>
              <a:spcPts val="1200"/>
            </a:lnSpc>
          </a:pPr>
          <a:r>
            <a:rPr lang="en-GB" sz="1100"/>
            <a:t>Switch</a:t>
          </a:r>
        </a:p>
        <a:p>
          <a:pPr algn="ctr">
            <a:lnSpc>
              <a:spcPts val="1200"/>
            </a:lnSpc>
          </a:pPr>
          <a:r>
            <a:rPr lang="en-GB" sz="1100"/>
            <a:t>x</a:t>
          </a:r>
          <a:r>
            <a:rPr lang="en-GB" sz="1100" baseline="0"/>
            <a:t> 2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9</xdr:row>
      <xdr:rowOff>0</xdr:rowOff>
    </xdr:from>
    <xdr:to>
      <xdr:col>18</xdr:col>
      <xdr:colOff>0</xdr:colOff>
      <xdr:row>11</xdr:row>
      <xdr:rowOff>0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8FE423BA-5A1E-25D9-7903-6A9C885763E4}"/>
            </a:ext>
          </a:extLst>
        </xdr:cNvPr>
        <xdr:cNvCxnSpPr/>
      </xdr:nvCxnSpPr>
      <xdr:spPr>
        <a:xfrm>
          <a:off x="5715000" y="1905000"/>
          <a:ext cx="0" cy="38100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</xdr:row>
      <xdr:rowOff>0</xdr:rowOff>
    </xdr:from>
    <xdr:to>
      <xdr:col>18</xdr:col>
      <xdr:colOff>0</xdr:colOff>
      <xdr:row>9</xdr:row>
      <xdr:rowOff>0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0210EBA0-AB80-7582-D56A-A63A876D4A12}"/>
            </a:ext>
          </a:extLst>
        </xdr:cNvPr>
        <xdr:cNvCxnSpPr/>
      </xdr:nvCxnSpPr>
      <xdr:spPr>
        <a:xfrm>
          <a:off x="3429000" y="1905000"/>
          <a:ext cx="22860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</xdr:row>
      <xdr:rowOff>0</xdr:rowOff>
    </xdr:from>
    <xdr:to>
      <xdr:col>18</xdr:col>
      <xdr:colOff>0</xdr:colOff>
      <xdr:row>9</xdr:row>
      <xdr:rowOff>0</xdr:rowOff>
    </xdr:to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9D2CC663-AEBC-C3BF-CBA6-1B0D47CE4342}"/>
            </a:ext>
          </a:extLst>
        </xdr:cNvPr>
        <xdr:cNvSpPr txBox="1"/>
      </xdr:nvSpPr>
      <xdr:spPr>
        <a:xfrm>
          <a:off x="5334000" y="17145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x</a:t>
          </a:r>
          <a:r>
            <a:rPr lang="en-GB" sz="1100" baseline="0"/>
            <a:t> 2</a:t>
          </a:r>
          <a:endParaRPr lang="en-GB" sz="1100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23</xdr:col>
      <xdr:colOff>0</xdr:colOff>
      <xdr:row>21</xdr:row>
      <xdr:rowOff>0</xdr:rowOff>
    </xdr:to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02F397A1-2EDB-FCC5-6BF3-1A17916ECD15}"/>
            </a:ext>
          </a:extLst>
        </xdr:cNvPr>
        <xdr:cNvSpPr txBox="1"/>
      </xdr:nvSpPr>
      <xdr:spPr>
        <a:xfrm>
          <a:off x="6286500" y="3810000"/>
          <a:ext cx="381000" cy="3810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OSC</a:t>
          </a:r>
        </a:p>
        <a:p>
          <a:pPr algn="ctr"/>
          <a:r>
            <a:rPr lang="en-GB" sz="800"/>
            <a:t>100MHz</a:t>
          </a:r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24</xdr:col>
      <xdr:colOff>0</xdr:colOff>
      <xdr:row>19</xdr:row>
      <xdr:rowOff>0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8FA21350-817A-18F1-4921-2E4FE34DA72C}"/>
            </a:ext>
          </a:extLst>
        </xdr:cNvPr>
        <xdr:cNvSpPr txBox="1"/>
      </xdr:nvSpPr>
      <xdr:spPr>
        <a:xfrm>
          <a:off x="6477000" y="361950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x</a:t>
          </a:r>
          <a:r>
            <a:rPr lang="en-GB" sz="1100" baseline="0"/>
            <a:t> 1</a:t>
          </a:r>
          <a:endParaRPr lang="en-GB" sz="1100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22</xdr:col>
      <xdr:colOff>0</xdr:colOff>
      <xdr:row>19</xdr:row>
      <xdr:rowOff>0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50DA4989-0CF6-5280-F20C-7698B1709951}"/>
            </a:ext>
          </a:extLst>
        </xdr:cNvPr>
        <xdr:cNvCxnSpPr>
          <a:stCxn id="145" idx="0"/>
        </xdr:cNvCxnSpPr>
      </xdr:nvCxnSpPr>
      <xdr:spPr>
        <a:xfrm flipV="1">
          <a:off x="6477000" y="3619500"/>
          <a:ext cx="0" cy="19050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22</xdr:row>
      <xdr:rowOff>0</xdr:rowOff>
    </xdr:from>
    <xdr:to>
      <xdr:col>24</xdr:col>
      <xdr:colOff>0</xdr:colOff>
      <xdr:row>22</xdr:row>
      <xdr:rowOff>0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09928A00-4B6E-A069-5E74-261AFEF862DD}"/>
            </a:ext>
          </a:extLst>
        </xdr:cNvPr>
        <xdr:cNvCxnSpPr/>
      </xdr:nvCxnSpPr>
      <xdr:spPr>
        <a:xfrm>
          <a:off x="4381500" y="4381500"/>
          <a:ext cx="2476500" cy="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0</xdr:rowOff>
    </xdr:from>
    <xdr:to>
      <xdr:col>11</xdr:col>
      <xdr:colOff>0</xdr:colOff>
      <xdr:row>22</xdr:row>
      <xdr:rowOff>0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B76419B9-6AB2-BE15-3C5A-1EA89190FA2B}"/>
            </a:ext>
          </a:extLst>
        </xdr:cNvPr>
        <xdr:cNvCxnSpPr/>
      </xdr:nvCxnSpPr>
      <xdr:spPr>
        <a:xfrm>
          <a:off x="1714500" y="3429000"/>
          <a:ext cx="0" cy="952500"/>
        </a:xfrm>
        <a:prstGeom prst="straightConnector1">
          <a:avLst/>
        </a:prstGeom>
        <a:ln w="12700">
          <a:solidFill>
            <a:schemeClr val="tx1"/>
          </a:solidFill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21</xdr:row>
      <xdr:rowOff>0</xdr:rowOff>
    </xdr:from>
    <xdr:to>
      <xdr:col>18</xdr:col>
      <xdr:colOff>0</xdr:colOff>
      <xdr:row>22</xdr:row>
      <xdr:rowOff>0</xdr:rowOff>
    </xdr:to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86E08A63-EAEC-C681-0E01-3BC874F49D49}"/>
            </a:ext>
          </a:extLst>
        </xdr:cNvPr>
        <xdr:cNvSpPr txBox="1"/>
      </xdr:nvSpPr>
      <xdr:spPr>
        <a:xfrm>
          <a:off x="2095500" y="4191000"/>
          <a:ext cx="952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UART (x</a:t>
          </a:r>
          <a:r>
            <a:rPr lang="en-GB" sz="1100" baseline="0"/>
            <a:t> 4)</a:t>
          </a:r>
          <a:r>
            <a:rPr lang="ja-JP" altLang="en-US" sz="1100" baseline="0"/>
            <a:t>　</a:t>
          </a:r>
          <a:endParaRPr lang="en-GB" sz="1100"/>
        </a:p>
      </xdr:txBody>
    </xdr:sp>
    <xdr:clientData/>
  </xdr:twoCellAnchor>
  <xdr:twoCellAnchor>
    <xdr:from>
      <xdr:col>24</xdr:col>
      <xdr:colOff>0</xdr:colOff>
      <xdr:row>16</xdr:row>
      <xdr:rowOff>0</xdr:rowOff>
    </xdr:from>
    <xdr:to>
      <xdr:col>29</xdr:col>
      <xdr:colOff>0</xdr:colOff>
      <xdr:row>17</xdr:row>
      <xdr:rowOff>0</xdr:rowOff>
    </xdr:to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AF039FA9-0661-EB0A-CD9F-402D6834C85D}"/>
            </a:ext>
          </a:extLst>
        </xdr:cNvPr>
        <xdr:cNvSpPr txBox="1"/>
      </xdr:nvSpPr>
      <xdr:spPr>
        <a:xfrm>
          <a:off x="4191000" y="3238500"/>
          <a:ext cx="952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800"/>
            <a:t>TMS, TDI, TCK, TDO</a:t>
          </a:r>
        </a:p>
      </xdr:txBody>
    </xdr:sp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0</xdr:colOff>
      <xdr:row>18</xdr:row>
      <xdr:rowOff>0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6199B209-3A93-37CF-DAE2-270827FEE7DF}"/>
            </a:ext>
          </a:extLst>
        </xdr:cNvPr>
        <xdr:cNvSpPr txBox="1"/>
      </xdr:nvSpPr>
      <xdr:spPr>
        <a:xfrm>
          <a:off x="1714500" y="3429000"/>
          <a:ext cx="952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800"/>
            <a:t>TX, RX, RTS, CTS</a:t>
          </a:r>
        </a:p>
      </xdr:txBody>
    </xdr:sp>
    <xdr:clientData/>
  </xdr:twoCellAnchor>
  <xdr:twoCellAnchor>
    <xdr:from>
      <xdr:col>13</xdr:col>
      <xdr:colOff>0</xdr:colOff>
      <xdr:row>22</xdr:row>
      <xdr:rowOff>0</xdr:rowOff>
    </xdr:from>
    <xdr:to>
      <xdr:col>18</xdr:col>
      <xdr:colOff>0</xdr:colOff>
      <xdr:row>23</xdr:row>
      <xdr:rowOff>0</xdr:rowOff>
    </xdr:to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6B1A7B29-CA7A-018A-725B-37876910D69B}"/>
            </a:ext>
          </a:extLst>
        </xdr:cNvPr>
        <xdr:cNvSpPr txBox="1"/>
      </xdr:nvSpPr>
      <xdr:spPr>
        <a:xfrm>
          <a:off x="2095500" y="4381500"/>
          <a:ext cx="952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800"/>
            <a:t>TX, RX, RTS, CTS</a:t>
          </a:r>
        </a:p>
      </xdr:txBody>
    </xdr:sp>
    <xdr:clientData/>
  </xdr:twoCellAnchor>
  <xdr:twoCellAnchor>
    <xdr:from>
      <xdr:col>29</xdr:col>
      <xdr:colOff>0</xdr:colOff>
      <xdr:row>14</xdr:row>
      <xdr:rowOff>0</xdr:rowOff>
    </xdr:from>
    <xdr:to>
      <xdr:col>29</xdr:col>
      <xdr:colOff>0</xdr:colOff>
      <xdr:row>19</xdr:row>
      <xdr:rowOff>0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CEC5929B-E1D2-543F-D92A-48B694C7AFC6}"/>
            </a:ext>
          </a:extLst>
        </xdr:cNvPr>
        <xdr:cNvCxnSpPr/>
      </xdr:nvCxnSpPr>
      <xdr:spPr>
        <a:xfrm>
          <a:off x="5143500" y="2857500"/>
          <a:ext cx="0" cy="95250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</xdr:row>
      <xdr:rowOff>0</xdr:rowOff>
    </xdr:from>
    <xdr:to>
      <xdr:col>29</xdr:col>
      <xdr:colOff>0</xdr:colOff>
      <xdr:row>14</xdr:row>
      <xdr:rowOff>0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D231E2A6-D88B-9166-1FEB-2A4127816E9D}"/>
            </a:ext>
          </a:extLst>
        </xdr:cNvPr>
        <xdr:cNvCxnSpPr/>
      </xdr:nvCxnSpPr>
      <xdr:spPr>
        <a:xfrm flipH="1">
          <a:off x="4191000" y="2857500"/>
          <a:ext cx="952500" cy="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</xdr:row>
      <xdr:rowOff>0</xdr:rowOff>
    </xdr:from>
    <xdr:to>
      <xdr:col>29</xdr:col>
      <xdr:colOff>0</xdr:colOff>
      <xdr:row>14</xdr:row>
      <xdr:rowOff>0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58F660E1-9905-75FA-C613-A5E473F51433}"/>
            </a:ext>
          </a:extLst>
        </xdr:cNvPr>
        <xdr:cNvSpPr txBox="1"/>
      </xdr:nvSpPr>
      <xdr:spPr>
        <a:xfrm>
          <a:off x="4191000" y="2667000"/>
          <a:ext cx="952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GPIO/SPI</a:t>
          </a:r>
          <a:r>
            <a:rPr lang="en-GB" sz="1100" baseline="0"/>
            <a:t> (x4)</a:t>
          </a:r>
          <a:endParaRPr lang="en-GB" sz="1100"/>
        </a:p>
      </xdr:txBody>
    </xdr:sp>
    <xdr:clientData/>
  </xdr:twoCellAnchor>
  <xdr:twoCellAnchor>
    <xdr:from>
      <xdr:col>3</xdr:col>
      <xdr:colOff>175845</xdr:colOff>
      <xdr:row>26</xdr:row>
      <xdr:rowOff>14653</xdr:rowOff>
    </xdr:from>
    <xdr:to>
      <xdr:col>24</xdr:col>
      <xdr:colOff>131885</xdr:colOff>
      <xdr:row>28</xdr:row>
      <xdr:rowOff>21980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813B264B-4312-8FBB-6DC7-B0F933D97061}"/>
            </a:ext>
          </a:extLst>
        </xdr:cNvPr>
        <xdr:cNvSpPr txBox="1"/>
      </xdr:nvSpPr>
      <xdr:spPr>
        <a:xfrm>
          <a:off x="366345" y="5158153"/>
          <a:ext cx="3956540" cy="3883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/>
            <a:t>*</a:t>
          </a:r>
          <a:r>
            <a:rPr lang="en-GB" baseline="30000"/>
            <a:t>1</a:t>
          </a:r>
          <a:r>
            <a:rPr lang="en-GB" baseline="0"/>
            <a:t>,</a:t>
          </a:r>
          <a:r>
            <a:rPr lang="en-GB"/>
            <a:t>*</a:t>
          </a:r>
          <a:r>
            <a:rPr lang="en-GB" baseline="30000"/>
            <a:t>2</a:t>
          </a:r>
          <a:r>
            <a:rPr lang="en-GB"/>
            <a:t> </a:t>
          </a:r>
          <a:r>
            <a:rPr lang="ja-JP" altLang="en-US" baseline="0"/>
            <a:t> </a:t>
          </a:r>
          <a:r>
            <a:rPr lang="en-GB"/>
            <a:t>LDO1 is for VCCIO.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LDO2 is for VCCINT (VCC for Core) </a:t>
          </a:r>
          <a:r>
            <a:rPr lang="en-GB"/>
            <a:t>.</a:t>
          </a:r>
          <a:br>
            <a:rPr lang="en-GB"/>
          </a:br>
          <a:r>
            <a:rPr lang="en-GB"/>
            <a:t>          </a:t>
          </a:r>
          <a:r>
            <a:rPr lang="en-GB" baseline="0"/>
            <a:t> </a:t>
          </a:r>
          <a:r>
            <a:rPr lang="en-GB"/>
            <a:t>Do NOT exceed these current limits in your design.</a:t>
          </a:r>
          <a:endParaRPr lang="en-GB" baseline="0"/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11</xdr:col>
      <xdr:colOff>0</xdr:colOff>
      <xdr:row>16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A1D40A6C-C3FB-933C-CBA4-59D6347D4A5E}"/>
            </a:ext>
          </a:extLst>
        </xdr:cNvPr>
        <xdr:cNvCxnSpPr/>
      </xdr:nvCxnSpPr>
      <xdr:spPr>
        <a:xfrm>
          <a:off x="2095500" y="2857500"/>
          <a:ext cx="0" cy="381000"/>
        </a:xfrm>
        <a:prstGeom prst="straightConnector1">
          <a:avLst/>
        </a:prstGeom>
        <a:ln w="19050">
          <a:solidFill>
            <a:schemeClr val="tx1"/>
          </a:solidFill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</xdr:row>
      <xdr:rowOff>0</xdr:rowOff>
    </xdr:from>
    <xdr:to>
      <xdr:col>7</xdr:col>
      <xdr:colOff>0</xdr:colOff>
      <xdr:row>13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E3909A56-FB38-672A-B5EA-A5F499AA2FA0}"/>
            </a:ext>
          </a:extLst>
        </xdr:cNvPr>
        <xdr:cNvCxnSpPr/>
      </xdr:nvCxnSpPr>
      <xdr:spPr>
        <a:xfrm>
          <a:off x="1333500" y="1524000"/>
          <a:ext cx="0" cy="114300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0</xdr:colOff>
      <xdr:row>12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DFA663BD-4167-2352-6621-27A767F336E2}"/>
            </a:ext>
          </a:extLst>
        </xdr:cNvPr>
        <xdr:cNvCxnSpPr>
          <a:endCxn id="40" idx="0"/>
        </xdr:cNvCxnSpPr>
      </xdr:nvCxnSpPr>
      <xdr:spPr>
        <a:xfrm>
          <a:off x="1714500" y="1524000"/>
          <a:ext cx="0" cy="95250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</xdr:row>
      <xdr:rowOff>0</xdr:rowOff>
    </xdr:from>
    <xdr:to>
      <xdr:col>9</xdr:col>
      <xdr:colOff>0</xdr:colOff>
      <xdr:row>6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C69503E-08A3-1170-8165-66FEA9373EE9}"/>
            </a:ext>
          </a:extLst>
        </xdr:cNvPr>
        <xdr:cNvCxnSpPr/>
      </xdr:nvCxnSpPr>
      <xdr:spPr>
        <a:xfrm>
          <a:off x="381000" y="1333500"/>
          <a:ext cx="1333500" cy="0"/>
        </a:xfrm>
        <a:prstGeom prst="straightConnector1">
          <a:avLst/>
        </a:prstGeom>
        <a:ln w="12700">
          <a:solidFill>
            <a:schemeClr val="tx1"/>
          </a:solidFill>
          <a:prstDash val="sys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0</xdr:colOff>
      <xdr:row>7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FD759FCD-654F-9B3D-7D55-5CAAFDD8A739}"/>
            </a:ext>
          </a:extLst>
        </xdr:cNvPr>
        <xdr:cNvCxnSpPr/>
      </xdr:nvCxnSpPr>
      <xdr:spPr>
        <a:xfrm>
          <a:off x="381000" y="1333500"/>
          <a:ext cx="0" cy="190500"/>
        </a:xfrm>
        <a:prstGeom prst="straightConnector1">
          <a:avLst/>
        </a:prstGeom>
        <a:ln w="12700">
          <a:solidFill>
            <a:schemeClr val="tx1"/>
          </a:solidFill>
          <a:prstDash val="sys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7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26AAE2DE-8226-6C66-1727-85B354FC8ABD}"/>
            </a:ext>
          </a:extLst>
        </xdr:cNvPr>
        <xdr:cNvCxnSpPr/>
      </xdr:nvCxnSpPr>
      <xdr:spPr>
        <a:xfrm>
          <a:off x="1714500" y="1333500"/>
          <a:ext cx="0" cy="190500"/>
        </a:xfrm>
        <a:prstGeom prst="straightConnector1">
          <a:avLst/>
        </a:prstGeom>
        <a:ln w="12700">
          <a:solidFill>
            <a:schemeClr val="tx1"/>
          </a:solidFill>
          <a:prstDash val="sys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E5DD933E-77CD-1B67-F00C-19FE64B96A86}"/>
            </a:ext>
          </a:extLst>
        </xdr:cNvPr>
        <xdr:cNvSpPr txBox="1"/>
      </xdr:nvSpPr>
      <xdr:spPr>
        <a:xfrm rot="16200000">
          <a:off x="1428750" y="2190750"/>
          <a:ext cx="381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5 V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0</xdr:rowOff>
    </xdr:from>
    <xdr:ext cx="1781175" cy="441081"/>
    <xdr:pic>
      <xdr:nvPicPr>
        <xdr:cNvPr id="2" name="Picture 1" descr="altera">
          <a:extLst>
            <a:ext uri="{FF2B5EF4-FFF2-40B4-BE49-F238E27FC236}">
              <a16:creationId xmlns:a16="http://schemas.microsoft.com/office/drawing/2014/main" id="{94EB1680-E8BE-49D9-85EB-A245D33B5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61925"/>
          <a:ext cx="1781175" cy="441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438150</xdr:colOff>
      <xdr:row>6</xdr:row>
      <xdr:rowOff>66675</xdr:rowOff>
    </xdr:from>
    <xdr:to>
      <xdr:col>17</xdr:col>
      <xdr:colOff>401066</xdr:colOff>
      <xdr:row>18</xdr:row>
      <xdr:rowOff>38415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423B397-622D-4533-96DB-51334B67A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6150" y="1209675"/>
          <a:ext cx="7278116" cy="2257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122567</xdr:colOff>
      <xdr:row>2</xdr:row>
      <xdr:rowOff>0</xdr:rowOff>
    </xdr:from>
    <xdr:to>
      <xdr:col>12</xdr:col>
      <xdr:colOff>601768</xdr:colOff>
      <xdr:row>31</xdr:row>
      <xdr:rowOff>106225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C6CCB1D-482D-2B72-E73A-1D7D02AEC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767" y="381000"/>
          <a:ext cx="6575201" cy="56307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114300</xdr:rowOff>
    </xdr:from>
    <xdr:to>
      <xdr:col>23</xdr:col>
      <xdr:colOff>29260</xdr:colOff>
      <xdr:row>32</xdr:row>
      <xdr:rowOff>29334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D37877A-839E-4E54-AD1A-9D141BB7D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685800"/>
          <a:ext cx="4906060" cy="54395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525054</xdr:colOff>
      <xdr:row>30</xdr:row>
      <xdr:rowOff>67402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48D3E4A-21C4-6799-3EE2-F8C7FC030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8449854" cy="52109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839326</xdr:colOff>
      <xdr:row>27</xdr:row>
      <xdr:rowOff>95875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7F3FCC-CCDC-60C7-2F2B-CA2AB30C4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762000"/>
          <a:ext cx="8068801" cy="4477375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371479</xdr:colOff>
      <xdr:row>50</xdr:row>
      <xdr:rowOff>178825</xdr:rowOff>
    </xdr:from>
    <xdr:to>
      <xdr:col>12</xdr:col>
      <xdr:colOff>1</xdr:colOff>
      <xdr:row>82</xdr:row>
      <xdr:rowOff>80794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C8CC32-544F-D62A-93A8-CD98F37B4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9" y="9703825"/>
          <a:ext cx="6486522" cy="8102994"/>
        </a:xfrm>
        <a:prstGeom prst="rect">
          <a:avLst/>
        </a:prstGeom>
      </xdr:spPr>
    </xdr:pic>
    <xdr:clientData/>
  </xdr:twoCellAnchor>
  <xdr:twoCellAnchor>
    <xdr:from>
      <xdr:col>1</xdr:col>
      <xdr:colOff>276225</xdr:colOff>
      <xdr:row>68</xdr:row>
      <xdr:rowOff>1</xdr:rowOff>
    </xdr:from>
    <xdr:to>
      <xdr:col>11</xdr:col>
      <xdr:colOff>514350</xdr:colOff>
      <xdr:row>69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BB1F2AF-4395-DC37-E0CB-16AF38ADF896}"/>
            </a:ext>
          </a:extLst>
        </xdr:cNvPr>
        <xdr:cNvSpPr txBox="1"/>
      </xdr:nvSpPr>
      <xdr:spPr>
        <a:xfrm>
          <a:off x="847725" y="13515976"/>
          <a:ext cx="5953125" cy="590549"/>
        </a:xfrm>
        <a:prstGeom prst="rect">
          <a:avLst/>
        </a:prstGeom>
        <a:noFill/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276225</xdr:colOff>
      <xdr:row>73</xdr:row>
      <xdr:rowOff>9526</xdr:rowOff>
    </xdr:from>
    <xdr:to>
      <xdr:col>11</xdr:col>
      <xdr:colOff>514351</xdr:colOff>
      <xdr:row>75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13BE2FC-53B6-4FD9-C51D-BD13E42AE35F}"/>
            </a:ext>
          </a:extLst>
        </xdr:cNvPr>
        <xdr:cNvSpPr txBox="1"/>
      </xdr:nvSpPr>
      <xdr:spPr>
        <a:xfrm>
          <a:off x="847725" y="15192376"/>
          <a:ext cx="5953126" cy="685799"/>
        </a:xfrm>
        <a:prstGeom prst="rect">
          <a:avLst/>
        </a:prstGeom>
        <a:noFill/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16</xdr:col>
      <xdr:colOff>0</xdr:colOff>
      <xdr:row>4</xdr:row>
      <xdr:rowOff>0</xdr:rowOff>
    </xdr:from>
    <xdr:to>
      <xdr:col>26</xdr:col>
      <xdr:colOff>115114</xdr:colOff>
      <xdr:row>27</xdr:row>
      <xdr:rowOff>133980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7DBF40-4EA0-F497-4BD3-3F22F685F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762000"/>
          <a:ext cx="5830114" cy="4515480"/>
        </a:xfrm>
        <a:prstGeom prst="rect">
          <a:avLst/>
        </a:prstGeom>
      </xdr:spPr>
    </xdr:pic>
    <xdr:clientData/>
  </xdr:twoCellAnchor>
  <xdr:twoCellAnchor>
    <xdr:from>
      <xdr:col>6</xdr:col>
      <xdr:colOff>28575</xdr:colOff>
      <xdr:row>19</xdr:row>
      <xdr:rowOff>76201</xdr:rowOff>
    </xdr:from>
    <xdr:to>
      <xdr:col>8</xdr:col>
      <xdr:colOff>419100</xdr:colOff>
      <xdr:row>20</xdr:row>
      <xdr:rowOff>171451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D7F1AB2-ABDF-4BD3-8401-5AD947F971AC}"/>
            </a:ext>
          </a:extLst>
        </xdr:cNvPr>
        <xdr:cNvSpPr txBox="1"/>
      </xdr:nvSpPr>
      <xdr:spPr>
        <a:xfrm>
          <a:off x="3457575" y="3695701"/>
          <a:ext cx="1533525" cy="285750"/>
        </a:xfrm>
        <a:prstGeom prst="rect">
          <a:avLst/>
        </a:prstGeom>
        <a:noFill/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20</xdr:col>
      <xdr:colOff>542925</xdr:colOff>
      <xdr:row>21</xdr:row>
      <xdr:rowOff>47626</xdr:rowOff>
    </xdr:from>
    <xdr:to>
      <xdr:col>23</xdr:col>
      <xdr:colOff>361950</xdr:colOff>
      <xdr:row>22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821106-07BE-7D71-2304-27D3C15B05F6}"/>
            </a:ext>
          </a:extLst>
        </xdr:cNvPr>
        <xdr:cNvSpPr txBox="1"/>
      </xdr:nvSpPr>
      <xdr:spPr>
        <a:xfrm>
          <a:off x="11972925" y="4048126"/>
          <a:ext cx="1533525" cy="285750"/>
        </a:xfrm>
        <a:prstGeom prst="rect">
          <a:avLst/>
        </a:prstGeom>
        <a:noFill/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76929</xdr:colOff>
      <xdr:row>40</xdr:row>
      <xdr:rowOff>266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BE10A04-4199-8985-802C-E47FCCF36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5715000"/>
          <a:ext cx="5220429" cy="190526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19</xdr:col>
      <xdr:colOff>86479</xdr:colOff>
      <xdr:row>48</xdr:row>
      <xdr:rowOff>479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8B08208-574E-4B7A-8DEF-230AACAD9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0" y="5715000"/>
          <a:ext cx="5401429" cy="3429479"/>
        </a:xfrm>
        <a:prstGeom prst="rect">
          <a:avLst/>
        </a:prstGeom>
      </xdr:spPr>
    </xdr:pic>
    <xdr:clientData/>
  </xdr:twoCellAnchor>
  <xdr:twoCellAnchor>
    <xdr:from>
      <xdr:col>5</xdr:col>
      <xdr:colOff>371475</xdr:colOff>
      <xdr:row>32</xdr:row>
      <xdr:rowOff>38101</xdr:rowOff>
    </xdr:from>
    <xdr:to>
      <xdr:col>8</xdr:col>
      <xdr:colOff>257175</xdr:colOff>
      <xdr:row>33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545E6CF-E5C5-C84E-3D36-F7C49E7BAB98}"/>
            </a:ext>
          </a:extLst>
        </xdr:cNvPr>
        <xdr:cNvSpPr txBox="1"/>
      </xdr:nvSpPr>
      <xdr:spPr>
        <a:xfrm>
          <a:off x="3228975" y="6134101"/>
          <a:ext cx="1600200" cy="323849"/>
        </a:xfrm>
        <a:prstGeom prst="rect">
          <a:avLst/>
        </a:prstGeom>
        <a:noFill/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15</xdr:col>
      <xdr:colOff>361950</xdr:colOff>
      <xdr:row>35</xdr:row>
      <xdr:rowOff>28575</xdr:rowOff>
    </xdr:from>
    <xdr:to>
      <xdr:col>18</xdr:col>
      <xdr:colOff>247650</xdr:colOff>
      <xdr:row>36</xdr:row>
      <xdr:rowOff>142875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31E0EBA-1F49-036D-6AFB-0E253DA61B2A}"/>
            </a:ext>
          </a:extLst>
        </xdr:cNvPr>
        <xdr:cNvSpPr txBox="1"/>
      </xdr:nvSpPr>
      <xdr:spPr>
        <a:xfrm>
          <a:off x="8934450" y="6696075"/>
          <a:ext cx="1600200" cy="304800"/>
        </a:xfrm>
        <a:prstGeom prst="rect">
          <a:avLst/>
        </a:prstGeom>
        <a:noFill/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19</xdr:col>
      <xdr:colOff>0</xdr:colOff>
      <xdr:row>7</xdr:row>
      <xdr:rowOff>0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6CDEDD0B-B5BD-0F88-B410-F17DE83A7052}"/>
            </a:ext>
          </a:extLst>
        </xdr:cNvPr>
        <xdr:cNvSpPr/>
      </xdr:nvSpPr>
      <xdr:spPr>
        <a:xfrm>
          <a:off x="2095500" y="20955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Test-Logic-Reset</a:t>
          </a:r>
        </a:p>
        <a:p>
          <a:pPr algn="ctr"/>
          <a:r>
            <a:rPr lang="en-GB" sz="1100"/>
            <a:t>(0x00)</a:t>
          </a:r>
        </a:p>
      </xdr:txBody>
    </xdr:sp>
    <xdr:clientData/>
  </xdr:twoCellAnchor>
  <xdr:twoCellAnchor>
    <xdr:from>
      <xdr:col>10</xdr:col>
      <xdr:colOff>0</xdr:colOff>
      <xdr:row>4</xdr:row>
      <xdr:rowOff>0</xdr:rowOff>
    </xdr:from>
    <xdr:to>
      <xdr:col>12</xdr:col>
      <xdr:colOff>0</xdr:colOff>
      <xdr:row>6</xdr:row>
      <xdr:rowOff>0</xdr:rowOff>
    </xdr:to>
    <xdr:sp macro="" textlink="">
      <xdr:nvSpPr>
        <xdr:cNvPr id="5" name="円弧 4">
          <a:extLst>
            <a:ext uri="{FF2B5EF4-FFF2-40B4-BE49-F238E27FC236}">
              <a16:creationId xmlns:a16="http://schemas.microsoft.com/office/drawing/2014/main" id="{E6B11DB6-CB8A-E118-EE10-336E6B7F514A}"/>
            </a:ext>
          </a:extLst>
        </xdr:cNvPr>
        <xdr:cNvSpPr/>
      </xdr:nvSpPr>
      <xdr:spPr>
        <a:xfrm>
          <a:off x="1905000" y="1905000"/>
          <a:ext cx="381000" cy="381000"/>
        </a:xfrm>
        <a:prstGeom prst="arc">
          <a:avLst>
            <a:gd name="adj1" fmla="val 5250033"/>
            <a:gd name="adj2" fmla="val 0"/>
          </a:avLst>
        </a:prstGeom>
        <a:ln w="25400">
          <a:solidFill>
            <a:schemeClr val="tx1"/>
          </a:solidFill>
          <a:head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0</xdr:colOff>
      <xdr:row>7</xdr:row>
      <xdr:rowOff>0</xdr:rowOff>
    </xdr:from>
    <xdr:to>
      <xdr:col>15</xdr:col>
      <xdr:colOff>0</xdr:colOff>
      <xdr:row>10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CE107226-5014-1F2A-A8A9-0CB73567DB01}"/>
            </a:ext>
          </a:extLst>
        </xdr:cNvPr>
        <xdr:cNvCxnSpPr>
          <a:stCxn id="4" idx="2"/>
          <a:endCxn id="10" idx="0"/>
        </xdr:cNvCxnSpPr>
      </xdr:nvCxnSpPr>
      <xdr:spPr>
        <a:xfrm>
          <a:off x="2857500" y="2476500"/>
          <a:ext cx="0" cy="5715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19</xdr:col>
      <xdr:colOff>0</xdr:colOff>
      <xdr:row>12</xdr:row>
      <xdr:rowOff>0</xdr:rowOff>
    </xdr:to>
    <xdr:sp macro="" textlink="">
      <xdr:nvSpPr>
        <xdr:cNvPr id="10" name="フローチャート: 代替処理 9">
          <a:extLst>
            <a:ext uri="{FF2B5EF4-FFF2-40B4-BE49-F238E27FC236}">
              <a16:creationId xmlns:a16="http://schemas.microsoft.com/office/drawing/2014/main" id="{0E2608E6-2D2D-42EF-AC1E-9947ED74DCE6}"/>
            </a:ext>
          </a:extLst>
        </xdr:cNvPr>
        <xdr:cNvSpPr/>
      </xdr:nvSpPr>
      <xdr:spPr>
        <a:xfrm>
          <a:off x="2095500" y="30480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Run-Test/Idle</a:t>
          </a:r>
        </a:p>
        <a:p>
          <a:pPr algn="ctr"/>
          <a:r>
            <a:rPr lang="en-GB" sz="1100"/>
            <a:t>(0x01)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12</xdr:col>
      <xdr:colOff>0</xdr:colOff>
      <xdr:row>11</xdr:row>
      <xdr:rowOff>0</xdr:rowOff>
    </xdr:to>
    <xdr:sp macro="" textlink="">
      <xdr:nvSpPr>
        <xdr:cNvPr id="12" name="円弧 11">
          <a:extLst>
            <a:ext uri="{FF2B5EF4-FFF2-40B4-BE49-F238E27FC236}">
              <a16:creationId xmlns:a16="http://schemas.microsoft.com/office/drawing/2014/main" id="{38D1A261-A582-DF46-39CA-61B713F644FF}"/>
            </a:ext>
          </a:extLst>
        </xdr:cNvPr>
        <xdr:cNvSpPr/>
      </xdr:nvSpPr>
      <xdr:spPr>
        <a:xfrm>
          <a:off x="1905000" y="1714500"/>
          <a:ext cx="381000" cy="381000"/>
        </a:xfrm>
        <a:prstGeom prst="arc">
          <a:avLst>
            <a:gd name="adj1" fmla="val 5250033"/>
            <a:gd name="adj2" fmla="val 0"/>
          </a:avLst>
        </a:prstGeom>
        <a:ln w="25400">
          <a:solidFill>
            <a:schemeClr val="tx1"/>
          </a:solidFill>
          <a:head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</xdr:colOff>
      <xdr:row>3</xdr:row>
      <xdr:rowOff>0</xdr:rowOff>
    </xdr:from>
    <xdr:to>
      <xdr:col>12</xdr:col>
      <xdr:colOff>1</xdr:colOff>
      <xdr:row>4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1A3CF38-9675-A306-CD6B-C5083030C42C}"/>
            </a:ext>
          </a:extLst>
        </xdr:cNvPr>
        <xdr:cNvSpPr txBox="1"/>
      </xdr:nvSpPr>
      <xdr:spPr>
        <a:xfrm>
          <a:off x="1714501" y="17145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TMS=1</a:t>
          </a:r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12</xdr:col>
      <xdr:colOff>0</xdr:colOff>
      <xdr:row>9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D5A3857-8696-E96D-BC1D-EE464B85779B}"/>
            </a:ext>
          </a:extLst>
        </xdr:cNvPr>
        <xdr:cNvSpPr txBox="1"/>
      </xdr:nvSpPr>
      <xdr:spPr>
        <a:xfrm>
          <a:off x="1714500" y="2667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TMS=0</a:t>
          </a:r>
        </a:p>
      </xdr:txBody>
    </xdr:sp>
    <xdr:clientData/>
  </xdr:twoCellAnchor>
  <xdr:twoCellAnchor>
    <xdr:from>
      <xdr:col>29</xdr:col>
      <xdr:colOff>0</xdr:colOff>
      <xdr:row>10</xdr:row>
      <xdr:rowOff>0</xdr:rowOff>
    </xdr:from>
    <xdr:to>
      <xdr:col>37</xdr:col>
      <xdr:colOff>0</xdr:colOff>
      <xdr:row>12</xdr:row>
      <xdr:rowOff>0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4907B016-3181-5563-A12D-91B79597E342}"/>
            </a:ext>
          </a:extLst>
        </xdr:cNvPr>
        <xdr:cNvSpPr/>
      </xdr:nvSpPr>
      <xdr:spPr>
        <a:xfrm>
          <a:off x="4762500" y="32385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 baseline="0"/>
            <a:t>Select-DR-Scan</a:t>
          </a:r>
        </a:p>
        <a:p>
          <a:pPr algn="ctr"/>
          <a:r>
            <a:rPr lang="en-GB" sz="1100" baseline="0"/>
            <a:t>(0x02)</a:t>
          </a:r>
          <a:endParaRPr lang="en-GB" sz="1100"/>
        </a:p>
      </xdr:txBody>
    </xdr:sp>
    <xdr:clientData/>
  </xdr:twoCellAnchor>
  <xdr:twoCellAnchor>
    <xdr:from>
      <xdr:col>29</xdr:col>
      <xdr:colOff>0</xdr:colOff>
      <xdr:row>14</xdr:row>
      <xdr:rowOff>0</xdr:rowOff>
    </xdr:from>
    <xdr:to>
      <xdr:col>37</xdr:col>
      <xdr:colOff>0</xdr:colOff>
      <xdr:row>16</xdr:row>
      <xdr:rowOff>0</xdr:rowOff>
    </xdr:to>
    <xdr:sp macro="" textlink="">
      <xdr:nvSpPr>
        <xdr:cNvPr id="18" name="フローチャート: 代替処理 17">
          <a:extLst>
            <a:ext uri="{FF2B5EF4-FFF2-40B4-BE49-F238E27FC236}">
              <a16:creationId xmlns:a16="http://schemas.microsoft.com/office/drawing/2014/main" id="{8BCE9271-BD2A-418F-B49F-40F6A7E42F11}"/>
            </a:ext>
          </a:extLst>
        </xdr:cNvPr>
        <xdr:cNvSpPr/>
      </xdr:nvSpPr>
      <xdr:spPr>
        <a:xfrm>
          <a:off x="4762500" y="40005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 baseline="0"/>
            <a:t>Capture-DR</a:t>
          </a:r>
        </a:p>
        <a:p>
          <a:pPr algn="ctr"/>
          <a:r>
            <a:rPr lang="en-GB" sz="1100" baseline="0"/>
            <a:t>(0x03)</a:t>
          </a:r>
          <a:endParaRPr lang="en-GB" sz="1100"/>
        </a:p>
      </xdr:txBody>
    </xdr:sp>
    <xdr:clientData/>
  </xdr:twoCellAnchor>
  <xdr:twoCellAnchor>
    <xdr:from>
      <xdr:col>33</xdr:col>
      <xdr:colOff>0</xdr:colOff>
      <xdr:row>12</xdr:row>
      <xdr:rowOff>0</xdr:rowOff>
    </xdr:from>
    <xdr:to>
      <xdr:col>33</xdr:col>
      <xdr:colOff>0</xdr:colOff>
      <xdr:row>14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AB7F31D5-0B1B-6A74-89B5-BC57EFB3945D}"/>
            </a:ext>
          </a:extLst>
        </xdr:cNvPr>
        <xdr:cNvCxnSpPr>
          <a:stCxn id="17" idx="2"/>
          <a:endCxn id="18" idx="0"/>
        </xdr:cNvCxnSpPr>
      </xdr:nvCxnSpPr>
      <xdr:spPr>
        <a:xfrm>
          <a:off x="5905500" y="3429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18</xdr:row>
      <xdr:rowOff>0</xdr:rowOff>
    </xdr:from>
    <xdr:to>
      <xdr:col>37</xdr:col>
      <xdr:colOff>0</xdr:colOff>
      <xdr:row>20</xdr:row>
      <xdr:rowOff>0</xdr:rowOff>
    </xdr:to>
    <xdr:sp macro="" textlink="">
      <xdr:nvSpPr>
        <xdr:cNvPr id="21" name="フローチャート: 代替処理 20">
          <a:extLst>
            <a:ext uri="{FF2B5EF4-FFF2-40B4-BE49-F238E27FC236}">
              <a16:creationId xmlns:a16="http://schemas.microsoft.com/office/drawing/2014/main" id="{AFA4E12F-D628-5A40-BCB6-F864379CE09D}"/>
            </a:ext>
          </a:extLst>
        </xdr:cNvPr>
        <xdr:cNvSpPr/>
      </xdr:nvSpPr>
      <xdr:spPr>
        <a:xfrm>
          <a:off x="4762500" y="47625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Shift-DR</a:t>
          </a:r>
        </a:p>
        <a:p>
          <a:pPr algn="ctr"/>
          <a:r>
            <a:rPr lang="en-GB" sz="1100"/>
            <a:t>(0x04)</a:t>
          </a:r>
        </a:p>
      </xdr:txBody>
    </xdr:sp>
    <xdr:clientData/>
  </xdr:twoCellAnchor>
  <xdr:twoCellAnchor>
    <xdr:from>
      <xdr:col>29</xdr:col>
      <xdr:colOff>0</xdr:colOff>
      <xdr:row>22</xdr:row>
      <xdr:rowOff>0</xdr:rowOff>
    </xdr:from>
    <xdr:to>
      <xdr:col>37</xdr:col>
      <xdr:colOff>0</xdr:colOff>
      <xdr:row>24</xdr:row>
      <xdr:rowOff>0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58BBD104-2AFF-E174-848F-19991D29E0C3}"/>
            </a:ext>
          </a:extLst>
        </xdr:cNvPr>
        <xdr:cNvSpPr/>
      </xdr:nvSpPr>
      <xdr:spPr>
        <a:xfrm>
          <a:off x="4762500" y="55245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Exit1-DR</a:t>
          </a:r>
        </a:p>
        <a:p>
          <a:pPr algn="ctr"/>
          <a:r>
            <a:rPr lang="en-GB" sz="1100"/>
            <a:t>(0x05)</a:t>
          </a:r>
        </a:p>
      </xdr:txBody>
    </xdr:sp>
    <xdr:clientData/>
  </xdr:twoCellAnchor>
  <xdr:twoCellAnchor>
    <xdr:from>
      <xdr:col>33</xdr:col>
      <xdr:colOff>0</xdr:colOff>
      <xdr:row>20</xdr:row>
      <xdr:rowOff>0</xdr:rowOff>
    </xdr:from>
    <xdr:to>
      <xdr:col>33</xdr:col>
      <xdr:colOff>0</xdr:colOff>
      <xdr:row>22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A1180D96-C637-C13A-F736-CCC6E68A6FBC}"/>
            </a:ext>
          </a:extLst>
        </xdr:cNvPr>
        <xdr:cNvCxnSpPr>
          <a:stCxn id="21" idx="2"/>
          <a:endCxn id="22" idx="0"/>
        </xdr:cNvCxnSpPr>
      </xdr:nvCxnSpPr>
      <xdr:spPr>
        <a:xfrm>
          <a:off x="5905500" y="4953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16</xdr:row>
      <xdr:rowOff>0</xdr:rowOff>
    </xdr:from>
    <xdr:to>
      <xdr:col>33</xdr:col>
      <xdr:colOff>0</xdr:colOff>
      <xdr:row>18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D4D9041C-4E32-BC1C-081B-698489C553F7}"/>
            </a:ext>
          </a:extLst>
        </xdr:cNvPr>
        <xdr:cNvCxnSpPr>
          <a:stCxn id="18" idx="2"/>
          <a:endCxn id="21" idx="0"/>
        </xdr:cNvCxnSpPr>
      </xdr:nvCxnSpPr>
      <xdr:spPr>
        <a:xfrm>
          <a:off x="5905500" y="3048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26</xdr:row>
      <xdr:rowOff>0</xdr:rowOff>
    </xdr:from>
    <xdr:to>
      <xdr:col>37</xdr:col>
      <xdr:colOff>0</xdr:colOff>
      <xdr:row>28</xdr:row>
      <xdr:rowOff>0</xdr:rowOff>
    </xdr:to>
    <xdr:sp macro="" textlink="">
      <xdr:nvSpPr>
        <xdr:cNvPr id="33" name="フローチャート: 代替処理 32">
          <a:extLst>
            <a:ext uri="{FF2B5EF4-FFF2-40B4-BE49-F238E27FC236}">
              <a16:creationId xmlns:a16="http://schemas.microsoft.com/office/drawing/2014/main" id="{922973CD-D5E0-E3FD-710F-5F45CF377482}"/>
            </a:ext>
          </a:extLst>
        </xdr:cNvPr>
        <xdr:cNvSpPr/>
      </xdr:nvSpPr>
      <xdr:spPr>
        <a:xfrm>
          <a:off x="4762500" y="62865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Pause-DR</a:t>
          </a:r>
        </a:p>
        <a:p>
          <a:pPr algn="ctr"/>
          <a:r>
            <a:rPr lang="en-GB" sz="1100"/>
            <a:t>(0x06)</a:t>
          </a:r>
        </a:p>
      </xdr:txBody>
    </xdr:sp>
    <xdr:clientData/>
  </xdr:twoCellAnchor>
  <xdr:twoCellAnchor>
    <xdr:from>
      <xdr:col>33</xdr:col>
      <xdr:colOff>0</xdr:colOff>
      <xdr:row>24</xdr:row>
      <xdr:rowOff>0</xdr:rowOff>
    </xdr:from>
    <xdr:to>
      <xdr:col>33</xdr:col>
      <xdr:colOff>0</xdr:colOff>
      <xdr:row>26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C12563F4-AABF-6981-95F7-0934B159D4EE}"/>
            </a:ext>
          </a:extLst>
        </xdr:cNvPr>
        <xdr:cNvCxnSpPr>
          <a:stCxn id="22" idx="2"/>
          <a:endCxn id="33" idx="0"/>
        </xdr:cNvCxnSpPr>
      </xdr:nvCxnSpPr>
      <xdr:spPr>
        <a:xfrm>
          <a:off x="5905500" y="5715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30</xdr:row>
      <xdr:rowOff>0</xdr:rowOff>
    </xdr:from>
    <xdr:to>
      <xdr:col>37</xdr:col>
      <xdr:colOff>0</xdr:colOff>
      <xdr:row>32</xdr:row>
      <xdr:rowOff>0</xdr:rowOff>
    </xdr:to>
    <xdr:sp macro="" textlink="">
      <xdr:nvSpPr>
        <xdr:cNvPr id="35" name="フローチャート: 代替処理 34">
          <a:extLst>
            <a:ext uri="{FF2B5EF4-FFF2-40B4-BE49-F238E27FC236}">
              <a16:creationId xmlns:a16="http://schemas.microsoft.com/office/drawing/2014/main" id="{611C3E9B-496B-5CE0-590E-DA76CAE0B4DF}"/>
            </a:ext>
          </a:extLst>
        </xdr:cNvPr>
        <xdr:cNvSpPr/>
      </xdr:nvSpPr>
      <xdr:spPr>
        <a:xfrm>
          <a:off x="4762500" y="70485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Exit2-DR</a:t>
          </a:r>
        </a:p>
        <a:p>
          <a:pPr algn="ctr"/>
          <a:r>
            <a:rPr lang="en-GB" sz="1100"/>
            <a:t>(0x07)</a:t>
          </a:r>
        </a:p>
      </xdr:txBody>
    </xdr:sp>
    <xdr:clientData/>
  </xdr:twoCellAnchor>
  <xdr:twoCellAnchor>
    <xdr:from>
      <xdr:col>29</xdr:col>
      <xdr:colOff>0</xdr:colOff>
      <xdr:row>34</xdr:row>
      <xdr:rowOff>0</xdr:rowOff>
    </xdr:from>
    <xdr:to>
      <xdr:col>37</xdr:col>
      <xdr:colOff>0</xdr:colOff>
      <xdr:row>36</xdr:row>
      <xdr:rowOff>0</xdr:rowOff>
    </xdr:to>
    <xdr:sp macro="" textlink="">
      <xdr:nvSpPr>
        <xdr:cNvPr id="36" name="フローチャート: 代替処理 35">
          <a:extLst>
            <a:ext uri="{FF2B5EF4-FFF2-40B4-BE49-F238E27FC236}">
              <a16:creationId xmlns:a16="http://schemas.microsoft.com/office/drawing/2014/main" id="{D0D4EEB0-AAF2-9452-979E-27E7052F5B05}"/>
            </a:ext>
          </a:extLst>
        </xdr:cNvPr>
        <xdr:cNvSpPr/>
      </xdr:nvSpPr>
      <xdr:spPr>
        <a:xfrm>
          <a:off x="4762500" y="78105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Update-DR</a:t>
          </a:r>
        </a:p>
        <a:p>
          <a:pPr algn="ctr"/>
          <a:r>
            <a:rPr lang="en-GB" sz="1100"/>
            <a:t>(0x08)</a:t>
          </a:r>
        </a:p>
      </xdr:txBody>
    </xdr:sp>
    <xdr:clientData/>
  </xdr:twoCellAnchor>
  <xdr:twoCellAnchor>
    <xdr:from>
      <xdr:col>33</xdr:col>
      <xdr:colOff>0</xdr:colOff>
      <xdr:row>32</xdr:row>
      <xdr:rowOff>0</xdr:rowOff>
    </xdr:from>
    <xdr:to>
      <xdr:col>33</xdr:col>
      <xdr:colOff>0</xdr:colOff>
      <xdr:row>34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E46DD23-E9A9-2AA9-F7AD-33F544758F0B}"/>
            </a:ext>
          </a:extLst>
        </xdr:cNvPr>
        <xdr:cNvCxnSpPr>
          <a:stCxn id="35" idx="2"/>
          <a:endCxn id="36" idx="0"/>
        </xdr:cNvCxnSpPr>
      </xdr:nvCxnSpPr>
      <xdr:spPr>
        <a:xfrm>
          <a:off x="5905500" y="7239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28</xdr:row>
      <xdr:rowOff>0</xdr:rowOff>
    </xdr:from>
    <xdr:to>
      <xdr:col>33</xdr:col>
      <xdr:colOff>0</xdr:colOff>
      <xdr:row>30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A2777348-089B-5486-4612-B4FDD8D6EF59}"/>
            </a:ext>
          </a:extLst>
        </xdr:cNvPr>
        <xdr:cNvCxnSpPr>
          <a:stCxn id="33" idx="2"/>
          <a:endCxn id="35" idx="0"/>
        </xdr:cNvCxnSpPr>
      </xdr:nvCxnSpPr>
      <xdr:spPr>
        <a:xfrm>
          <a:off x="5905500" y="6477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10</xdr:row>
      <xdr:rowOff>0</xdr:rowOff>
    </xdr:from>
    <xdr:to>
      <xdr:col>55</xdr:col>
      <xdr:colOff>0</xdr:colOff>
      <xdr:row>12</xdr:row>
      <xdr:rowOff>0</xdr:rowOff>
    </xdr:to>
    <xdr:sp macro="" textlink="">
      <xdr:nvSpPr>
        <xdr:cNvPr id="39" name="フローチャート: 代替処理 38">
          <a:extLst>
            <a:ext uri="{FF2B5EF4-FFF2-40B4-BE49-F238E27FC236}">
              <a16:creationId xmlns:a16="http://schemas.microsoft.com/office/drawing/2014/main" id="{F9126095-729F-4B3F-8E80-F36134094549}"/>
            </a:ext>
          </a:extLst>
        </xdr:cNvPr>
        <xdr:cNvSpPr/>
      </xdr:nvSpPr>
      <xdr:spPr>
        <a:xfrm>
          <a:off x="7620000" y="30480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Select-IR</a:t>
          </a:r>
          <a:r>
            <a:rPr lang="en-GB" sz="1100" baseline="0"/>
            <a:t>-Scan</a:t>
          </a:r>
        </a:p>
        <a:p>
          <a:pPr algn="ctr"/>
          <a:r>
            <a:rPr lang="en-GB" sz="1100" baseline="0"/>
            <a:t>(0x09)</a:t>
          </a:r>
          <a:endParaRPr lang="en-GB" sz="1100"/>
        </a:p>
      </xdr:txBody>
    </xdr:sp>
    <xdr:clientData/>
  </xdr:twoCellAnchor>
  <xdr:twoCellAnchor>
    <xdr:from>
      <xdr:col>47</xdr:col>
      <xdr:colOff>0</xdr:colOff>
      <xdr:row>14</xdr:row>
      <xdr:rowOff>0</xdr:rowOff>
    </xdr:from>
    <xdr:to>
      <xdr:col>55</xdr:col>
      <xdr:colOff>0</xdr:colOff>
      <xdr:row>16</xdr:row>
      <xdr:rowOff>0</xdr:rowOff>
    </xdr:to>
    <xdr:sp macro="" textlink="">
      <xdr:nvSpPr>
        <xdr:cNvPr id="40" name="フローチャート: 代替処理 39">
          <a:extLst>
            <a:ext uri="{FF2B5EF4-FFF2-40B4-BE49-F238E27FC236}">
              <a16:creationId xmlns:a16="http://schemas.microsoft.com/office/drawing/2014/main" id="{CF9272AE-08C7-4ADC-84F5-1CF4D0C55A18}"/>
            </a:ext>
          </a:extLst>
        </xdr:cNvPr>
        <xdr:cNvSpPr/>
      </xdr:nvSpPr>
      <xdr:spPr>
        <a:xfrm>
          <a:off x="7620000" y="38100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Capture-IR</a:t>
          </a:r>
        </a:p>
        <a:p>
          <a:pPr algn="ctr"/>
          <a:r>
            <a:rPr lang="en-GB" sz="1100"/>
            <a:t>(0x0A)</a:t>
          </a:r>
        </a:p>
      </xdr:txBody>
    </xdr:sp>
    <xdr:clientData/>
  </xdr:twoCellAnchor>
  <xdr:twoCellAnchor>
    <xdr:from>
      <xdr:col>51</xdr:col>
      <xdr:colOff>0</xdr:colOff>
      <xdr:row>12</xdr:row>
      <xdr:rowOff>0</xdr:rowOff>
    </xdr:from>
    <xdr:to>
      <xdr:col>51</xdr:col>
      <xdr:colOff>0</xdr:colOff>
      <xdr:row>14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7E46967A-E373-4501-988D-12407C43A655}"/>
            </a:ext>
          </a:extLst>
        </xdr:cNvPr>
        <xdr:cNvCxnSpPr>
          <a:stCxn id="39" idx="2"/>
          <a:endCxn id="40" idx="0"/>
        </xdr:cNvCxnSpPr>
      </xdr:nvCxnSpPr>
      <xdr:spPr>
        <a:xfrm>
          <a:off x="8953500" y="3429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18</xdr:row>
      <xdr:rowOff>0</xdr:rowOff>
    </xdr:from>
    <xdr:to>
      <xdr:col>55</xdr:col>
      <xdr:colOff>0</xdr:colOff>
      <xdr:row>20</xdr:row>
      <xdr:rowOff>0</xdr:rowOff>
    </xdr:to>
    <xdr:sp macro="" textlink="">
      <xdr:nvSpPr>
        <xdr:cNvPr id="42" name="フローチャート: 代替処理 41">
          <a:extLst>
            <a:ext uri="{FF2B5EF4-FFF2-40B4-BE49-F238E27FC236}">
              <a16:creationId xmlns:a16="http://schemas.microsoft.com/office/drawing/2014/main" id="{FB1A92BC-9C9E-4F0E-80CF-5545A6A24B99}"/>
            </a:ext>
          </a:extLst>
        </xdr:cNvPr>
        <xdr:cNvSpPr/>
      </xdr:nvSpPr>
      <xdr:spPr>
        <a:xfrm>
          <a:off x="7620000" y="45720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Shift-IR</a:t>
          </a:r>
        </a:p>
        <a:p>
          <a:pPr algn="ctr"/>
          <a:r>
            <a:rPr lang="en-GB" sz="1100"/>
            <a:t>(0x0B)</a:t>
          </a:r>
        </a:p>
      </xdr:txBody>
    </xdr:sp>
    <xdr:clientData/>
  </xdr:twoCellAnchor>
  <xdr:twoCellAnchor>
    <xdr:from>
      <xdr:col>47</xdr:col>
      <xdr:colOff>0</xdr:colOff>
      <xdr:row>22</xdr:row>
      <xdr:rowOff>0</xdr:rowOff>
    </xdr:from>
    <xdr:to>
      <xdr:col>55</xdr:col>
      <xdr:colOff>0</xdr:colOff>
      <xdr:row>24</xdr:row>
      <xdr:rowOff>0</xdr:rowOff>
    </xdr:to>
    <xdr:sp macro="" textlink="">
      <xdr:nvSpPr>
        <xdr:cNvPr id="43" name="フローチャート: 代替処理 42">
          <a:extLst>
            <a:ext uri="{FF2B5EF4-FFF2-40B4-BE49-F238E27FC236}">
              <a16:creationId xmlns:a16="http://schemas.microsoft.com/office/drawing/2014/main" id="{9E83191E-150C-425D-95F5-B57FDB66FF47}"/>
            </a:ext>
          </a:extLst>
        </xdr:cNvPr>
        <xdr:cNvSpPr/>
      </xdr:nvSpPr>
      <xdr:spPr>
        <a:xfrm>
          <a:off x="7620000" y="53340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Exit1-IR</a:t>
          </a:r>
        </a:p>
        <a:p>
          <a:pPr algn="ctr"/>
          <a:r>
            <a:rPr lang="en-GB" sz="1100"/>
            <a:t>(0x0C)</a:t>
          </a:r>
        </a:p>
      </xdr:txBody>
    </xdr:sp>
    <xdr:clientData/>
  </xdr:twoCellAnchor>
  <xdr:twoCellAnchor>
    <xdr:from>
      <xdr:col>51</xdr:col>
      <xdr:colOff>0</xdr:colOff>
      <xdr:row>20</xdr:row>
      <xdr:rowOff>0</xdr:rowOff>
    </xdr:from>
    <xdr:to>
      <xdr:col>51</xdr:col>
      <xdr:colOff>0</xdr:colOff>
      <xdr:row>22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A29D6B66-CDB0-4BF5-953D-C7C977F8BC28}"/>
            </a:ext>
          </a:extLst>
        </xdr:cNvPr>
        <xdr:cNvCxnSpPr/>
      </xdr:nvCxnSpPr>
      <xdr:spPr>
        <a:xfrm>
          <a:off x="8382000" y="4953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16</xdr:row>
      <xdr:rowOff>0</xdr:rowOff>
    </xdr:from>
    <xdr:to>
      <xdr:col>51</xdr:col>
      <xdr:colOff>0</xdr:colOff>
      <xdr:row>18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AA8BBF07-85AA-4B3D-A239-9FF527872913}"/>
            </a:ext>
          </a:extLst>
        </xdr:cNvPr>
        <xdr:cNvCxnSpPr>
          <a:stCxn id="40" idx="2"/>
        </xdr:cNvCxnSpPr>
      </xdr:nvCxnSpPr>
      <xdr:spPr>
        <a:xfrm>
          <a:off x="8382000" y="4191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26</xdr:row>
      <xdr:rowOff>0</xdr:rowOff>
    </xdr:from>
    <xdr:to>
      <xdr:col>55</xdr:col>
      <xdr:colOff>0</xdr:colOff>
      <xdr:row>28</xdr:row>
      <xdr:rowOff>0</xdr:rowOff>
    </xdr:to>
    <xdr:sp macro="" textlink="">
      <xdr:nvSpPr>
        <xdr:cNvPr id="46" name="フローチャート: 代替処理 45">
          <a:extLst>
            <a:ext uri="{FF2B5EF4-FFF2-40B4-BE49-F238E27FC236}">
              <a16:creationId xmlns:a16="http://schemas.microsoft.com/office/drawing/2014/main" id="{85A4FA11-3FF0-47C6-B94D-8452B03E9066}"/>
            </a:ext>
          </a:extLst>
        </xdr:cNvPr>
        <xdr:cNvSpPr/>
      </xdr:nvSpPr>
      <xdr:spPr>
        <a:xfrm>
          <a:off x="7620000" y="60960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Pause-IR</a:t>
          </a:r>
        </a:p>
        <a:p>
          <a:pPr algn="ctr"/>
          <a:r>
            <a:rPr lang="en-GB" sz="1100"/>
            <a:t>(0x0D)</a:t>
          </a:r>
        </a:p>
      </xdr:txBody>
    </xdr:sp>
    <xdr:clientData/>
  </xdr:twoCellAnchor>
  <xdr:twoCellAnchor>
    <xdr:from>
      <xdr:col>51</xdr:col>
      <xdr:colOff>0</xdr:colOff>
      <xdr:row>24</xdr:row>
      <xdr:rowOff>0</xdr:rowOff>
    </xdr:from>
    <xdr:to>
      <xdr:col>51</xdr:col>
      <xdr:colOff>0</xdr:colOff>
      <xdr:row>26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3BBAD9FF-D7AB-47F3-88B8-69A837D98DFF}"/>
            </a:ext>
          </a:extLst>
        </xdr:cNvPr>
        <xdr:cNvCxnSpPr>
          <a:stCxn id="43" idx="2"/>
          <a:endCxn id="46" idx="0"/>
        </xdr:cNvCxnSpPr>
      </xdr:nvCxnSpPr>
      <xdr:spPr>
        <a:xfrm>
          <a:off x="8953500" y="5715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30</xdr:row>
      <xdr:rowOff>0</xdr:rowOff>
    </xdr:from>
    <xdr:to>
      <xdr:col>55</xdr:col>
      <xdr:colOff>0</xdr:colOff>
      <xdr:row>32</xdr:row>
      <xdr:rowOff>0</xdr:rowOff>
    </xdr:to>
    <xdr:sp macro="" textlink="">
      <xdr:nvSpPr>
        <xdr:cNvPr id="48" name="フローチャート: 代替処理 47">
          <a:extLst>
            <a:ext uri="{FF2B5EF4-FFF2-40B4-BE49-F238E27FC236}">
              <a16:creationId xmlns:a16="http://schemas.microsoft.com/office/drawing/2014/main" id="{608B9468-D781-4991-8FF1-839974782F42}"/>
            </a:ext>
          </a:extLst>
        </xdr:cNvPr>
        <xdr:cNvSpPr/>
      </xdr:nvSpPr>
      <xdr:spPr>
        <a:xfrm>
          <a:off x="7620000" y="68580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Exit2-IR</a:t>
          </a:r>
        </a:p>
        <a:p>
          <a:pPr algn="ctr"/>
          <a:r>
            <a:rPr lang="en-GB" sz="1100"/>
            <a:t>(0x0E)</a:t>
          </a:r>
        </a:p>
      </xdr:txBody>
    </xdr:sp>
    <xdr:clientData/>
  </xdr:twoCellAnchor>
  <xdr:twoCellAnchor>
    <xdr:from>
      <xdr:col>47</xdr:col>
      <xdr:colOff>0</xdr:colOff>
      <xdr:row>34</xdr:row>
      <xdr:rowOff>0</xdr:rowOff>
    </xdr:from>
    <xdr:to>
      <xdr:col>55</xdr:col>
      <xdr:colOff>0</xdr:colOff>
      <xdr:row>36</xdr:row>
      <xdr:rowOff>0</xdr:rowOff>
    </xdr:to>
    <xdr:sp macro="" textlink="">
      <xdr:nvSpPr>
        <xdr:cNvPr id="49" name="フローチャート: 代替処理 48">
          <a:extLst>
            <a:ext uri="{FF2B5EF4-FFF2-40B4-BE49-F238E27FC236}">
              <a16:creationId xmlns:a16="http://schemas.microsoft.com/office/drawing/2014/main" id="{60FEE088-09AD-477A-801E-96ADEC83D649}"/>
            </a:ext>
          </a:extLst>
        </xdr:cNvPr>
        <xdr:cNvSpPr/>
      </xdr:nvSpPr>
      <xdr:spPr>
        <a:xfrm>
          <a:off x="7620000" y="7620000"/>
          <a:ext cx="1524000" cy="381000"/>
        </a:xfrm>
        <a:prstGeom prst="flowChartAlternateProcess">
          <a:avLst/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GB" sz="1100"/>
            <a:t>Update-IR</a:t>
          </a:r>
        </a:p>
        <a:p>
          <a:pPr algn="ctr"/>
          <a:r>
            <a:rPr lang="en-GB" sz="1100"/>
            <a:t>(0x0F)</a:t>
          </a:r>
        </a:p>
      </xdr:txBody>
    </xdr:sp>
    <xdr:clientData/>
  </xdr:twoCellAnchor>
  <xdr:twoCellAnchor>
    <xdr:from>
      <xdr:col>51</xdr:col>
      <xdr:colOff>0</xdr:colOff>
      <xdr:row>32</xdr:row>
      <xdr:rowOff>0</xdr:rowOff>
    </xdr:from>
    <xdr:to>
      <xdr:col>51</xdr:col>
      <xdr:colOff>0</xdr:colOff>
      <xdr:row>34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B99FB167-5EF1-48C8-A83D-D59A12A9A50E}"/>
            </a:ext>
          </a:extLst>
        </xdr:cNvPr>
        <xdr:cNvCxnSpPr>
          <a:stCxn id="48" idx="2"/>
          <a:endCxn id="49" idx="0"/>
        </xdr:cNvCxnSpPr>
      </xdr:nvCxnSpPr>
      <xdr:spPr>
        <a:xfrm>
          <a:off x="8953500" y="7239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28</xdr:row>
      <xdr:rowOff>0</xdr:rowOff>
    </xdr:from>
    <xdr:to>
      <xdr:col>51</xdr:col>
      <xdr:colOff>0</xdr:colOff>
      <xdr:row>30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6D31DA17-C2BF-4759-B994-6EDA96EA7656}"/>
            </a:ext>
          </a:extLst>
        </xdr:cNvPr>
        <xdr:cNvCxnSpPr>
          <a:stCxn id="46" idx="2"/>
          <a:endCxn id="48" idx="0"/>
        </xdr:cNvCxnSpPr>
      </xdr:nvCxnSpPr>
      <xdr:spPr>
        <a:xfrm>
          <a:off x="8953500" y="6477000"/>
          <a:ext cx="0" cy="3810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11</xdr:row>
      <xdr:rowOff>0</xdr:rowOff>
    </xdr:from>
    <xdr:to>
      <xdr:col>56</xdr:col>
      <xdr:colOff>0</xdr:colOff>
      <xdr:row>13</xdr:row>
      <xdr:rowOff>0</xdr:rowOff>
    </xdr:to>
    <xdr:sp macro="" textlink="">
      <xdr:nvSpPr>
        <xdr:cNvPr id="52" name="円弧 51">
          <a:extLst>
            <a:ext uri="{FF2B5EF4-FFF2-40B4-BE49-F238E27FC236}">
              <a16:creationId xmlns:a16="http://schemas.microsoft.com/office/drawing/2014/main" id="{5C915DA4-88ED-3D7B-65B3-098A7BF980CF}"/>
            </a:ext>
          </a:extLst>
        </xdr:cNvPr>
        <xdr:cNvSpPr/>
      </xdr:nvSpPr>
      <xdr:spPr>
        <a:xfrm>
          <a:off x="8763000" y="3238500"/>
          <a:ext cx="381000" cy="381000"/>
        </a:xfrm>
        <a:prstGeom prst="arc">
          <a:avLst>
            <a:gd name="adj1" fmla="val 5381782"/>
            <a:gd name="adj2" fmla="val 1077871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55</xdr:col>
      <xdr:colOff>0</xdr:colOff>
      <xdr:row>13</xdr:row>
      <xdr:rowOff>0</xdr:rowOff>
    </xdr:from>
    <xdr:to>
      <xdr:col>57</xdr:col>
      <xdr:colOff>0</xdr:colOff>
      <xdr:row>13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68C04BCB-3478-FED7-71A3-B35CE3D443E9}"/>
            </a:ext>
          </a:extLst>
        </xdr:cNvPr>
        <xdr:cNvCxnSpPr/>
      </xdr:nvCxnSpPr>
      <xdr:spPr>
        <a:xfrm>
          <a:off x="8953500" y="3619500"/>
          <a:ext cx="3810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0</xdr:colOff>
      <xdr:row>5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D54EB94-AA81-DB01-AAB5-B44FF7413965}"/>
            </a:ext>
          </a:extLst>
        </xdr:cNvPr>
        <xdr:cNvCxnSpPr>
          <a:endCxn id="4" idx="0"/>
        </xdr:cNvCxnSpPr>
      </xdr:nvCxnSpPr>
      <xdr:spPr>
        <a:xfrm>
          <a:off x="2857500" y="1905000"/>
          <a:ext cx="0" cy="1905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</xdr:row>
      <xdr:rowOff>0</xdr:rowOff>
    </xdr:from>
    <xdr:to>
      <xdr:col>17</xdr:col>
      <xdr:colOff>0</xdr:colOff>
      <xdr:row>5</xdr:row>
      <xdr:rowOff>0</xdr:rowOff>
    </xdr:to>
    <xdr:sp macro="" textlink="">
      <xdr:nvSpPr>
        <xdr:cNvPr id="61" name="円弧 60">
          <a:extLst>
            <a:ext uri="{FF2B5EF4-FFF2-40B4-BE49-F238E27FC236}">
              <a16:creationId xmlns:a16="http://schemas.microsoft.com/office/drawing/2014/main" id="{5065A9DA-EF9B-7FB6-1E55-E169D16B0112}"/>
            </a:ext>
          </a:extLst>
        </xdr:cNvPr>
        <xdr:cNvSpPr/>
      </xdr:nvSpPr>
      <xdr:spPr>
        <a:xfrm>
          <a:off x="2857500" y="1714500"/>
          <a:ext cx="381000" cy="381000"/>
        </a:xfrm>
        <a:prstGeom prst="arc">
          <a:avLst>
            <a:gd name="adj1" fmla="val 10618439"/>
            <a:gd name="adj2" fmla="val 16278681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57</xdr:col>
      <xdr:colOff>0</xdr:colOff>
      <xdr:row>3</xdr:row>
      <xdr:rowOff>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4D216284-B98A-6551-0780-119F9FD42C9D}"/>
            </a:ext>
          </a:extLst>
        </xdr:cNvPr>
        <xdr:cNvCxnSpPr/>
      </xdr:nvCxnSpPr>
      <xdr:spPr>
        <a:xfrm>
          <a:off x="3048000" y="1714500"/>
          <a:ext cx="62865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11</xdr:row>
      <xdr:rowOff>0</xdr:rowOff>
    </xdr:from>
    <xdr:to>
      <xdr:col>58</xdr:col>
      <xdr:colOff>0</xdr:colOff>
      <xdr:row>13</xdr:row>
      <xdr:rowOff>0</xdr:rowOff>
    </xdr:to>
    <xdr:sp macro="" textlink="">
      <xdr:nvSpPr>
        <xdr:cNvPr id="66" name="円弧 65">
          <a:extLst>
            <a:ext uri="{FF2B5EF4-FFF2-40B4-BE49-F238E27FC236}">
              <a16:creationId xmlns:a16="http://schemas.microsoft.com/office/drawing/2014/main" id="{2AA90EE8-BAEB-D226-0332-C55BD60863A7}"/>
            </a:ext>
          </a:extLst>
        </xdr:cNvPr>
        <xdr:cNvSpPr/>
      </xdr:nvSpPr>
      <xdr:spPr>
        <a:xfrm>
          <a:off x="9334500" y="3238500"/>
          <a:ext cx="381000" cy="381000"/>
        </a:xfrm>
        <a:prstGeom prst="arc">
          <a:avLst>
            <a:gd name="adj1" fmla="val 21557364"/>
            <a:gd name="adj2" fmla="val 543968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57</xdr:col>
      <xdr:colOff>190485</xdr:colOff>
      <xdr:row>4</xdr:row>
      <xdr:rowOff>0</xdr:rowOff>
    </xdr:from>
    <xdr:to>
      <xdr:col>57</xdr:col>
      <xdr:colOff>190485</xdr:colOff>
      <xdr:row>11</xdr:row>
      <xdr:rowOff>188137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36DFB379-A145-6E55-BBE8-865D5713F887}"/>
            </a:ext>
          </a:extLst>
        </xdr:cNvPr>
        <xdr:cNvCxnSpPr>
          <a:endCxn id="66" idx="0"/>
        </xdr:cNvCxnSpPr>
      </xdr:nvCxnSpPr>
      <xdr:spPr>
        <a:xfrm>
          <a:off x="9524985" y="1905000"/>
          <a:ext cx="0" cy="1521637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3</xdr:row>
      <xdr:rowOff>0</xdr:rowOff>
    </xdr:from>
    <xdr:to>
      <xdr:col>58</xdr:col>
      <xdr:colOff>0</xdr:colOff>
      <xdr:row>5</xdr:row>
      <xdr:rowOff>0</xdr:rowOff>
    </xdr:to>
    <xdr:sp macro="" textlink="">
      <xdr:nvSpPr>
        <xdr:cNvPr id="71" name="円弧 70">
          <a:extLst>
            <a:ext uri="{FF2B5EF4-FFF2-40B4-BE49-F238E27FC236}">
              <a16:creationId xmlns:a16="http://schemas.microsoft.com/office/drawing/2014/main" id="{BC04FB22-F006-4DB5-A9D6-678C9A9273DF}"/>
            </a:ext>
          </a:extLst>
        </xdr:cNvPr>
        <xdr:cNvSpPr/>
      </xdr:nvSpPr>
      <xdr:spPr>
        <a:xfrm>
          <a:off x="9144000" y="1714500"/>
          <a:ext cx="381000" cy="381000"/>
        </a:xfrm>
        <a:prstGeom prst="arc">
          <a:avLst>
            <a:gd name="adj1" fmla="val 16143949"/>
            <a:gd name="adj2" fmla="val 45602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43</xdr:col>
      <xdr:colOff>0</xdr:colOff>
      <xdr:row>11</xdr:row>
      <xdr:rowOff>0</xdr:rowOff>
    </xdr:from>
    <xdr:to>
      <xdr:col>47</xdr:col>
      <xdr:colOff>0</xdr:colOff>
      <xdr:row>11</xdr:row>
      <xdr:rowOff>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B47DE8F3-FCAB-59B9-A672-4AA521B360C2}"/>
            </a:ext>
          </a:extLst>
        </xdr:cNvPr>
        <xdr:cNvCxnSpPr>
          <a:endCxn id="39" idx="1"/>
        </xdr:cNvCxnSpPr>
      </xdr:nvCxnSpPr>
      <xdr:spPr>
        <a:xfrm>
          <a:off x="8191500" y="2095500"/>
          <a:ext cx="7620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11</xdr:row>
      <xdr:rowOff>0</xdr:rowOff>
    </xdr:from>
    <xdr:to>
      <xdr:col>29</xdr:col>
      <xdr:colOff>0</xdr:colOff>
      <xdr:row>11</xdr:row>
      <xdr:rowOff>0</xdr:rowOff>
    </xdr:to>
    <xdr:cxnSp macro="">
      <xdr:nvCxnSpPr>
        <xdr:cNvPr id="8" name="直線矢印コネクタ 71">
          <a:extLst>
            <a:ext uri="{FF2B5EF4-FFF2-40B4-BE49-F238E27FC236}">
              <a16:creationId xmlns:a16="http://schemas.microsoft.com/office/drawing/2014/main" id="{64E0BBB1-1709-8BF1-66B0-16889F7FA918}"/>
            </a:ext>
          </a:extLst>
        </xdr:cNvPr>
        <xdr:cNvCxnSpPr>
          <a:stCxn id="10" idx="3"/>
          <a:endCxn id="17" idx="1"/>
        </xdr:cNvCxnSpPr>
      </xdr:nvCxnSpPr>
      <xdr:spPr>
        <a:xfrm>
          <a:off x="3619500" y="3238500"/>
          <a:ext cx="11430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0</xdr:rowOff>
    </xdr:from>
    <xdr:to>
      <xdr:col>18</xdr:col>
      <xdr:colOff>0</xdr:colOff>
      <xdr:row>8</xdr:row>
      <xdr:rowOff>0</xdr:rowOff>
    </xdr:to>
    <xdr:sp macro="" textlink="">
      <xdr:nvSpPr>
        <xdr:cNvPr id="28" name="テキスト ボックス 13">
          <a:extLst>
            <a:ext uri="{FF2B5EF4-FFF2-40B4-BE49-F238E27FC236}">
              <a16:creationId xmlns:a16="http://schemas.microsoft.com/office/drawing/2014/main" id="{49E4B524-3D19-68CE-384F-6FB4F4233652}"/>
            </a:ext>
          </a:extLst>
        </xdr:cNvPr>
        <xdr:cNvSpPr txBox="1"/>
      </xdr:nvSpPr>
      <xdr:spPr>
        <a:xfrm>
          <a:off x="2857500" y="24765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29" name="テキスト ボックス 12">
          <a:extLst>
            <a:ext uri="{FF2B5EF4-FFF2-40B4-BE49-F238E27FC236}">
              <a16:creationId xmlns:a16="http://schemas.microsoft.com/office/drawing/2014/main" id="{8724E46E-055B-DD04-F5D5-CB7E5758AB4E}"/>
            </a:ext>
          </a:extLst>
        </xdr:cNvPr>
        <xdr:cNvSpPr txBox="1"/>
      </xdr:nvSpPr>
      <xdr:spPr>
        <a:xfrm>
          <a:off x="3619500" y="1905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TMS=1</a:t>
          </a:r>
        </a:p>
      </xdr:txBody>
    </xdr:sp>
    <xdr:clientData/>
  </xdr:twoCellAnchor>
  <xdr:twoCellAnchor>
    <xdr:from>
      <xdr:col>36</xdr:col>
      <xdr:colOff>0</xdr:colOff>
      <xdr:row>12</xdr:row>
      <xdr:rowOff>0</xdr:rowOff>
    </xdr:from>
    <xdr:to>
      <xdr:col>39</xdr:col>
      <xdr:colOff>0</xdr:colOff>
      <xdr:row>13</xdr:row>
      <xdr:rowOff>0</xdr:rowOff>
    </xdr:to>
    <xdr:sp macro="" textlink="">
      <xdr:nvSpPr>
        <xdr:cNvPr id="30" name="テキスト ボックス 12">
          <a:extLst>
            <a:ext uri="{FF2B5EF4-FFF2-40B4-BE49-F238E27FC236}">
              <a16:creationId xmlns:a16="http://schemas.microsoft.com/office/drawing/2014/main" id="{08281201-BB8C-1E4F-E47F-23C9486A3DE2}"/>
            </a:ext>
          </a:extLst>
        </xdr:cNvPr>
        <xdr:cNvSpPr txBox="1"/>
      </xdr:nvSpPr>
      <xdr:spPr>
        <a:xfrm>
          <a:off x="6858000" y="2286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TMS=1</a:t>
          </a:r>
        </a:p>
      </xdr:txBody>
    </xdr:sp>
    <xdr:clientData/>
  </xdr:twoCellAnchor>
  <xdr:twoCellAnchor>
    <xdr:from>
      <xdr:col>54</xdr:col>
      <xdr:colOff>0</xdr:colOff>
      <xdr:row>12</xdr:row>
      <xdr:rowOff>0</xdr:rowOff>
    </xdr:from>
    <xdr:to>
      <xdr:col>57</xdr:col>
      <xdr:colOff>0</xdr:colOff>
      <xdr:row>13</xdr:row>
      <xdr:rowOff>0</xdr:rowOff>
    </xdr:to>
    <xdr:sp macro="" textlink="">
      <xdr:nvSpPr>
        <xdr:cNvPr id="31" name="テキスト ボックス 12">
          <a:extLst>
            <a:ext uri="{FF2B5EF4-FFF2-40B4-BE49-F238E27FC236}">
              <a16:creationId xmlns:a16="http://schemas.microsoft.com/office/drawing/2014/main" id="{B6304D00-8686-2D44-9615-48B5F6B973AF}"/>
            </a:ext>
          </a:extLst>
        </xdr:cNvPr>
        <xdr:cNvSpPr txBox="1"/>
      </xdr:nvSpPr>
      <xdr:spPr>
        <a:xfrm>
          <a:off x="8763000" y="3429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TMS=1</a:t>
          </a:r>
        </a:p>
      </xdr:txBody>
    </xdr:sp>
    <xdr:clientData/>
  </xdr:twoCellAnchor>
  <xdr:twoCellAnchor>
    <xdr:from>
      <xdr:col>33</xdr:col>
      <xdr:colOff>0</xdr:colOff>
      <xdr:row>12</xdr:row>
      <xdr:rowOff>0</xdr:rowOff>
    </xdr:from>
    <xdr:to>
      <xdr:col>36</xdr:col>
      <xdr:colOff>0</xdr:colOff>
      <xdr:row>13</xdr:row>
      <xdr:rowOff>0</xdr:rowOff>
    </xdr:to>
    <xdr:sp macro="" textlink="">
      <xdr:nvSpPr>
        <xdr:cNvPr id="32" name="テキスト ボックス 13">
          <a:extLst>
            <a:ext uri="{FF2B5EF4-FFF2-40B4-BE49-F238E27FC236}">
              <a16:creationId xmlns:a16="http://schemas.microsoft.com/office/drawing/2014/main" id="{9F7B3CB0-7047-878D-3221-67EE4181D05B}"/>
            </a:ext>
          </a:extLst>
        </xdr:cNvPr>
        <xdr:cNvSpPr txBox="1"/>
      </xdr:nvSpPr>
      <xdr:spPr>
        <a:xfrm>
          <a:off x="5524500" y="3429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51</xdr:col>
      <xdr:colOff>0</xdr:colOff>
      <xdr:row>12</xdr:row>
      <xdr:rowOff>0</xdr:rowOff>
    </xdr:from>
    <xdr:to>
      <xdr:col>54</xdr:col>
      <xdr:colOff>0</xdr:colOff>
      <xdr:row>13</xdr:row>
      <xdr:rowOff>0</xdr:rowOff>
    </xdr:to>
    <xdr:sp macro="" textlink="">
      <xdr:nvSpPr>
        <xdr:cNvPr id="53" name="テキスト ボックス 13">
          <a:extLst>
            <a:ext uri="{FF2B5EF4-FFF2-40B4-BE49-F238E27FC236}">
              <a16:creationId xmlns:a16="http://schemas.microsoft.com/office/drawing/2014/main" id="{6F3CDCD0-5145-7321-575E-E5F7CCA13CA0}"/>
            </a:ext>
          </a:extLst>
        </xdr:cNvPr>
        <xdr:cNvSpPr txBox="1"/>
      </xdr:nvSpPr>
      <xdr:spPr>
        <a:xfrm>
          <a:off x="8191500" y="3429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29</xdr:col>
      <xdr:colOff>0</xdr:colOff>
      <xdr:row>17</xdr:row>
      <xdr:rowOff>0</xdr:rowOff>
    </xdr:to>
    <xdr:sp macro="" textlink="">
      <xdr:nvSpPr>
        <xdr:cNvPr id="56" name="円弧 60">
          <a:extLst>
            <a:ext uri="{FF2B5EF4-FFF2-40B4-BE49-F238E27FC236}">
              <a16:creationId xmlns:a16="http://schemas.microsoft.com/office/drawing/2014/main" id="{11B2C20A-E2E0-6FFB-1032-F62FF9356EAC}"/>
            </a:ext>
          </a:extLst>
        </xdr:cNvPr>
        <xdr:cNvSpPr/>
      </xdr:nvSpPr>
      <xdr:spPr>
        <a:xfrm>
          <a:off x="4381500" y="4000500"/>
          <a:ext cx="381000" cy="381000"/>
        </a:xfrm>
        <a:prstGeom prst="arc">
          <a:avLst>
            <a:gd name="adj1" fmla="val 10618439"/>
            <a:gd name="adj2" fmla="val 16278681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46</xdr:col>
      <xdr:colOff>0</xdr:colOff>
      <xdr:row>15</xdr:row>
      <xdr:rowOff>0</xdr:rowOff>
    </xdr:from>
    <xdr:to>
      <xdr:col>47</xdr:col>
      <xdr:colOff>0</xdr:colOff>
      <xdr:row>15</xdr:row>
      <xdr:rowOff>0</xdr:rowOff>
    </xdr:to>
    <xdr:cxnSp macro="">
      <xdr:nvCxnSpPr>
        <xdr:cNvPr id="58" name="直線矢印コネクタ 62">
          <a:extLst>
            <a:ext uri="{FF2B5EF4-FFF2-40B4-BE49-F238E27FC236}">
              <a16:creationId xmlns:a16="http://schemas.microsoft.com/office/drawing/2014/main" id="{04842228-0AE0-72C6-CEB3-2EA7C2979DB0}"/>
            </a:ext>
          </a:extLst>
        </xdr:cNvPr>
        <xdr:cNvCxnSpPr/>
      </xdr:nvCxnSpPr>
      <xdr:spPr>
        <a:xfrm>
          <a:off x="7239000" y="4000500"/>
          <a:ext cx="1905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15</xdr:row>
      <xdr:rowOff>0</xdr:rowOff>
    </xdr:from>
    <xdr:to>
      <xdr:col>29</xdr:col>
      <xdr:colOff>0</xdr:colOff>
      <xdr:row>15</xdr:row>
      <xdr:rowOff>0</xdr:rowOff>
    </xdr:to>
    <xdr:cxnSp macro="">
      <xdr:nvCxnSpPr>
        <xdr:cNvPr id="60" name="直線矢印コネクタ 62">
          <a:extLst>
            <a:ext uri="{FF2B5EF4-FFF2-40B4-BE49-F238E27FC236}">
              <a16:creationId xmlns:a16="http://schemas.microsoft.com/office/drawing/2014/main" id="{8E1B4A95-2D4D-55A6-7C7B-41462C98D9A0}"/>
            </a:ext>
          </a:extLst>
        </xdr:cNvPr>
        <xdr:cNvCxnSpPr/>
      </xdr:nvCxnSpPr>
      <xdr:spPr>
        <a:xfrm>
          <a:off x="4572000" y="4000500"/>
          <a:ext cx="1905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15</xdr:row>
      <xdr:rowOff>0</xdr:rowOff>
    </xdr:from>
    <xdr:to>
      <xdr:col>47</xdr:col>
      <xdr:colOff>0</xdr:colOff>
      <xdr:row>17</xdr:row>
      <xdr:rowOff>0</xdr:rowOff>
    </xdr:to>
    <xdr:sp macro="" textlink="">
      <xdr:nvSpPr>
        <xdr:cNvPr id="62" name="円弧 60">
          <a:extLst>
            <a:ext uri="{FF2B5EF4-FFF2-40B4-BE49-F238E27FC236}">
              <a16:creationId xmlns:a16="http://schemas.microsoft.com/office/drawing/2014/main" id="{B27DB9B6-B2B6-417C-0151-34F0D1BB09CF}"/>
            </a:ext>
          </a:extLst>
        </xdr:cNvPr>
        <xdr:cNvSpPr/>
      </xdr:nvSpPr>
      <xdr:spPr>
        <a:xfrm>
          <a:off x="7048500" y="4000500"/>
          <a:ext cx="381000" cy="381000"/>
        </a:xfrm>
        <a:prstGeom prst="arc">
          <a:avLst>
            <a:gd name="adj1" fmla="val 10618439"/>
            <a:gd name="adj2" fmla="val 16278681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0</xdr:colOff>
      <xdr:row>23</xdr:row>
      <xdr:rowOff>0</xdr:rowOff>
    </xdr:to>
    <xdr:cxnSp macro="">
      <xdr:nvCxnSpPr>
        <xdr:cNvPr id="64" name="直線矢印コネクタ 71">
          <a:extLst>
            <a:ext uri="{FF2B5EF4-FFF2-40B4-BE49-F238E27FC236}">
              <a16:creationId xmlns:a16="http://schemas.microsoft.com/office/drawing/2014/main" id="{849F17A5-705B-C504-F62E-C4F2D61C187A}"/>
            </a:ext>
          </a:extLst>
        </xdr:cNvPr>
        <xdr:cNvCxnSpPr>
          <a:endCxn id="22" idx="1"/>
        </xdr:cNvCxnSpPr>
      </xdr:nvCxnSpPr>
      <xdr:spPr>
        <a:xfrm>
          <a:off x="5334000" y="4381500"/>
          <a:ext cx="1905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35</xdr:row>
      <xdr:rowOff>0</xdr:rowOff>
    </xdr:from>
    <xdr:to>
      <xdr:col>57</xdr:col>
      <xdr:colOff>0</xdr:colOff>
      <xdr:row>35</xdr:row>
      <xdr:rowOff>0</xdr:rowOff>
    </xdr:to>
    <xdr:cxnSp macro="">
      <xdr:nvCxnSpPr>
        <xdr:cNvPr id="69" name="直線矢印コネクタ 71">
          <a:extLst>
            <a:ext uri="{FF2B5EF4-FFF2-40B4-BE49-F238E27FC236}">
              <a16:creationId xmlns:a16="http://schemas.microsoft.com/office/drawing/2014/main" id="{28F354A2-384B-72CA-5745-EB8C486F1BD5}"/>
            </a:ext>
          </a:extLst>
        </xdr:cNvPr>
        <xdr:cNvCxnSpPr>
          <a:endCxn id="49" idx="3"/>
        </xdr:cNvCxnSpPr>
      </xdr:nvCxnSpPr>
      <xdr:spPr>
        <a:xfrm flipH="1">
          <a:off x="10477500" y="6667500"/>
          <a:ext cx="3810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21</xdr:row>
      <xdr:rowOff>0</xdr:rowOff>
    </xdr:from>
    <xdr:to>
      <xdr:col>47</xdr:col>
      <xdr:colOff>0</xdr:colOff>
      <xdr:row>23</xdr:row>
      <xdr:rowOff>0</xdr:rowOff>
    </xdr:to>
    <xdr:sp macro="" textlink="">
      <xdr:nvSpPr>
        <xdr:cNvPr id="70" name="円弧 51">
          <a:extLst>
            <a:ext uri="{FF2B5EF4-FFF2-40B4-BE49-F238E27FC236}">
              <a16:creationId xmlns:a16="http://schemas.microsoft.com/office/drawing/2014/main" id="{23ADCEFC-09F1-39D7-916F-E79C3640194F}"/>
            </a:ext>
          </a:extLst>
        </xdr:cNvPr>
        <xdr:cNvSpPr/>
      </xdr:nvSpPr>
      <xdr:spPr>
        <a:xfrm>
          <a:off x="7048500" y="5143500"/>
          <a:ext cx="381000" cy="381000"/>
        </a:xfrm>
        <a:prstGeom prst="arc">
          <a:avLst>
            <a:gd name="adj1" fmla="val 5381782"/>
            <a:gd name="adj2" fmla="val 1077871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29</xdr:col>
      <xdr:colOff>0</xdr:colOff>
      <xdr:row>23</xdr:row>
      <xdr:rowOff>0</xdr:rowOff>
    </xdr:to>
    <xdr:sp macro="" textlink="">
      <xdr:nvSpPr>
        <xdr:cNvPr id="73" name="円弧 51">
          <a:extLst>
            <a:ext uri="{FF2B5EF4-FFF2-40B4-BE49-F238E27FC236}">
              <a16:creationId xmlns:a16="http://schemas.microsoft.com/office/drawing/2014/main" id="{F0DBE233-C16B-6027-CF75-E3FFF8CA2E06}"/>
            </a:ext>
          </a:extLst>
        </xdr:cNvPr>
        <xdr:cNvSpPr/>
      </xdr:nvSpPr>
      <xdr:spPr>
        <a:xfrm>
          <a:off x="4381500" y="5143500"/>
          <a:ext cx="381000" cy="381000"/>
        </a:xfrm>
        <a:prstGeom prst="arc">
          <a:avLst>
            <a:gd name="adj1" fmla="val 5381782"/>
            <a:gd name="adj2" fmla="val 1077871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25</xdr:col>
      <xdr:colOff>0</xdr:colOff>
      <xdr:row>20</xdr:row>
      <xdr:rowOff>2363</xdr:rowOff>
    </xdr:from>
    <xdr:to>
      <xdr:col>25</xdr:col>
      <xdr:colOff>0</xdr:colOff>
      <xdr:row>30</xdr:row>
      <xdr:rowOff>0</xdr:rowOff>
    </xdr:to>
    <xdr:cxnSp macro="">
      <xdr:nvCxnSpPr>
        <xdr:cNvPr id="74" name="直線矢印コネクタ 66">
          <a:extLst>
            <a:ext uri="{FF2B5EF4-FFF2-40B4-BE49-F238E27FC236}">
              <a16:creationId xmlns:a16="http://schemas.microsoft.com/office/drawing/2014/main" id="{7FAD5641-6C6C-0E90-47DE-4C3B0D541C1A}"/>
            </a:ext>
          </a:extLst>
        </xdr:cNvPr>
        <xdr:cNvCxnSpPr/>
      </xdr:nvCxnSpPr>
      <xdr:spPr>
        <a:xfrm>
          <a:off x="4762500" y="3812363"/>
          <a:ext cx="0" cy="1902637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16</xdr:row>
      <xdr:rowOff>0</xdr:rowOff>
    </xdr:from>
    <xdr:to>
      <xdr:col>45</xdr:col>
      <xdr:colOff>0</xdr:colOff>
      <xdr:row>22</xdr:row>
      <xdr:rowOff>0</xdr:rowOff>
    </xdr:to>
    <xdr:cxnSp macro="">
      <xdr:nvCxnSpPr>
        <xdr:cNvPr id="76" name="直線矢印コネクタ 66">
          <a:extLst>
            <a:ext uri="{FF2B5EF4-FFF2-40B4-BE49-F238E27FC236}">
              <a16:creationId xmlns:a16="http://schemas.microsoft.com/office/drawing/2014/main" id="{088210C5-F37B-D361-8D95-CA18FB7498EC}"/>
            </a:ext>
          </a:extLst>
        </xdr:cNvPr>
        <xdr:cNvCxnSpPr/>
      </xdr:nvCxnSpPr>
      <xdr:spPr>
        <a:xfrm>
          <a:off x="7048500" y="4191000"/>
          <a:ext cx="0" cy="114300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19</xdr:row>
      <xdr:rowOff>0</xdr:rowOff>
    </xdr:from>
    <xdr:to>
      <xdr:col>29</xdr:col>
      <xdr:colOff>0</xdr:colOff>
      <xdr:row>19</xdr:row>
      <xdr:rowOff>0</xdr:rowOff>
    </xdr:to>
    <xdr:cxnSp macro="">
      <xdr:nvCxnSpPr>
        <xdr:cNvPr id="79" name="直線矢印コネクタ 71">
          <a:extLst>
            <a:ext uri="{FF2B5EF4-FFF2-40B4-BE49-F238E27FC236}">
              <a16:creationId xmlns:a16="http://schemas.microsoft.com/office/drawing/2014/main" id="{943AEB12-3C6D-C2F7-1113-858AD5027AC1}"/>
            </a:ext>
          </a:extLst>
        </xdr:cNvPr>
        <xdr:cNvCxnSpPr>
          <a:endCxn id="21" idx="1"/>
        </xdr:cNvCxnSpPr>
      </xdr:nvCxnSpPr>
      <xdr:spPr>
        <a:xfrm>
          <a:off x="4572000" y="4762500"/>
          <a:ext cx="5715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19</xdr:row>
      <xdr:rowOff>0</xdr:rowOff>
    </xdr:from>
    <xdr:to>
      <xdr:col>47</xdr:col>
      <xdr:colOff>0</xdr:colOff>
      <xdr:row>19</xdr:row>
      <xdr:rowOff>0</xdr:rowOff>
    </xdr:to>
    <xdr:cxnSp macro="">
      <xdr:nvCxnSpPr>
        <xdr:cNvPr id="80" name="直線矢印コネクタ 71">
          <a:extLst>
            <a:ext uri="{FF2B5EF4-FFF2-40B4-BE49-F238E27FC236}">
              <a16:creationId xmlns:a16="http://schemas.microsoft.com/office/drawing/2014/main" id="{615056A5-B9A8-BF12-CA09-26296A0ED2EB}"/>
            </a:ext>
          </a:extLst>
        </xdr:cNvPr>
        <xdr:cNvCxnSpPr>
          <a:endCxn id="42" idx="1"/>
        </xdr:cNvCxnSpPr>
      </xdr:nvCxnSpPr>
      <xdr:spPr>
        <a:xfrm>
          <a:off x="7620000" y="4762500"/>
          <a:ext cx="5715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19</xdr:row>
      <xdr:rowOff>0</xdr:rowOff>
    </xdr:from>
    <xdr:to>
      <xdr:col>27</xdr:col>
      <xdr:colOff>0</xdr:colOff>
      <xdr:row>21</xdr:row>
      <xdr:rowOff>0</xdr:rowOff>
    </xdr:to>
    <xdr:sp macro="" textlink="">
      <xdr:nvSpPr>
        <xdr:cNvPr id="83" name="円弧 60">
          <a:extLst>
            <a:ext uri="{FF2B5EF4-FFF2-40B4-BE49-F238E27FC236}">
              <a16:creationId xmlns:a16="http://schemas.microsoft.com/office/drawing/2014/main" id="{38F0CC06-0C9C-AA7E-505A-8913ADA4C505}"/>
            </a:ext>
          </a:extLst>
        </xdr:cNvPr>
        <xdr:cNvSpPr/>
      </xdr:nvSpPr>
      <xdr:spPr>
        <a:xfrm>
          <a:off x="4000500" y="4762500"/>
          <a:ext cx="381000" cy="381000"/>
        </a:xfrm>
        <a:prstGeom prst="arc">
          <a:avLst>
            <a:gd name="adj1" fmla="val 10618439"/>
            <a:gd name="adj2" fmla="val 16278681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43</xdr:col>
      <xdr:colOff>0</xdr:colOff>
      <xdr:row>19</xdr:row>
      <xdr:rowOff>0</xdr:rowOff>
    </xdr:from>
    <xdr:to>
      <xdr:col>45</xdr:col>
      <xdr:colOff>0</xdr:colOff>
      <xdr:row>21</xdr:row>
      <xdr:rowOff>0</xdr:rowOff>
    </xdr:to>
    <xdr:sp macro="" textlink="">
      <xdr:nvSpPr>
        <xdr:cNvPr id="84" name="円弧 60">
          <a:extLst>
            <a:ext uri="{FF2B5EF4-FFF2-40B4-BE49-F238E27FC236}">
              <a16:creationId xmlns:a16="http://schemas.microsoft.com/office/drawing/2014/main" id="{6AD3D4A2-1D70-EC0D-252D-60C2A29948B1}"/>
            </a:ext>
          </a:extLst>
        </xdr:cNvPr>
        <xdr:cNvSpPr/>
      </xdr:nvSpPr>
      <xdr:spPr>
        <a:xfrm>
          <a:off x="6667500" y="4762500"/>
          <a:ext cx="381000" cy="381000"/>
        </a:xfrm>
        <a:prstGeom prst="arc">
          <a:avLst>
            <a:gd name="adj1" fmla="val 10618439"/>
            <a:gd name="adj2" fmla="val 16278681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43</xdr:col>
      <xdr:colOff>0</xdr:colOff>
      <xdr:row>20</xdr:row>
      <xdr:rowOff>0</xdr:rowOff>
    </xdr:from>
    <xdr:to>
      <xdr:col>43</xdr:col>
      <xdr:colOff>0</xdr:colOff>
      <xdr:row>30</xdr:row>
      <xdr:rowOff>0</xdr:rowOff>
    </xdr:to>
    <xdr:cxnSp macro="">
      <xdr:nvCxnSpPr>
        <xdr:cNvPr id="85" name="直線矢印コネクタ 66">
          <a:extLst>
            <a:ext uri="{FF2B5EF4-FFF2-40B4-BE49-F238E27FC236}">
              <a16:creationId xmlns:a16="http://schemas.microsoft.com/office/drawing/2014/main" id="{B6E51A96-C273-A36F-D551-37BD5C790D92}"/>
            </a:ext>
          </a:extLst>
        </xdr:cNvPr>
        <xdr:cNvCxnSpPr/>
      </xdr:nvCxnSpPr>
      <xdr:spPr>
        <a:xfrm>
          <a:off x="8191500" y="3810000"/>
          <a:ext cx="0" cy="190500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29</xdr:row>
      <xdr:rowOff>0</xdr:rowOff>
    </xdr:from>
    <xdr:to>
      <xdr:col>27</xdr:col>
      <xdr:colOff>0</xdr:colOff>
      <xdr:row>31</xdr:row>
      <xdr:rowOff>0</xdr:rowOff>
    </xdr:to>
    <xdr:sp macro="" textlink="">
      <xdr:nvSpPr>
        <xdr:cNvPr id="86" name="円弧 51">
          <a:extLst>
            <a:ext uri="{FF2B5EF4-FFF2-40B4-BE49-F238E27FC236}">
              <a16:creationId xmlns:a16="http://schemas.microsoft.com/office/drawing/2014/main" id="{4FB2868D-4FC1-2C0D-8D70-6361466282B2}"/>
            </a:ext>
          </a:extLst>
        </xdr:cNvPr>
        <xdr:cNvSpPr/>
      </xdr:nvSpPr>
      <xdr:spPr>
        <a:xfrm>
          <a:off x="4762500" y="5524500"/>
          <a:ext cx="381000" cy="381000"/>
        </a:xfrm>
        <a:prstGeom prst="arc">
          <a:avLst>
            <a:gd name="adj1" fmla="val 5381782"/>
            <a:gd name="adj2" fmla="val 1077871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27</xdr:col>
      <xdr:colOff>0</xdr:colOff>
      <xdr:row>16</xdr:row>
      <xdr:rowOff>2363</xdr:rowOff>
    </xdr:from>
    <xdr:to>
      <xdr:col>27</xdr:col>
      <xdr:colOff>0</xdr:colOff>
      <xdr:row>22</xdr:row>
      <xdr:rowOff>0</xdr:rowOff>
    </xdr:to>
    <xdr:cxnSp macro="">
      <xdr:nvCxnSpPr>
        <xdr:cNvPr id="87" name="直線矢印コネクタ 66">
          <a:extLst>
            <a:ext uri="{FF2B5EF4-FFF2-40B4-BE49-F238E27FC236}">
              <a16:creationId xmlns:a16="http://schemas.microsoft.com/office/drawing/2014/main" id="{237A0C47-A917-3CCB-BA0E-D3FCD2CB3B94}"/>
            </a:ext>
          </a:extLst>
        </xdr:cNvPr>
        <xdr:cNvCxnSpPr/>
      </xdr:nvCxnSpPr>
      <xdr:spPr>
        <a:xfrm>
          <a:off x="4381500" y="4193363"/>
          <a:ext cx="0" cy="1140637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29</xdr:row>
      <xdr:rowOff>0</xdr:rowOff>
    </xdr:from>
    <xdr:to>
      <xdr:col>45</xdr:col>
      <xdr:colOff>0</xdr:colOff>
      <xdr:row>31</xdr:row>
      <xdr:rowOff>0</xdr:rowOff>
    </xdr:to>
    <xdr:sp macro="" textlink="">
      <xdr:nvSpPr>
        <xdr:cNvPr id="88" name="円弧 51">
          <a:extLst>
            <a:ext uri="{FF2B5EF4-FFF2-40B4-BE49-F238E27FC236}">
              <a16:creationId xmlns:a16="http://schemas.microsoft.com/office/drawing/2014/main" id="{89231C9E-DD23-6646-2152-D5A4966BFDEB}"/>
            </a:ext>
          </a:extLst>
        </xdr:cNvPr>
        <xdr:cNvSpPr/>
      </xdr:nvSpPr>
      <xdr:spPr>
        <a:xfrm>
          <a:off x="8191500" y="5524500"/>
          <a:ext cx="381000" cy="381000"/>
        </a:xfrm>
        <a:prstGeom prst="arc">
          <a:avLst>
            <a:gd name="adj1" fmla="val 5381782"/>
            <a:gd name="adj2" fmla="val 1077871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29</xdr:col>
      <xdr:colOff>0</xdr:colOff>
      <xdr:row>31</xdr:row>
      <xdr:rowOff>0</xdr:rowOff>
    </xdr:to>
    <xdr:cxnSp macro="">
      <xdr:nvCxnSpPr>
        <xdr:cNvPr id="89" name="直線矢印コネクタ 66">
          <a:extLst>
            <a:ext uri="{FF2B5EF4-FFF2-40B4-BE49-F238E27FC236}">
              <a16:creationId xmlns:a16="http://schemas.microsoft.com/office/drawing/2014/main" id="{D780C8A2-4903-8AD9-7165-56FB71B5972C}"/>
            </a:ext>
          </a:extLst>
        </xdr:cNvPr>
        <xdr:cNvCxnSpPr>
          <a:endCxn id="35" idx="1"/>
        </xdr:cNvCxnSpPr>
      </xdr:nvCxnSpPr>
      <xdr:spPr>
        <a:xfrm>
          <a:off x="4953000" y="5905500"/>
          <a:ext cx="5715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31</xdr:row>
      <xdr:rowOff>0</xdr:rowOff>
    </xdr:from>
    <xdr:to>
      <xdr:col>47</xdr:col>
      <xdr:colOff>0</xdr:colOff>
      <xdr:row>31</xdr:row>
      <xdr:rowOff>0</xdr:rowOff>
    </xdr:to>
    <xdr:cxnSp macro="">
      <xdr:nvCxnSpPr>
        <xdr:cNvPr id="92" name="直線矢印コネクタ 66">
          <a:extLst>
            <a:ext uri="{FF2B5EF4-FFF2-40B4-BE49-F238E27FC236}">
              <a16:creationId xmlns:a16="http://schemas.microsoft.com/office/drawing/2014/main" id="{E4C6C9F8-DDCF-3479-1F05-67A697D149FA}"/>
            </a:ext>
          </a:extLst>
        </xdr:cNvPr>
        <xdr:cNvCxnSpPr>
          <a:endCxn id="48" idx="1"/>
        </xdr:cNvCxnSpPr>
      </xdr:nvCxnSpPr>
      <xdr:spPr>
        <a:xfrm>
          <a:off x="8382000" y="5905500"/>
          <a:ext cx="5715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16</xdr:row>
      <xdr:rowOff>0</xdr:rowOff>
    </xdr:from>
    <xdr:to>
      <xdr:col>36</xdr:col>
      <xdr:colOff>0</xdr:colOff>
      <xdr:row>17</xdr:row>
      <xdr:rowOff>0</xdr:rowOff>
    </xdr:to>
    <xdr:sp macro="" textlink="">
      <xdr:nvSpPr>
        <xdr:cNvPr id="93" name="テキスト ボックス 13">
          <a:extLst>
            <a:ext uri="{FF2B5EF4-FFF2-40B4-BE49-F238E27FC236}">
              <a16:creationId xmlns:a16="http://schemas.microsoft.com/office/drawing/2014/main" id="{2A971EFA-2B08-FCC2-209F-B54664BA8F07}"/>
            </a:ext>
          </a:extLst>
        </xdr:cNvPr>
        <xdr:cNvSpPr txBox="1"/>
      </xdr:nvSpPr>
      <xdr:spPr>
        <a:xfrm>
          <a:off x="5905500" y="4191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51</xdr:col>
      <xdr:colOff>0</xdr:colOff>
      <xdr:row>16</xdr:row>
      <xdr:rowOff>0</xdr:rowOff>
    </xdr:from>
    <xdr:to>
      <xdr:col>54</xdr:col>
      <xdr:colOff>0</xdr:colOff>
      <xdr:row>17</xdr:row>
      <xdr:rowOff>0</xdr:rowOff>
    </xdr:to>
    <xdr:sp macro="" textlink="">
      <xdr:nvSpPr>
        <xdr:cNvPr id="94" name="テキスト ボックス 13">
          <a:extLst>
            <a:ext uri="{FF2B5EF4-FFF2-40B4-BE49-F238E27FC236}">
              <a16:creationId xmlns:a16="http://schemas.microsoft.com/office/drawing/2014/main" id="{8CB75D30-27C7-86F1-09D2-634670ABCA77}"/>
            </a:ext>
          </a:extLst>
        </xdr:cNvPr>
        <xdr:cNvSpPr txBox="1"/>
      </xdr:nvSpPr>
      <xdr:spPr>
        <a:xfrm>
          <a:off x="8953500" y="4191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26</xdr:col>
      <xdr:colOff>22412</xdr:colOff>
      <xdr:row>30</xdr:row>
      <xdr:rowOff>11206</xdr:rowOff>
    </xdr:from>
    <xdr:to>
      <xdr:col>29</xdr:col>
      <xdr:colOff>22412</xdr:colOff>
      <xdr:row>31</xdr:row>
      <xdr:rowOff>11206</xdr:rowOff>
    </xdr:to>
    <xdr:sp macro="" textlink="">
      <xdr:nvSpPr>
        <xdr:cNvPr id="95" name="テキスト ボックス 12">
          <a:extLst>
            <a:ext uri="{FF2B5EF4-FFF2-40B4-BE49-F238E27FC236}">
              <a16:creationId xmlns:a16="http://schemas.microsoft.com/office/drawing/2014/main" id="{008DB544-0951-C290-F18D-CECE8C81CC4B}"/>
            </a:ext>
          </a:extLst>
        </xdr:cNvPr>
        <xdr:cNvSpPr txBox="1"/>
      </xdr:nvSpPr>
      <xdr:spPr>
        <a:xfrm>
          <a:off x="4975412" y="5726206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TMS=0</a:t>
          </a:r>
        </a:p>
      </xdr:txBody>
    </xdr:sp>
    <xdr:clientData/>
  </xdr:twoCellAnchor>
  <xdr:twoCellAnchor>
    <xdr:from>
      <xdr:col>44</xdr:col>
      <xdr:colOff>0</xdr:colOff>
      <xdr:row>14</xdr:row>
      <xdr:rowOff>0</xdr:rowOff>
    </xdr:from>
    <xdr:to>
      <xdr:col>47</xdr:col>
      <xdr:colOff>0</xdr:colOff>
      <xdr:row>15</xdr:row>
      <xdr:rowOff>0</xdr:rowOff>
    </xdr:to>
    <xdr:sp macro="" textlink="">
      <xdr:nvSpPr>
        <xdr:cNvPr id="96" name="テキスト ボックス 12">
          <a:extLst>
            <a:ext uri="{FF2B5EF4-FFF2-40B4-BE49-F238E27FC236}">
              <a16:creationId xmlns:a16="http://schemas.microsoft.com/office/drawing/2014/main" id="{EDA2F96A-049A-DC92-27A6-AA0F2EDB6036}"/>
            </a:ext>
          </a:extLst>
        </xdr:cNvPr>
        <xdr:cNvSpPr txBox="1"/>
      </xdr:nvSpPr>
      <xdr:spPr>
        <a:xfrm>
          <a:off x="7620000" y="3810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TMS=1</a:t>
          </a:r>
        </a:p>
      </xdr:txBody>
    </xdr:sp>
    <xdr:clientData/>
  </xdr:twoCellAnchor>
  <xdr:twoCellAnchor>
    <xdr:from>
      <xdr:col>33</xdr:col>
      <xdr:colOff>0</xdr:colOff>
      <xdr:row>20</xdr:row>
      <xdr:rowOff>0</xdr:rowOff>
    </xdr:from>
    <xdr:to>
      <xdr:col>36</xdr:col>
      <xdr:colOff>0</xdr:colOff>
      <xdr:row>21</xdr:row>
      <xdr:rowOff>0</xdr:rowOff>
    </xdr:to>
    <xdr:sp macro="" textlink="">
      <xdr:nvSpPr>
        <xdr:cNvPr id="97" name="テキスト ボックス 12">
          <a:extLst>
            <a:ext uri="{FF2B5EF4-FFF2-40B4-BE49-F238E27FC236}">
              <a16:creationId xmlns:a16="http://schemas.microsoft.com/office/drawing/2014/main" id="{AFDB79F2-76F2-DA62-1A76-D76733990A60}"/>
            </a:ext>
          </a:extLst>
        </xdr:cNvPr>
        <xdr:cNvSpPr txBox="1"/>
      </xdr:nvSpPr>
      <xdr:spPr>
        <a:xfrm>
          <a:off x="5905500" y="4953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TMS=1</a:t>
          </a:r>
        </a:p>
      </xdr:txBody>
    </xdr:sp>
    <xdr:clientData/>
  </xdr:twoCellAnchor>
  <xdr:twoCellAnchor>
    <xdr:from>
      <xdr:col>51</xdr:col>
      <xdr:colOff>0</xdr:colOff>
      <xdr:row>20</xdr:row>
      <xdr:rowOff>0</xdr:rowOff>
    </xdr:from>
    <xdr:to>
      <xdr:col>54</xdr:col>
      <xdr:colOff>0</xdr:colOff>
      <xdr:row>21</xdr:row>
      <xdr:rowOff>0</xdr:rowOff>
    </xdr:to>
    <xdr:sp macro="" textlink="">
      <xdr:nvSpPr>
        <xdr:cNvPr id="98" name="テキスト ボックス 12">
          <a:extLst>
            <a:ext uri="{FF2B5EF4-FFF2-40B4-BE49-F238E27FC236}">
              <a16:creationId xmlns:a16="http://schemas.microsoft.com/office/drawing/2014/main" id="{4A0DDA8B-DC5F-189F-51CC-92A8410016BB}"/>
            </a:ext>
          </a:extLst>
        </xdr:cNvPr>
        <xdr:cNvSpPr txBox="1"/>
      </xdr:nvSpPr>
      <xdr:spPr>
        <a:xfrm>
          <a:off x="8953500" y="4953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TMS=1</a:t>
          </a:r>
        </a:p>
      </xdr:txBody>
    </xdr:sp>
    <xdr:clientData/>
  </xdr:twoCellAnchor>
  <xdr:twoCellAnchor>
    <xdr:from>
      <xdr:col>33</xdr:col>
      <xdr:colOff>0</xdr:colOff>
      <xdr:row>24</xdr:row>
      <xdr:rowOff>0</xdr:rowOff>
    </xdr:from>
    <xdr:to>
      <xdr:col>36</xdr:col>
      <xdr:colOff>0</xdr:colOff>
      <xdr:row>25</xdr:row>
      <xdr:rowOff>0</xdr:rowOff>
    </xdr:to>
    <xdr:sp macro="" textlink="">
      <xdr:nvSpPr>
        <xdr:cNvPr id="99" name="テキスト ボックス 13">
          <a:extLst>
            <a:ext uri="{FF2B5EF4-FFF2-40B4-BE49-F238E27FC236}">
              <a16:creationId xmlns:a16="http://schemas.microsoft.com/office/drawing/2014/main" id="{66770644-735E-8BEE-26BE-303D93BDD7B9}"/>
            </a:ext>
          </a:extLst>
        </xdr:cNvPr>
        <xdr:cNvSpPr txBox="1"/>
      </xdr:nvSpPr>
      <xdr:spPr>
        <a:xfrm>
          <a:off x="5905500" y="5715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51</xdr:col>
      <xdr:colOff>0</xdr:colOff>
      <xdr:row>24</xdr:row>
      <xdr:rowOff>0</xdr:rowOff>
    </xdr:from>
    <xdr:to>
      <xdr:col>54</xdr:col>
      <xdr:colOff>0</xdr:colOff>
      <xdr:row>25</xdr:row>
      <xdr:rowOff>0</xdr:rowOff>
    </xdr:to>
    <xdr:sp macro="" textlink="">
      <xdr:nvSpPr>
        <xdr:cNvPr id="125" name="テキスト ボックス 13">
          <a:extLst>
            <a:ext uri="{FF2B5EF4-FFF2-40B4-BE49-F238E27FC236}">
              <a16:creationId xmlns:a16="http://schemas.microsoft.com/office/drawing/2014/main" id="{1514A0CF-5FF0-7E76-532C-96466DC5370D}"/>
            </a:ext>
          </a:extLst>
        </xdr:cNvPr>
        <xdr:cNvSpPr txBox="1"/>
      </xdr:nvSpPr>
      <xdr:spPr>
        <a:xfrm>
          <a:off x="8953500" y="5715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33</xdr:col>
      <xdr:colOff>0</xdr:colOff>
      <xdr:row>28</xdr:row>
      <xdr:rowOff>0</xdr:rowOff>
    </xdr:from>
    <xdr:to>
      <xdr:col>36</xdr:col>
      <xdr:colOff>0</xdr:colOff>
      <xdr:row>29</xdr:row>
      <xdr:rowOff>0</xdr:rowOff>
    </xdr:to>
    <xdr:sp macro="" textlink="">
      <xdr:nvSpPr>
        <xdr:cNvPr id="126" name="テキスト ボックス 12">
          <a:extLst>
            <a:ext uri="{FF2B5EF4-FFF2-40B4-BE49-F238E27FC236}">
              <a16:creationId xmlns:a16="http://schemas.microsoft.com/office/drawing/2014/main" id="{39E031E7-E675-65B2-FACC-B3F59DC85EDB}"/>
            </a:ext>
          </a:extLst>
        </xdr:cNvPr>
        <xdr:cNvSpPr txBox="1"/>
      </xdr:nvSpPr>
      <xdr:spPr>
        <a:xfrm>
          <a:off x="5905500" y="6477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TMS=1</a:t>
          </a:r>
        </a:p>
      </xdr:txBody>
    </xdr:sp>
    <xdr:clientData/>
  </xdr:twoCellAnchor>
  <xdr:twoCellAnchor>
    <xdr:from>
      <xdr:col>51</xdr:col>
      <xdr:colOff>0</xdr:colOff>
      <xdr:row>28</xdr:row>
      <xdr:rowOff>0</xdr:rowOff>
    </xdr:from>
    <xdr:to>
      <xdr:col>54</xdr:col>
      <xdr:colOff>0</xdr:colOff>
      <xdr:row>29</xdr:row>
      <xdr:rowOff>0</xdr:rowOff>
    </xdr:to>
    <xdr:sp macro="" textlink="">
      <xdr:nvSpPr>
        <xdr:cNvPr id="127" name="テキスト ボックス 12">
          <a:extLst>
            <a:ext uri="{FF2B5EF4-FFF2-40B4-BE49-F238E27FC236}">
              <a16:creationId xmlns:a16="http://schemas.microsoft.com/office/drawing/2014/main" id="{4CD65287-3F5F-97B2-B9C1-3ED768932AEF}"/>
            </a:ext>
          </a:extLst>
        </xdr:cNvPr>
        <xdr:cNvSpPr txBox="1"/>
      </xdr:nvSpPr>
      <xdr:spPr>
        <a:xfrm>
          <a:off x="8953500" y="6477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TMS=1</a:t>
          </a:r>
        </a:p>
      </xdr:txBody>
    </xdr:sp>
    <xdr:clientData/>
  </xdr:twoCellAnchor>
  <xdr:twoCellAnchor>
    <xdr:from>
      <xdr:col>51</xdr:col>
      <xdr:colOff>0</xdr:colOff>
      <xdr:row>32</xdr:row>
      <xdr:rowOff>0</xdr:rowOff>
    </xdr:from>
    <xdr:to>
      <xdr:col>54</xdr:col>
      <xdr:colOff>0</xdr:colOff>
      <xdr:row>33</xdr:row>
      <xdr:rowOff>0</xdr:rowOff>
    </xdr:to>
    <xdr:sp macro="" textlink="">
      <xdr:nvSpPr>
        <xdr:cNvPr id="128" name="テキスト ボックス 12">
          <a:extLst>
            <a:ext uri="{FF2B5EF4-FFF2-40B4-BE49-F238E27FC236}">
              <a16:creationId xmlns:a16="http://schemas.microsoft.com/office/drawing/2014/main" id="{CC6F3613-F95D-DD0F-4D1C-CDC9ABA8B47C}"/>
            </a:ext>
          </a:extLst>
        </xdr:cNvPr>
        <xdr:cNvSpPr txBox="1"/>
      </xdr:nvSpPr>
      <xdr:spPr>
        <a:xfrm>
          <a:off x="8953500" y="7239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TMS=1</a:t>
          </a:r>
        </a:p>
      </xdr:txBody>
    </xdr:sp>
    <xdr:clientData/>
  </xdr:twoCellAnchor>
  <xdr:twoCellAnchor>
    <xdr:from>
      <xdr:col>33</xdr:col>
      <xdr:colOff>0</xdr:colOff>
      <xdr:row>32</xdr:row>
      <xdr:rowOff>0</xdr:rowOff>
    </xdr:from>
    <xdr:to>
      <xdr:col>36</xdr:col>
      <xdr:colOff>0</xdr:colOff>
      <xdr:row>33</xdr:row>
      <xdr:rowOff>0</xdr:rowOff>
    </xdr:to>
    <xdr:sp macro="" textlink="">
      <xdr:nvSpPr>
        <xdr:cNvPr id="129" name="テキスト ボックス 12">
          <a:extLst>
            <a:ext uri="{FF2B5EF4-FFF2-40B4-BE49-F238E27FC236}">
              <a16:creationId xmlns:a16="http://schemas.microsoft.com/office/drawing/2014/main" id="{09970F0E-E3D4-948B-0958-D3B5FEC2C2A4}"/>
            </a:ext>
          </a:extLst>
        </xdr:cNvPr>
        <xdr:cNvSpPr txBox="1"/>
      </xdr:nvSpPr>
      <xdr:spPr>
        <a:xfrm>
          <a:off x="5905500" y="7239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TMS=1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0</xdr:colOff>
      <xdr:row>39</xdr:row>
      <xdr:rowOff>0</xdr:rowOff>
    </xdr:to>
    <xdr:cxnSp macro="">
      <xdr:nvCxnSpPr>
        <xdr:cNvPr id="134" name="直線矢印コネクタ 6">
          <a:extLst>
            <a:ext uri="{FF2B5EF4-FFF2-40B4-BE49-F238E27FC236}">
              <a16:creationId xmlns:a16="http://schemas.microsoft.com/office/drawing/2014/main" id="{FD68E969-DDB6-785E-9881-330EDFF4ADBB}"/>
            </a:ext>
          </a:extLst>
        </xdr:cNvPr>
        <xdr:cNvCxnSpPr>
          <a:endCxn id="10" idx="2"/>
        </xdr:cNvCxnSpPr>
      </xdr:nvCxnSpPr>
      <xdr:spPr>
        <a:xfrm flipV="1">
          <a:off x="2857500" y="2286000"/>
          <a:ext cx="0" cy="51435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0</xdr:colOff>
      <xdr:row>37</xdr:row>
      <xdr:rowOff>0</xdr:rowOff>
    </xdr:to>
    <xdr:cxnSp macro="">
      <xdr:nvCxnSpPr>
        <xdr:cNvPr id="139" name="直線矢印コネクタ 66">
          <a:extLst>
            <a:ext uri="{FF2B5EF4-FFF2-40B4-BE49-F238E27FC236}">
              <a16:creationId xmlns:a16="http://schemas.microsoft.com/office/drawing/2014/main" id="{A89301C1-107D-F079-5D52-AB7F6E5339CE}"/>
            </a:ext>
          </a:extLst>
        </xdr:cNvPr>
        <xdr:cNvCxnSpPr/>
      </xdr:nvCxnSpPr>
      <xdr:spPr>
        <a:xfrm>
          <a:off x="5524500" y="6858000"/>
          <a:ext cx="0" cy="19050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36</xdr:row>
      <xdr:rowOff>0</xdr:rowOff>
    </xdr:from>
    <xdr:to>
      <xdr:col>49</xdr:col>
      <xdr:colOff>0</xdr:colOff>
      <xdr:row>37</xdr:row>
      <xdr:rowOff>0</xdr:rowOff>
    </xdr:to>
    <xdr:cxnSp macro="">
      <xdr:nvCxnSpPr>
        <xdr:cNvPr id="142" name="直線矢印コネクタ 66">
          <a:extLst>
            <a:ext uri="{FF2B5EF4-FFF2-40B4-BE49-F238E27FC236}">
              <a16:creationId xmlns:a16="http://schemas.microsoft.com/office/drawing/2014/main" id="{B34AB8B2-8F91-79B3-848A-CD8514C183B1}"/>
            </a:ext>
          </a:extLst>
        </xdr:cNvPr>
        <xdr:cNvCxnSpPr/>
      </xdr:nvCxnSpPr>
      <xdr:spPr>
        <a:xfrm>
          <a:off x="8572500" y="6858000"/>
          <a:ext cx="0" cy="19050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38</xdr:row>
      <xdr:rowOff>0</xdr:rowOff>
    </xdr:from>
    <xdr:to>
      <xdr:col>53</xdr:col>
      <xdr:colOff>0</xdr:colOff>
      <xdr:row>40</xdr:row>
      <xdr:rowOff>0</xdr:rowOff>
    </xdr:to>
    <xdr:sp macro="" textlink="">
      <xdr:nvSpPr>
        <xdr:cNvPr id="145" name="円弧 65">
          <a:extLst>
            <a:ext uri="{FF2B5EF4-FFF2-40B4-BE49-F238E27FC236}">
              <a16:creationId xmlns:a16="http://schemas.microsoft.com/office/drawing/2014/main" id="{1E10BDD9-0A07-8A78-D807-BC301780A500}"/>
            </a:ext>
          </a:extLst>
        </xdr:cNvPr>
        <xdr:cNvSpPr/>
      </xdr:nvSpPr>
      <xdr:spPr>
        <a:xfrm>
          <a:off x="8953500" y="7239000"/>
          <a:ext cx="381000" cy="381000"/>
        </a:xfrm>
        <a:prstGeom prst="arc">
          <a:avLst>
            <a:gd name="adj1" fmla="val 21557364"/>
            <a:gd name="adj2" fmla="val 543968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47</xdr:col>
      <xdr:colOff>0</xdr:colOff>
      <xdr:row>36</xdr:row>
      <xdr:rowOff>0</xdr:rowOff>
    </xdr:from>
    <xdr:to>
      <xdr:col>49</xdr:col>
      <xdr:colOff>0</xdr:colOff>
      <xdr:row>38</xdr:row>
      <xdr:rowOff>0</xdr:rowOff>
    </xdr:to>
    <xdr:sp macro="" textlink="">
      <xdr:nvSpPr>
        <xdr:cNvPr id="146" name="円弧 65">
          <a:extLst>
            <a:ext uri="{FF2B5EF4-FFF2-40B4-BE49-F238E27FC236}">
              <a16:creationId xmlns:a16="http://schemas.microsoft.com/office/drawing/2014/main" id="{541D4A2D-2B35-38EB-9B68-A8C2C1D529B9}"/>
            </a:ext>
          </a:extLst>
        </xdr:cNvPr>
        <xdr:cNvSpPr/>
      </xdr:nvSpPr>
      <xdr:spPr>
        <a:xfrm>
          <a:off x="8191500" y="6858000"/>
          <a:ext cx="381000" cy="381000"/>
        </a:xfrm>
        <a:prstGeom prst="arc">
          <a:avLst>
            <a:gd name="adj1" fmla="val 21557364"/>
            <a:gd name="adj2" fmla="val 543968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29</xdr:col>
      <xdr:colOff>0</xdr:colOff>
      <xdr:row>36</xdr:row>
      <xdr:rowOff>0</xdr:rowOff>
    </xdr:from>
    <xdr:to>
      <xdr:col>31</xdr:col>
      <xdr:colOff>0</xdr:colOff>
      <xdr:row>38</xdr:row>
      <xdr:rowOff>0</xdr:rowOff>
    </xdr:to>
    <xdr:sp macro="" textlink="">
      <xdr:nvSpPr>
        <xdr:cNvPr id="147" name="円弧 65">
          <a:extLst>
            <a:ext uri="{FF2B5EF4-FFF2-40B4-BE49-F238E27FC236}">
              <a16:creationId xmlns:a16="http://schemas.microsoft.com/office/drawing/2014/main" id="{5AB0BF09-B0C5-4988-6650-5BB97B85FFCB}"/>
            </a:ext>
          </a:extLst>
        </xdr:cNvPr>
        <xdr:cNvSpPr/>
      </xdr:nvSpPr>
      <xdr:spPr>
        <a:xfrm>
          <a:off x="5143500" y="6858000"/>
          <a:ext cx="381000" cy="381000"/>
        </a:xfrm>
        <a:prstGeom prst="arc">
          <a:avLst>
            <a:gd name="adj1" fmla="val 21557364"/>
            <a:gd name="adj2" fmla="val 543968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24</xdr:col>
      <xdr:colOff>0</xdr:colOff>
      <xdr:row>38</xdr:row>
      <xdr:rowOff>0</xdr:rowOff>
    </xdr:from>
    <xdr:to>
      <xdr:col>48</xdr:col>
      <xdr:colOff>0</xdr:colOff>
      <xdr:row>38</xdr:row>
      <xdr:rowOff>0</xdr:rowOff>
    </xdr:to>
    <xdr:cxnSp macro="">
      <xdr:nvCxnSpPr>
        <xdr:cNvPr id="148" name="直線矢印コネクタ 66">
          <a:extLst>
            <a:ext uri="{FF2B5EF4-FFF2-40B4-BE49-F238E27FC236}">
              <a16:creationId xmlns:a16="http://schemas.microsoft.com/office/drawing/2014/main" id="{0B69DB68-4E5F-0BE6-9C9B-7C2C3A4BAF70}"/>
            </a:ext>
          </a:extLst>
        </xdr:cNvPr>
        <xdr:cNvCxnSpPr/>
      </xdr:nvCxnSpPr>
      <xdr:spPr>
        <a:xfrm>
          <a:off x="4191000" y="7239000"/>
          <a:ext cx="41910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11</xdr:row>
      <xdr:rowOff>0</xdr:rowOff>
    </xdr:from>
    <xdr:to>
      <xdr:col>25</xdr:col>
      <xdr:colOff>0</xdr:colOff>
      <xdr:row>13</xdr:row>
      <xdr:rowOff>0</xdr:rowOff>
    </xdr:to>
    <xdr:sp macro="" textlink="">
      <xdr:nvSpPr>
        <xdr:cNvPr id="151" name="円弧 60">
          <a:extLst>
            <a:ext uri="{FF2B5EF4-FFF2-40B4-BE49-F238E27FC236}">
              <a16:creationId xmlns:a16="http://schemas.microsoft.com/office/drawing/2014/main" id="{D17E4358-064A-09A7-027B-2B5D5E15583F}"/>
            </a:ext>
          </a:extLst>
        </xdr:cNvPr>
        <xdr:cNvSpPr/>
      </xdr:nvSpPr>
      <xdr:spPr>
        <a:xfrm>
          <a:off x="4000500" y="2095500"/>
          <a:ext cx="381000" cy="381000"/>
        </a:xfrm>
        <a:prstGeom prst="arc">
          <a:avLst>
            <a:gd name="adj1" fmla="val 10618439"/>
            <a:gd name="adj2" fmla="val 16278681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23</xdr:col>
      <xdr:colOff>0</xdr:colOff>
      <xdr:row>12</xdr:row>
      <xdr:rowOff>0</xdr:rowOff>
    </xdr:from>
    <xdr:to>
      <xdr:col>23</xdr:col>
      <xdr:colOff>0</xdr:colOff>
      <xdr:row>37</xdr:row>
      <xdr:rowOff>0</xdr:rowOff>
    </xdr:to>
    <xdr:cxnSp macro="">
      <xdr:nvCxnSpPr>
        <xdr:cNvPr id="152" name="直線矢印コネクタ 66">
          <a:extLst>
            <a:ext uri="{FF2B5EF4-FFF2-40B4-BE49-F238E27FC236}">
              <a16:creationId xmlns:a16="http://schemas.microsoft.com/office/drawing/2014/main" id="{FF2579B1-8223-AC9C-8F9A-FBA5C101A814}"/>
            </a:ext>
          </a:extLst>
        </xdr:cNvPr>
        <xdr:cNvCxnSpPr/>
      </xdr:nvCxnSpPr>
      <xdr:spPr>
        <a:xfrm>
          <a:off x="4000500" y="2286000"/>
          <a:ext cx="0" cy="476250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36</xdr:row>
      <xdr:rowOff>0</xdr:rowOff>
    </xdr:from>
    <xdr:to>
      <xdr:col>25</xdr:col>
      <xdr:colOff>0</xdr:colOff>
      <xdr:row>38</xdr:row>
      <xdr:rowOff>0</xdr:rowOff>
    </xdr:to>
    <xdr:sp macro="" textlink="">
      <xdr:nvSpPr>
        <xdr:cNvPr id="155" name="円弧 51">
          <a:extLst>
            <a:ext uri="{FF2B5EF4-FFF2-40B4-BE49-F238E27FC236}">
              <a16:creationId xmlns:a16="http://schemas.microsoft.com/office/drawing/2014/main" id="{AFDAE474-2F36-C08F-D357-E7575C76A9A2}"/>
            </a:ext>
          </a:extLst>
        </xdr:cNvPr>
        <xdr:cNvSpPr/>
      </xdr:nvSpPr>
      <xdr:spPr>
        <a:xfrm>
          <a:off x="4000500" y="6858000"/>
          <a:ext cx="381000" cy="381000"/>
        </a:xfrm>
        <a:prstGeom prst="arc">
          <a:avLst>
            <a:gd name="adj1" fmla="val 5381782"/>
            <a:gd name="adj2" fmla="val 1077871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34</xdr:col>
      <xdr:colOff>0</xdr:colOff>
      <xdr:row>37</xdr:row>
      <xdr:rowOff>0</xdr:rowOff>
    </xdr:to>
    <xdr:sp macro="" textlink="">
      <xdr:nvSpPr>
        <xdr:cNvPr id="156" name="テキスト ボックス 12">
          <a:extLst>
            <a:ext uri="{FF2B5EF4-FFF2-40B4-BE49-F238E27FC236}">
              <a16:creationId xmlns:a16="http://schemas.microsoft.com/office/drawing/2014/main" id="{A04B295B-A615-060D-E840-020D286C597C}"/>
            </a:ext>
          </a:extLst>
        </xdr:cNvPr>
        <xdr:cNvSpPr txBox="1"/>
      </xdr:nvSpPr>
      <xdr:spPr>
        <a:xfrm>
          <a:off x="5524500" y="6858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TMS=1</a:t>
          </a:r>
        </a:p>
      </xdr:txBody>
    </xdr:sp>
    <xdr:clientData/>
  </xdr:twoCellAnchor>
  <xdr:twoCellAnchor>
    <xdr:from>
      <xdr:col>49</xdr:col>
      <xdr:colOff>0</xdr:colOff>
      <xdr:row>36</xdr:row>
      <xdr:rowOff>0</xdr:rowOff>
    </xdr:from>
    <xdr:to>
      <xdr:col>52</xdr:col>
      <xdr:colOff>0</xdr:colOff>
      <xdr:row>37</xdr:row>
      <xdr:rowOff>0</xdr:rowOff>
    </xdr:to>
    <xdr:sp macro="" textlink="">
      <xdr:nvSpPr>
        <xdr:cNvPr id="157" name="テキスト ボックス 12">
          <a:extLst>
            <a:ext uri="{FF2B5EF4-FFF2-40B4-BE49-F238E27FC236}">
              <a16:creationId xmlns:a16="http://schemas.microsoft.com/office/drawing/2014/main" id="{B180703F-27B7-A7C3-0157-17C04093B7CE}"/>
            </a:ext>
          </a:extLst>
        </xdr:cNvPr>
        <xdr:cNvSpPr txBox="1"/>
      </xdr:nvSpPr>
      <xdr:spPr>
        <a:xfrm>
          <a:off x="8572500" y="6858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TMS=1</a:t>
          </a:r>
        </a:p>
      </xdr:txBody>
    </xdr:sp>
    <xdr:clientData/>
  </xdr:twoCellAnchor>
  <xdr:twoCellAnchor>
    <xdr:from>
      <xdr:col>53</xdr:col>
      <xdr:colOff>0</xdr:colOff>
      <xdr:row>36</xdr:row>
      <xdr:rowOff>0</xdr:rowOff>
    </xdr:from>
    <xdr:to>
      <xdr:col>53</xdr:col>
      <xdr:colOff>0</xdr:colOff>
      <xdr:row>39</xdr:row>
      <xdr:rowOff>0</xdr:rowOff>
    </xdr:to>
    <xdr:cxnSp macro="">
      <xdr:nvCxnSpPr>
        <xdr:cNvPr id="158" name="直線矢印コネクタ 66">
          <a:extLst>
            <a:ext uri="{FF2B5EF4-FFF2-40B4-BE49-F238E27FC236}">
              <a16:creationId xmlns:a16="http://schemas.microsoft.com/office/drawing/2014/main" id="{C4DF616E-690D-3D81-F48A-C24648B14D9B}"/>
            </a:ext>
          </a:extLst>
        </xdr:cNvPr>
        <xdr:cNvCxnSpPr/>
      </xdr:nvCxnSpPr>
      <xdr:spPr>
        <a:xfrm>
          <a:off x="9334500" y="6858000"/>
          <a:ext cx="0" cy="57150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40</xdr:row>
      <xdr:rowOff>0</xdr:rowOff>
    </xdr:from>
    <xdr:to>
      <xdr:col>52</xdr:col>
      <xdr:colOff>0</xdr:colOff>
      <xdr:row>40</xdr:row>
      <xdr:rowOff>0</xdr:rowOff>
    </xdr:to>
    <xdr:cxnSp macro="">
      <xdr:nvCxnSpPr>
        <xdr:cNvPr id="161" name="直線矢印コネクタ 66">
          <a:extLst>
            <a:ext uri="{FF2B5EF4-FFF2-40B4-BE49-F238E27FC236}">
              <a16:creationId xmlns:a16="http://schemas.microsoft.com/office/drawing/2014/main" id="{A3BF6574-C172-4FC8-64A0-3ADE712B5F19}"/>
            </a:ext>
          </a:extLst>
        </xdr:cNvPr>
        <xdr:cNvCxnSpPr/>
      </xdr:nvCxnSpPr>
      <xdr:spPr>
        <a:xfrm>
          <a:off x="3048000" y="7620000"/>
          <a:ext cx="60960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38</xdr:row>
      <xdr:rowOff>0</xdr:rowOff>
    </xdr:from>
    <xdr:to>
      <xdr:col>17</xdr:col>
      <xdr:colOff>0</xdr:colOff>
      <xdr:row>40</xdr:row>
      <xdr:rowOff>0</xdr:rowOff>
    </xdr:to>
    <xdr:sp macro="" textlink="">
      <xdr:nvSpPr>
        <xdr:cNvPr id="165" name="円弧 51">
          <a:extLst>
            <a:ext uri="{FF2B5EF4-FFF2-40B4-BE49-F238E27FC236}">
              <a16:creationId xmlns:a16="http://schemas.microsoft.com/office/drawing/2014/main" id="{99FE4020-1410-157F-D039-B366F4A65EAC}"/>
            </a:ext>
          </a:extLst>
        </xdr:cNvPr>
        <xdr:cNvSpPr/>
      </xdr:nvSpPr>
      <xdr:spPr>
        <a:xfrm>
          <a:off x="2857500" y="7239000"/>
          <a:ext cx="381000" cy="381000"/>
        </a:xfrm>
        <a:prstGeom prst="arc">
          <a:avLst>
            <a:gd name="adj1" fmla="val 5381782"/>
            <a:gd name="adj2" fmla="val 1077871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53</xdr:col>
      <xdr:colOff>0</xdr:colOff>
      <xdr:row>36</xdr:row>
      <xdr:rowOff>0</xdr:rowOff>
    </xdr:from>
    <xdr:to>
      <xdr:col>56</xdr:col>
      <xdr:colOff>0</xdr:colOff>
      <xdr:row>37</xdr:row>
      <xdr:rowOff>0</xdr:rowOff>
    </xdr:to>
    <xdr:sp macro="" textlink="">
      <xdr:nvSpPr>
        <xdr:cNvPr id="166" name="テキスト ボックス 13">
          <a:extLst>
            <a:ext uri="{FF2B5EF4-FFF2-40B4-BE49-F238E27FC236}">
              <a16:creationId xmlns:a16="http://schemas.microsoft.com/office/drawing/2014/main" id="{2770C0D4-63F4-C596-2299-14230D5DDBA3}"/>
            </a:ext>
          </a:extLst>
        </xdr:cNvPr>
        <xdr:cNvSpPr txBox="1"/>
      </xdr:nvSpPr>
      <xdr:spPr>
        <a:xfrm>
          <a:off x="9334500" y="6858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38</xdr:col>
      <xdr:colOff>0</xdr:colOff>
      <xdr:row>37</xdr:row>
      <xdr:rowOff>0</xdr:rowOff>
    </xdr:to>
    <xdr:sp macro="" textlink="">
      <xdr:nvSpPr>
        <xdr:cNvPr id="167" name="テキスト ボックス 13">
          <a:extLst>
            <a:ext uri="{FF2B5EF4-FFF2-40B4-BE49-F238E27FC236}">
              <a16:creationId xmlns:a16="http://schemas.microsoft.com/office/drawing/2014/main" id="{7D6B6B50-BFDF-AAB9-F3B3-B13396C43945}"/>
            </a:ext>
          </a:extLst>
        </xdr:cNvPr>
        <xdr:cNvSpPr txBox="1"/>
      </xdr:nvSpPr>
      <xdr:spPr>
        <a:xfrm>
          <a:off x="6286500" y="6858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0</xdr:colOff>
      <xdr:row>39</xdr:row>
      <xdr:rowOff>0</xdr:rowOff>
    </xdr:to>
    <xdr:cxnSp macro="">
      <xdr:nvCxnSpPr>
        <xdr:cNvPr id="168" name="直線矢印コネクタ 66">
          <a:extLst>
            <a:ext uri="{FF2B5EF4-FFF2-40B4-BE49-F238E27FC236}">
              <a16:creationId xmlns:a16="http://schemas.microsoft.com/office/drawing/2014/main" id="{EBB0FAB8-2BF2-B8FE-4374-F3585EC73F1E}"/>
            </a:ext>
          </a:extLst>
        </xdr:cNvPr>
        <xdr:cNvCxnSpPr/>
      </xdr:nvCxnSpPr>
      <xdr:spPr>
        <a:xfrm>
          <a:off x="6286500" y="6858000"/>
          <a:ext cx="0" cy="57150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38</xdr:row>
      <xdr:rowOff>0</xdr:rowOff>
    </xdr:from>
    <xdr:to>
      <xdr:col>35</xdr:col>
      <xdr:colOff>0</xdr:colOff>
      <xdr:row>40</xdr:row>
      <xdr:rowOff>0</xdr:rowOff>
    </xdr:to>
    <xdr:sp macro="" textlink="">
      <xdr:nvSpPr>
        <xdr:cNvPr id="171" name="円弧 65">
          <a:extLst>
            <a:ext uri="{FF2B5EF4-FFF2-40B4-BE49-F238E27FC236}">
              <a16:creationId xmlns:a16="http://schemas.microsoft.com/office/drawing/2014/main" id="{96A6415D-1B64-ED55-490F-77936241C0FD}"/>
            </a:ext>
          </a:extLst>
        </xdr:cNvPr>
        <xdr:cNvSpPr/>
      </xdr:nvSpPr>
      <xdr:spPr>
        <a:xfrm>
          <a:off x="5905500" y="7239000"/>
          <a:ext cx="381000" cy="381000"/>
        </a:xfrm>
        <a:prstGeom prst="arc">
          <a:avLst>
            <a:gd name="adj1" fmla="val 21557364"/>
            <a:gd name="adj2" fmla="val 543968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40</xdr:col>
      <xdr:colOff>0</xdr:colOff>
      <xdr:row>24</xdr:row>
      <xdr:rowOff>0</xdr:rowOff>
    </xdr:from>
    <xdr:to>
      <xdr:col>40</xdr:col>
      <xdr:colOff>0</xdr:colOff>
      <xdr:row>34</xdr:row>
      <xdr:rowOff>0</xdr:rowOff>
    </xdr:to>
    <xdr:cxnSp macro="">
      <xdr:nvCxnSpPr>
        <xdr:cNvPr id="172" name="直線矢印コネクタ 66">
          <a:extLst>
            <a:ext uri="{FF2B5EF4-FFF2-40B4-BE49-F238E27FC236}">
              <a16:creationId xmlns:a16="http://schemas.microsoft.com/office/drawing/2014/main" id="{D347C014-B94F-2AE4-01BC-D1E90C1BB898}"/>
            </a:ext>
          </a:extLst>
        </xdr:cNvPr>
        <xdr:cNvCxnSpPr/>
      </xdr:nvCxnSpPr>
      <xdr:spPr>
        <a:xfrm>
          <a:off x="7620000" y="4572000"/>
          <a:ext cx="0" cy="190500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17</xdr:row>
      <xdr:rowOff>0</xdr:rowOff>
    </xdr:from>
    <xdr:to>
      <xdr:col>38</xdr:col>
      <xdr:colOff>0</xdr:colOff>
      <xdr:row>19</xdr:row>
      <xdr:rowOff>0</xdr:rowOff>
    </xdr:to>
    <xdr:sp macro="" textlink="">
      <xdr:nvSpPr>
        <xdr:cNvPr id="173" name="円弧 11">
          <a:extLst>
            <a:ext uri="{FF2B5EF4-FFF2-40B4-BE49-F238E27FC236}">
              <a16:creationId xmlns:a16="http://schemas.microsoft.com/office/drawing/2014/main" id="{C5F1E59E-0707-A02E-2E89-25EF50A5C783}"/>
            </a:ext>
          </a:extLst>
        </xdr:cNvPr>
        <xdr:cNvSpPr/>
      </xdr:nvSpPr>
      <xdr:spPr>
        <a:xfrm flipH="1">
          <a:off x="6477000" y="3238500"/>
          <a:ext cx="381000" cy="381000"/>
        </a:xfrm>
        <a:prstGeom prst="arc">
          <a:avLst>
            <a:gd name="adj1" fmla="val 5250033"/>
            <a:gd name="adj2" fmla="val 0"/>
          </a:avLst>
        </a:prstGeom>
        <a:ln w="25400">
          <a:solidFill>
            <a:schemeClr val="tx1"/>
          </a:solidFill>
          <a:head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54</xdr:col>
      <xdr:colOff>0</xdr:colOff>
      <xdr:row>17</xdr:row>
      <xdr:rowOff>0</xdr:rowOff>
    </xdr:from>
    <xdr:to>
      <xdr:col>56</xdr:col>
      <xdr:colOff>0</xdr:colOff>
      <xdr:row>19</xdr:row>
      <xdr:rowOff>0</xdr:rowOff>
    </xdr:to>
    <xdr:sp macro="" textlink="">
      <xdr:nvSpPr>
        <xdr:cNvPr id="174" name="円弧 11">
          <a:extLst>
            <a:ext uri="{FF2B5EF4-FFF2-40B4-BE49-F238E27FC236}">
              <a16:creationId xmlns:a16="http://schemas.microsoft.com/office/drawing/2014/main" id="{E7E9C9B8-95CB-57FF-F6DD-36FD17EACC00}"/>
            </a:ext>
          </a:extLst>
        </xdr:cNvPr>
        <xdr:cNvSpPr/>
      </xdr:nvSpPr>
      <xdr:spPr>
        <a:xfrm flipH="1">
          <a:off x="9525000" y="3238500"/>
          <a:ext cx="381000" cy="381000"/>
        </a:xfrm>
        <a:prstGeom prst="arc">
          <a:avLst>
            <a:gd name="adj1" fmla="val 5250033"/>
            <a:gd name="adj2" fmla="val 0"/>
          </a:avLst>
        </a:prstGeom>
        <a:ln w="25400">
          <a:solidFill>
            <a:schemeClr val="tx1"/>
          </a:solidFill>
          <a:head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0</xdr:colOff>
      <xdr:row>16</xdr:row>
      <xdr:rowOff>0</xdr:rowOff>
    </xdr:from>
    <xdr:to>
      <xdr:col>40</xdr:col>
      <xdr:colOff>0</xdr:colOff>
      <xdr:row>17</xdr:row>
      <xdr:rowOff>0</xdr:rowOff>
    </xdr:to>
    <xdr:sp macro="" textlink="">
      <xdr:nvSpPr>
        <xdr:cNvPr id="175" name="テキスト ボックス 13">
          <a:extLst>
            <a:ext uri="{FF2B5EF4-FFF2-40B4-BE49-F238E27FC236}">
              <a16:creationId xmlns:a16="http://schemas.microsoft.com/office/drawing/2014/main" id="{3A288706-5D9F-4B7E-C6DB-76BE8C294337}"/>
            </a:ext>
          </a:extLst>
        </xdr:cNvPr>
        <xdr:cNvSpPr txBox="1"/>
      </xdr:nvSpPr>
      <xdr:spPr>
        <a:xfrm>
          <a:off x="7048500" y="3048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55</xdr:col>
      <xdr:colOff>0</xdr:colOff>
      <xdr:row>16</xdr:row>
      <xdr:rowOff>0</xdr:rowOff>
    </xdr:from>
    <xdr:to>
      <xdr:col>58</xdr:col>
      <xdr:colOff>0</xdr:colOff>
      <xdr:row>17</xdr:row>
      <xdr:rowOff>0</xdr:rowOff>
    </xdr:to>
    <xdr:sp macro="" textlink="">
      <xdr:nvSpPr>
        <xdr:cNvPr id="176" name="テキスト ボックス 13">
          <a:extLst>
            <a:ext uri="{FF2B5EF4-FFF2-40B4-BE49-F238E27FC236}">
              <a16:creationId xmlns:a16="http://schemas.microsoft.com/office/drawing/2014/main" id="{DF184FD9-ED22-0AFF-DF80-308AD916E101}"/>
            </a:ext>
          </a:extLst>
        </xdr:cNvPr>
        <xdr:cNvSpPr txBox="1"/>
      </xdr:nvSpPr>
      <xdr:spPr>
        <a:xfrm>
          <a:off x="10477500" y="3048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36</xdr:col>
      <xdr:colOff>0</xdr:colOff>
      <xdr:row>25</xdr:row>
      <xdr:rowOff>0</xdr:rowOff>
    </xdr:from>
    <xdr:to>
      <xdr:col>38</xdr:col>
      <xdr:colOff>0</xdr:colOff>
      <xdr:row>27</xdr:row>
      <xdr:rowOff>0</xdr:rowOff>
    </xdr:to>
    <xdr:sp macro="" textlink="">
      <xdr:nvSpPr>
        <xdr:cNvPr id="177" name="円弧 11">
          <a:extLst>
            <a:ext uri="{FF2B5EF4-FFF2-40B4-BE49-F238E27FC236}">
              <a16:creationId xmlns:a16="http://schemas.microsoft.com/office/drawing/2014/main" id="{8170E8B3-211D-DDF3-6CA5-C61D45AF294B}"/>
            </a:ext>
          </a:extLst>
        </xdr:cNvPr>
        <xdr:cNvSpPr/>
      </xdr:nvSpPr>
      <xdr:spPr>
        <a:xfrm flipH="1">
          <a:off x="6477000" y="4762500"/>
          <a:ext cx="381000" cy="381000"/>
        </a:xfrm>
        <a:prstGeom prst="arc">
          <a:avLst>
            <a:gd name="adj1" fmla="val 5250033"/>
            <a:gd name="adj2" fmla="val 0"/>
          </a:avLst>
        </a:prstGeom>
        <a:ln w="25400">
          <a:solidFill>
            <a:schemeClr val="tx1"/>
          </a:solidFill>
          <a:head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54</xdr:col>
      <xdr:colOff>0</xdr:colOff>
      <xdr:row>25</xdr:row>
      <xdr:rowOff>0</xdr:rowOff>
    </xdr:from>
    <xdr:to>
      <xdr:col>56</xdr:col>
      <xdr:colOff>0</xdr:colOff>
      <xdr:row>27</xdr:row>
      <xdr:rowOff>0</xdr:rowOff>
    </xdr:to>
    <xdr:sp macro="" textlink="">
      <xdr:nvSpPr>
        <xdr:cNvPr id="178" name="円弧 11">
          <a:extLst>
            <a:ext uri="{FF2B5EF4-FFF2-40B4-BE49-F238E27FC236}">
              <a16:creationId xmlns:a16="http://schemas.microsoft.com/office/drawing/2014/main" id="{7A4CE5AC-4231-CCD0-E769-CDD9ADA30317}"/>
            </a:ext>
          </a:extLst>
        </xdr:cNvPr>
        <xdr:cNvSpPr/>
      </xdr:nvSpPr>
      <xdr:spPr>
        <a:xfrm flipH="1">
          <a:off x="9525000" y="4762500"/>
          <a:ext cx="381000" cy="381000"/>
        </a:xfrm>
        <a:prstGeom prst="arc">
          <a:avLst>
            <a:gd name="adj1" fmla="val 5250033"/>
            <a:gd name="adj2" fmla="val 0"/>
          </a:avLst>
        </a:prstGeom>
        <a:ln w="25400">
          <a:solidFill>
            <a:schemeClr val="tx1"/>
          </a:solidFill>
          <a:head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38</xdr:col>
      <xdr:colOff>0</xdr:colOff>
      <xdr:row>23</xdr:row>
      <xdr:rowOff>0</xdr:rowOff>
    </xdr:from>
    <xdr:to>
      <xdr:col>40</xdr:col>
      <xdr:colOff>0</xdr:colOff>
      <xdr:row>25</xdr:row>
      <xdr:rowOff>0</xdr:rowOff>
    </xdr:to>
    <xdr:sp macro="" textlink="">
      <xdr:nvSpPr>
        <xdr:cNvPr id="179" name="円弧 70">
          <a:extLst>
            <a:ext uri="{FF2B5EF4-FFF2-40B4-BE49-F238E27FC236}">
              <a16:creationId xmlns:a16="http://schemas.microsoft.com/office/drawing/2014/main" id="{BE31F775-C4F2-E7F5-06DA-7DD50960693F}"/>
            </a:ext>
          </a:extLst>
        </xdr:cNvPr>
        <xdr:cNvSpPr/>
      </xdr:nvSpPr>
      <xdr:spPr>
        <a:xfrm>
          <a:off x="7239000" y="4381500"/>
          <a:ext cx="381000" cy="381000"/>
        </a:xfrm>
        <a:prstGeom prst="arc">
          <a:avLst>
            <a:gd name="adj1" fmla="val 16143949"/>
            <a:gd name="adj2" fmla="val 45602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56</xdr:col>
      <xdr:colOff>0</xdr:colOff>
      <xdr:row>23</xdr:row>
      <xdr:rowOff>0</xdr:rowOff>
    </xdr:from>
    <xdr:to>
      <xdr:col>58</xdr:col>
      <xdr:colOff>0</xdr:colOff>
      <xdr:row>25</xdr:row>
      <xdr:rowOff>0</xdr:rowOff>
    </xdr:to>
    <xdr:sp macro="" textlink="">
      <xdr:nvSpPr>
        <xdr:cNvPr id="180" name="円弧 70">
          <a:extLst>
            <a:ext uri="{FF2B5EF4-FFF2-40B4-BE49-F238E27FC236}">
              <a16:creationId xmlns:a16="http://schemas.microsoft.com/office/drawing/2014/main" id="{207FA36D-2CA3-B116-030F-75308ED44DBD}"/>
            </a:ext>
          </a:extLst>
        </xdr:cNvPr>
        <xdr:cNvSpPr/>
      </xdr:nvSpPr>
      <xdr:spPr>
        <a:xfrm>
          <a:off x="10668000" y="4381500"/>
          <a:ext cx="381000" cy="381000"/>
        </a:xfrm>
        <a:prstGeom prst="arc">
          <a:avLst>
            <a:gd name="adj1" fmla="val 16143949"/>
            <a:gd name="adj2" fmla="val 45602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58</xdr:col>
      <xdr:colOff>0</xdr:colOff>
      <xdr:row>24</xdr:row>
      <xdr:rowOff>0</xdr:rowOff>
    </xdr:from>
    <xdr:to>
      <xdr:col>58</xdr:col>
      <xdr:colOff>0</xdr:colOff>
      <xdr:row>34</xdr:row>
      <xdr:rowOff>0</xdr:rowOff>
    </xdr:to>
    <xdr:cxnSp macro="">
      <xdr:nvCxnSpPr>
        <xdr:cNvPr id="182" name="直線矢印コネクタ 66">
          <a:extLst>
            <a:ext uri="{FF2B5EF4-FFF2-40B4-BE49-F238E27FC236}">
              <a16:creationId xmlns:a16="http://schemas.microsoft.com/office/drawing/2014/main" id="{E19A1EFE-4DFC-EE77-E2FF-4AD193107D76}"/>
            </a:ext>
          </a:extLst>
        </xdr:cNvPr>
        <xdr:cNvCxnSpPr/>
      </xdr:nvCxnSpPr>
      <xdr:spPr>
        <a:xfrm>
          <a:off x="11049000" y="4572000"/>
          <a:ext cx="0" cy="190500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23</xdr:row>
      <xdr:rowOff>0</xdr:rowOff>
    </xdr:from>
    <xdr:to>
      <xdr:col>57</xdr:col>
      <xdr:colOff>0</xdr:colOff>
      <xdr:row>23</xdr:row>
      <xdr:rowOff>0</xdr:rowOff>
    </xdr:to>
    <xdr:cxnSp macro="">
      <xdr:nvCxnSpPr>
        <xdr:cNvPr id="185" name="直線矢印コネクタ 66">
          <a:extLst>
            <a:ext uri="{FF2B5EF4-FFF2-40B4-BE49-F238E27FC236}">
              <a16:creationId xmlns:a16="http://schemas.microsoft.com/office/drawing/2014/main" id="{361CF9EE-EC21-7945-1E57-EC0994787D74}"/>
            </a:ext>
          </a:extLst>
        </xdr:cNvPr>
        <xdr:cNvCxnSpPr>
          <a:stCxn id="43" idx="3"/>
        </xdr:cNvCxnSpPr>
      </xdr:nvCxnSpPr>
      <xdr:spPr>
        <a:xfrm>
          <a:off x="10477500" y="4381500"/>
          <a:ext cx="3810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23</xdr:row>
      <xdr:rowOff>0</xdr:rowOff>
    </xdr:from>
    <xdr:to>
      <xdr:col>39</xdr:col>
      <xdr:colOff>0</xdr:colOff>
      <xdr:row>23</xdr:row>
      <xdr:rowOff>0</xdr:rowOff>
    </xdr:to>
    <xdr:cxnSp macro="">
      <xdr:nvCxnSpPr>
        <xdr:cNvPr id="188" name="直線矢印コネクタ 66">
          <a:extLst>
            <a:ext uri="{FF2B5EF4-FFF2-40B4-BE49-F238E27FC236}">
              <a16:creationId xmlns:a16="http://schemas.microsoft.com/office/drawing/2014/main" id="{D1393437-42FE-7BEE-C3E5-4EC0A50523E6}"/>
            </a:ext>
          </a:extLst>
        </xdr:cNvPr>
        <xdr:cNvCxnSpPr>
          <a:stCxn id="22" idx="3"/>
        </xdr:cNvCxnSpPr>
      </xdr:nvCxnSpPr>
      <xdr:spPr>
        <a:xfrm>
          <a:off x="7048500" y="4381500"/>
          <a:ext cx="3810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33</xdr:row>
      <xdr:rowOff>0</xdr:rowOff>
    </xdr:from>
    <xdr:to>
      <xdr:col>40</xdr:col>
      <xdr:colOff>0</xdr:colOff>
      <xdr:row>35</xdr:row>
      <xdr:rowOff>0</xdr:rowOff>
    </xdr:to>
    <xdr:sp macro="" textlink="">
      <xdr:nvSpPr>
        <xdr:cNvPr id="193" name="円弧 65">
          <a:extLst>
            <a:ext uri="{FF2B5EF4-FFF2-40B4-BE49-F238E27FC236}">
              <a16:creationId xmlns:a16="http://schemas.microsoft.com/office/drawing/2014/main" id="{173AD1F0-8875-1770-97D5-86C3B61D3A43}"/>
            </a:ext>
          </a:extLst>
        </xdr:cNvPr>
        <xdr:cNvSpPr/>
      </xdr:nvSpPr>
      <xdr:spPr>
        <a:xfrm>
          <a:off x="7239000" y="6286500"/>
          <a:ext cx="381000" cy="381000"/>
        </a:xfrm>
        <a:prstGeom prst="arc">
          <a:avLst>
            <a:gd name="adj1" fmla="val 21557364"/>
            <a:gd name="adj2" fmla="val 543968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56</xdr:col>
      <xdr:colOff>0</xdr:colOff>
      <xdr:row>33</xdr:row>
      <xdr:rowOff>0</xdr:rowOff>
    </xdr:from>
    <xdr:to>
      <xdr:col>58</xdr:col>
      <xdr:colOff>0</xdr:colOff>
      <xdr:row>35</xdr:row>
      <xdr:rowOff>0</xdr:rowOff>
    </xdr:to>
    <xdr:sp macro="" textlink="">
      <xdr:nvSpPr>
        <xdr:cNvPr id="194" name="円弧 65">
          <a:extLst>
            <a:ext uri="{FF2B5EF4-FFF2-40B4-BE49-F238E27FC236}">
              <a16:creationId xmlns:a16="http://schemas.microsoft.com/office/drawing/2014/main" id="{A0CF6F50-28CB-2D29-614F-F8BC7B3C1A18}"/>
            </a:ext>
          </a:extLst>
        </xdr:cNvPr>
        <xdr:cNvSpPr/>
      </xdr:nvSpPr>
      <xdr:spPr>
        <a:xfrm>
          <a:off x="10668000" y="6286500"/>
          <a:ext cx="381000" cy="381000"/>
        </a:xfrm>
        <a:prstGeom prst="arc">
          <a:avLst>
            <a:gd name="adj1" fmla="val 21557364"/>
            <a:gd name="adj2" fmla="val 543968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37</xdr:col>
      <xdr:colOff>0</xdr:colOff>
      <xdr:row>35</xdr:row>
      <xdr:rowOff>0</xdr:rowOff>
    </xdr:from>
    <xdr:to>
      <xdr:col>39</xdr:col>
      <xdr:colOff>0</xdr:colOff>
      <xdr:row>35</xdr:row>
      <xdr:rowOff>0</xdr:rowOff>
    </xdr:to>
    <xdr:cxnSp macro="">
      <xdr:nvCxnSpPr>
        <xdr:cNvPr id="197" name="直線矢印コネクタ 71">
          <a:extLst>
            <a:ext uri="{FF2B5EF4-FFF2-40B4-BE49-F238E27FC236}">
              <a16:creationId xmlns:a16="http://schemas.microsoft.com/office/drawing/2014/main" id="{73EBB55E-4EFC-E11E-0943-672841E85615}"/>
            </a:ext>
          </a:extLst>
        </xdr:cNvPr>
        <xdr:cNvCxnSpPr>
          <a:endCxn id="36" idx="3"/>
        </xdr:cNvCxnSpPr>
      </xdr:nvCxnSpPr>
      <xdr:spPr>
        <a:xfrm flipH="1">
          <a:off x="7048500" y="6667500"/>
          <a:ext cx="3810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23</xdr:row>
      <xdr:rowOff>0</xdr:rowOff>
    </xdr:from>
    <xdr:to>
      <xdr:col>47</xdr:col>
      <xdr:colOff>0</xdr:colOff>
      <xdr:row>23</xdr:row>
      <xdr:rowOff>0</xdr:rowOff>
    </xdr:to>
    <xdr:cxnSp macro="">
      <xdr:nvCxnSpPr>
        <xdr:cNvPr id="202" name="直線矢印コネクタ 71">
          <a:extLst>
            <a:ext uri="{FF2B5EF4-FFF2-40B4-BE49-F238E27FC236}">
              <a16:creationId xmlns:a16="http://schemas.microsoft.com/office/drawing/2014/main" id="{BF5B9B29-ECA0-EA0A-775E-B359C07101A1}"/>
            </a:ext>
          </a:extLst>
        </xdr:cNvPr>
        <xdr:cNvCxnSpPr>
          <a:endCxn id="43" idx="1"/>
        </xdr:cNvCxnSpPr>
      </xdr:nvCxnSpPr>
      <xdr:spPr>
        <a:xfrm>
          <a:off x="8763000" y="4381500"/>
          <a:ext cx="1905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22</xdr:row>
      <xdr:rowOff>0</xdr:rowOff>
    </xdr:from>
    <xdr:to>
      <xdr:col>58</xdr:col>
      <xdr:colOff>0</xdr:colOff>
      <xdr:row>23</xdr:row>
      <xdr:rowOff>0</xdr:rowOff>
    </xdr:to>
    <xdr:sp macro="" textlink="">
      <xdr:nvSpPr>
        <xdr:cNvPr id="205" name="テキスト ボックス 12">
          <a:extLst>
            <a:ext uri="{FF2B5EF4-FFF2-40B4-BE49-F238E27FC236}">
              <a16:creationId xmlns:a16="http://schemas.microsoft.com/office/drawing/2014/main" id="{B7E14134-D0EE-A4F2-EC13-FDE7D684AA9B}"/>
            </a:ext>
          </a:extLst>
        </xdr:cNvPr>
        <xdr:cNvSpPr txBox="1"/>
      </xdr:nvSpPr>
      <xdr:spPr>
        <a:xfrm>
          <a:off x="10477500" y="4191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TMS=1</a:t>
          </a:r>
        </a:p>
      </xdr:txBody>
    </xdr:sp>
    <xdr:clientData/>
  </xdr:twoCellAnchor>
  <xdr:twoCellAnchor>
    <xdr:from>
      <xdr:col>37</xdr:col>
      <xdr:colOff>0</xdr:colOff>
      <xdr:row>22</xdr:row>
      <xdr:rowOff>0</xdr:rowOff>
    </xdr:from>
    <xdr:to>
      <xdr:col>40</xdr:col>
      <xdr:colOff>0</xdr:colOff>
      <xdr:row>23</xdr:row>
      <xdr:rowOff>0</xdr:rowOff>
    </xdr:to>
    <xdr:sp macro="" textlink="">
      <xdr:nvSpPr>
        <xdr:cNvPr id="206" name="テキスト ボックス 12">
          <a:extLst>
            <a:ext uri="{FF2B5EF4-FFF2-40B4-BE49-F238E27FC236}">
              <a16:creationId xmlns:a16="http://schemas.microsoft.com/office/drawing/2014/main" id="{852E8B1C-8251-E343-1ADB-18F82156A9ED}"/>
            </a:ext>
          </a:extLst>
        </xdr:cNvPr>
        <xdr:cNvSpPr txBox="1"/>
      </xdr:nvSpPr>
      <xdr:spPr>
        <a:xfrm>
          <a:off x="7048500" y="4191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TMS=1</a:t>
          </a:r>
        </a:p>
      </xdr:txBody>
    </xdr:sp>
    <xdr:clientData/>
  </xdr:twoCellAnchor>
  <xdr:twoCellAnchor>
    <xdr:from>
      <xdr:col>37</xdr:col>
      <xdr:colOff>0</xdr:colOff>
      <xdr:row>24</xdr:row>
      <xdr:rowOff>0</xdr:rowOff>
    </xdr:from>
    <xdr:to>
      <xdr:col>40</xdr:col>
      <xdr:colOff>0</xdr:colOff>
      <xdr:row>25</xdr:row>
      <xdr:rowOff>0</xdr:rowOff>
    </xdr:to>
    <xdr:sp macro="" textlink="">
      <xdr:nvSpPr>
        <xdr:cNvPr id="214" name="テキスト ボックス 13">
          <a:extLst>
            <a:ext uri="{FF2B5EF4-FFF2-40B4-BE49-F238E27FC236}">
              <a16:creationId xmlns:a16="http://schemas.microsoft.com/office/drawing/2014/main" id="{2A4C1725-A0E5-66E9-9822-B77F4A00EACA}"/>
            </a:ext>
          </a:extLst>
        </xdr:cNvPr>
        <xdr:cNvSpPr txBox="1"/>
      </xdr:nvSpPr>
      <xdr:spPr>
        <a:xfrm>
          <a:off x="7048500" y="4572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55</xdr:col>
      <xdr:colOff>0</xdr:colOff>
      <xdr:row>24</xdr:row>
      <xdr:rowOff>0</xdr:rowOff>
    </xdr:from>
    <xdr:to>
      <xdr:col>58</xdr:col>
      <xdr:colOff>0</xdr:colOff>
      <xdr:row>25</xdr:row>
      <xdr:rowOff>0</xdr:rowOff>
    </xdr:to>
    <xdr:sp macro="" textlink="">
      <xdr:nvSpPr>
        <xdr:cNvPr id="215" name="テキスト ボックス 13">
          <a:extLst>
            <a:ext uri="{FF2B5EF4-FFF2-40B4-BE49-F238E27FC236}">
              <a16:creationId xmlns:a16="http://schemas.microsoft.com/office/drawing/2014/main" id="{679D2ECE-B93A-E75C-D7FE-775EC273FD14}"/>
            </a:ext>
          </a:extLst>
        </xdr:cNvPr>
        <xdr:cNvSpPr txBox="1"/>
      </xdr:nvSpPr>
      <xdr:spPr>
        <a:xfrm>
          <a:off x="10477500" y="4572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GB" sz="1100"/>
            <a:t> TMS=0</a:t>
          </a:r>
        </a:p>
      </xdr:txBody>
    </xdr:sp>
    <xdr:clientData/>
  </xdr:twoCellAnchor>
  <xdr:twoCellAnchor>
    <xdr:from>
      <xdr:col>26</xdr:col>
      <xdr:colOff>0</xdr:colOff>
      <xdr:row>14</xdr:row>
      <xdr:rowOff>0</xdr:rowOff>
    </xdr:from>
    <xdr:to>
      <xdr:col>29</xdr:col>
      <xdr:colOff>0</xdr:colOff>
      <xdr:row>15</xdr:row>
      <xdr:rowOff>0</xdr:rowOff>
    </xdr:to>
    <xdr:sp macro="" textlink="">
      <xdr:nvSpPr>
        <xdr:cNvPr id="216" name="テキスト ボックス 12">
          <a:extLst>
            <a:ext uri="{FF2B5EF4-FFF2-40B4-BE49-F238E27FC236}">
              <a16:creationId xmlns:a16="http://schemas.microsoft.com/office/drawing/2014/main" id="{7C0E10DF-9C59-0F4F-1C2B-73FFBD173ECE}"/>
            </a:ext>
          </a:extLst>
        </xdr:cNvPr>
        <xdr:cNvSpPr txBox="1"/>
      </xdr:nvSpPr>
      <xdr:spPr>
        <a:xfrm>
          <a:off x="4953000" y="2667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TMS=1</a:t>
          </a:r>
        </a:p>
      </xdr:txBody>
    </xdr:sp>
    <xdr:clientData/>
  </xdr:twoCellAnchor>
  <xdr:twoCellAnchor>
    <xdr:from>
      <xdr:col>44</xdr:col>
      <xdr:colOff>0</xdr:colOff>
      <xdr:row>30</xdr:row>
      <xdr:rowOff>0</xdr:rowOff>
    </xdr:from>
    <xdr:to>
      <xdr:col>47</xdr:col>
      <xdr:colOff>0</xdr:colOff>
      <xdr:row>31</xdr:row>
      <xdr:rowOff>0</xdr:rowOff>
    </xdr:to>
    <xdr:sp macro="" textlink="">
      <xdr:nvSpPr>
        <xdr:cNvPr id="217" name="テキスト ボックス 12">
          <a:extLst>
            <a:ext uri="{FF2B5EF4-FFF2-40B4-BE49-F238E27FC236}">
              <a16:creationId xmlns:a16="http://schemas.microsoft.com/office/drawing/2014/main" id="{1AC6F504-073A-29FD-87CA-8382E7EEDAAA}"/>
            </a:ext>
          </a:extLst>
        </xdr:cNvPr>
        <xdr:cNvSpPr txBox="1"/>
      </xdr:nvSpPr>
      <xdr:spPr>
        <a:xfrm>
          <a:off x="8382000" y="5715000"/>
          <a:ext cx="57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TMS=0</a:t>
          </a:r>
        </a:p>
      </xdr:txBody>
    </xdr:sp>
    <xdr:clientData/>
  </xdr:twoCellAnchor>
  <xdr:twoCellAnchor>
    <xdr:from>
      <xdr:col>36</xdr:col>
      <xdr:colOff>0</xdr:colOff>
      <xdr:row>11</xdr:row>
      <xdr:rowOff>0</xdr:rowOff>
    </xdr:from>
    <xdr:to>
      <xdr:col>38</xdr:col>
      <xdr:colOff>0</xdr:colOff>
      <xdr:row>13</xdr:row>
      <xdr:rowOff>0</xdr:rowOff>
    </xdr:to>
    <xdr:sp macro="" textlink="">
      <xdr:nvSpPr>
        <xdr:cNvPr id="219" name="円弧 51">
          <a:extLst>
            <a:ext uri="{FF2B5EF4-FFF2-40B4-BE49-F238E27FC236}">
              <a16:creationId xmlns:a16="http://schemas.microsoft.com/office/drawing/2014/main" id="{C7F594A0-F6A1-8266-8DC6-4B0D20B6BE9F}"/>
            </a:ext>
          </a:extLst>
        </xdr:cNvPr>
        <xdr:cNvSpPr/>
      </xdr:nvSpPr>
      <xdr:spPr>
        <a:xfrm>
          <a:off x="6858000" y="2095500"/>
          <a:ext cx="381000" cy="381000"/>
        </a:xfrm>
        <a:prstGeom prst="arc">
          <a:avLst>
            <a:gd name="adj1" fmla="val 5381782"/>
            <a:gd name="adj2" fmla="val 1077871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41</xdr:col>
      <xdr:colOff>0</xdr:colOff>
      <xdr:row>13</xdr:row>
      <xdr:rowOff>0</xdr:rowOff>
    </xdr:to>
    <xdr:cxnSp macro="">
      <xdr:nvCxnSpPr>
        <xdr:cNvPr id="220" name="直線矢印コネクタ 66">
          <a:extLst>
            <a:ext uri="{FF2B5EF4-FFF2-40B4-BE49-F238E27FC236}">
              <a16:creationId xmlns:a16="http://schemas.microsoft.com/office/drawing/2014/main" id="{AEFC5B59-B5BD-7FCE-AB59-D8C5D9FC4F82}"/>
            </a:ext>
          </a:extLst>
        </xdr:cNvPr>
        <xdr:cNvCxnSpPr/>
      </xdr:nvCxnSpPr>
      <xdr:spPr>
        <a:xfrm>
          <a:off x="7048500" y="2476500"/>
          <a:ext cx="762000" cy="0"/>
        </a:xfrm>
        <a:prstGeom prst="straightConnector1">
          <a:avLst/>
        </a:prstGeom>
        <a:ln w="254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11</xdr:row>
      <xdr:rowOff>0</xdr:rowOff>
    </xdr:from>
    <xdr:to>
      <xdr:col>44</xdr:col>
      <xdr:colOff>0</xdr:colOff>
      <xdr:row>13</xdr:row>
      <xdr:rowOff>0</xdr:rowOff>
    </xdr:to>
    <xdr:sp macro="" textlink="">
      <xdr:nvSpPr>
        <xdr:cNvPr id="222" name="円弧 60">
          <a:extLst>
            <a:ext uri="{FF2B5EF4-FFF2-40B4-BE49-F238E27FC236}">
              <a16:creationId xmlns:a16="http://schemas.microsoft.com/office/drawing/2014/main" id="{66FACB43-93F1-BE0D-A3EF-0359F5D6A34E}"/>
            </a:ext>
          </a:extLst>
        </xdr:cNvPr>
        <xdr:cNvSpPr/>
      </xdr:nvSpPr>
      <xdr:spPr>
        <a:xfrm>
          <a:off x="8001000" y="2095500"/>
          <a:ext cx="381000" cy="381000"/>
        </a:xfrm>
        <a:prstGeom prst="arc">
          <a:avLst>
            <a:gd name="adj1" fmla="val 10618439"/>
            <a:gd name="adj2" fmla="val 16278681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42</xdr:col>
      <xdr:colOff>0</xdr:colOff>
      <xdr:row>13</xdr:row>
      <xdr:rowOff>0</xdr:rowOff>
    </xdr:to>
    <xdr:sp macro="" textlink="">
      <xdr:nvSpPr>
        <xdr:cNvPr id="224" name="円弧 65">
          <a:extLst>
            <a:ext uri="{FF2B5EF4-FFF2-40B4-BE49-F238E27FC236}">
              <a16:creationId xmlns:a16="http://schemas.microsoft.com/office/drawing/2014/main" id="{061374F7-75EC-11D9-508D-B0650167CBA1}"/>
            </a:ext>
          </a:extLst>
        </xdr:cNvPr>
        <xdr:cNvSpPr/>
      </xdr:nvSpPr>
      <xdr:spPr>
        <a:xfrm>
          <a:off x="7620000" y="2095500"/>
          <a:ext cx="381000" cy="381000"/>
        </a:xfrm>
        <a:prstGeom prst="arc">
          <a:avLst>
            <a:gd name="adj1" fmla="val 21557364"/>
            <a:gd name="adj2" fmla="val 5439689"/>
          </a:avLst>
        </a:prstGeom>
        <a:ln w="25400">
          <a:solidFill>
            <a:schemeClr val="tx1"/>
          </a:solidFill>
          <a:head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47</xdr:col>
      <xdr:colOff>0</xdr:colOff>
      <xdr:row>8</xdr:row>
      <xdr:rowOff>0</xdr:rowOff>
    </xdr:from>
    <xdr:to>
      <xdr:col>55</xdr:col>
      <xdr:colOff>0</xdr:colOff>
      <xdr:row>9</xdr:row>
      <xdr:rowOff>0</xdr:rowOff>
    </xdr:to>
    <xdr:sp macro="" textlink="">
      <xdr:nvSpPr>
        <xdr:cNvPr id="6" name="テキスト ボックス 12">
          <a:extLst>
            <a:ext uri="{FF2B5EF4-FFF2-40B4-BE49-F238E27FC236}">
              <a16:creationId xmlns:a16="http://schemas.microsoft.com/office/drawing/2014/main" id="{C433594F-DB34-21E3-A674-2F665074726C}"/>
            </a:ext>
          </a:extLst>
        </xdr:cNvPr>
        <xdr:cNvSpPr txBox="1"/>
      </xdr:nvSpPr>
      <xdr:spPr>
        <a:xfrm>
          <a:off x="8953500" y="1524000"/>
          <a:ext cx="1524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Instruction Register</a:t>
          </a:r>
        </a:p>
      </xdr:txBody>
    </xdr:sp>
    <xdr:clientData/>
  </xdr:twoCellAnchor>
  <xdr:twoCellAnchor>
    <xdr:from>
      <xdr:col>29</xdr:col>
      <xdr:colOff>0</xdr:colOff>
      <xdr:row>8</xdr:row>
      <xdr:rowOff>0</xdr:rowOff>
    </xdr:from>
    <xdr:to>
      <xdr:col>37</xdr:col>
      <xdr:colOff>0</xdr:colOff>
      <xdr:row>9</xdr:row>
      <xdr:rowOff>0</xdr:rowOff>
    </xdr:to>
    <xdr:sp macro="" textlink="">
      <xdr:nvSpPr>
        <xdr:cNvPr id="9" name="テキスト ボックス 12">
          <a:extLst>
            <a:ext uri="{FF2B5EF4-FFF2-40B4-BE49-F238E27FC236}">
              <a16:creationId xmlns:a16="http://schemas.microsoft.com/office/drawing/2014/main" id="{0A5B1785-C574-7B2E-E7F6-D16EE470D05B}"/>
            </a:ext>
          </a:extLst>
        </xdr:cNvPr>
        <xdr:cNvSpPr txBox="1"/>
      </xdr:nvSpPr>
      <xdr:spPr>
        <a:xfrm>
          <a:off x="5524500" y="1524000"/>
          <a:ext cx="1524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GB" sz="1100"/>
            <a:t>Data Register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55371</xdr:colOff>
      <xdr:row>66</xdr:row>
      <xdr:rowOff>0</xdr:rowOff>
    </xdr:from>
    <xdr:ext cx="12746229" cy="4667901"/>
    <xdr:pic>
      <xdr:nvPicPr>
        <xdr:cNvPr id="2" name="/xl/media/image25.png">
          <a:extLst>
            <a:ext uri="{FF2B5EF4-FFF2-40B4-BE49-F238E27FC236}">
              <a16:creationId xmlns:a16="http://schemas.microsoft.com/office/drawing/2014/main" id="{BAB88DFA-2FBC-4776-AD78-BC5025AC4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971" y="12573000"/>
          <a:ext cx="12746229" cy="46679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8402223" cy="2191056"/>
    <xdr:pic>
      <xdr:nvPicPr>
        <xdr:cNvPr id="3" name="/xl/media/image26.png">
          <a:extLst>
            <a:ext uri="{FF2B5EF4-FFF2-40B4-BE49-F238E27FC236}">
              <a16:creationId xmlns:a16="http://schemas.microsoft.com/office/drawing/2014/main" id="{61EE885F-59AB-4EFD-9D5C-0553A4BCA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7907000"/>
          <a:ext cx="8402223" cy="219105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6495238" cy="5161905"/>
    <xdr:pic>
      <xdr:nvPicPr>
        <xdr:cNvPr id="4" name="/xl/media/image27.png">
          <a:extLst>
            <a:ext uri="{FF2B5EF4-FFF2-40B4-BE49-F238E27FC236}">
              <a16:creationId xmlns:a16="http://schemas.microsoft.com/office/drawing/2014/main" id="{9FA76681-4074-420A-9F8E-E25652D2F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0574000"/>
          <a:ext cx="6495238" cy="516190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6495238" cy="5161905"/>
    <xdr:pic>
      <xdr:nvPicPr>
        <xdr:cNvPr id="5" name="/xl/media/image28.png">
          <a:extLst>
            <a:ext uri="{FF2B5EF4-FFF2-40B4-BE49-F238E27FC236}">
              <a16:creationId xmlns:a16="http://schemas.microsoft.com/office/drawing/2014/main" id="{F894F157-A577-4070-8FDB-8513B8F3D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6098500"/>
          <a:ext cx="6495238" cy="516190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6495238" cy="5161905"/>
    <xdr:pic>
      <xdr:nvPicPr>
        <xdr:cNvPr id="6" name="/xl/media/image29.png">
          <a:extLst>
            <a:ext uri="{FF2B5EF4-FFF2-40B4-BE49-F238E27FC236}">
              <a16:creationId xmlns:a16="http://schemas.microsoft.com/office/drawing/2014/main" id="{A86363CB-7211-478D-A0A7-6067FD834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1432500"/>
          <a:ext cx="6495238" cy="516190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6495238" cy="5161905"/>
    <xdr:pic>
      <xdr:nvPicPr>
        <xdr:cNvPr id="7" name="/xl/media/image30.png">
          <a:extLst>
            <a:ext uri="{FF2B5EF4-FFF2-40B4-BE49-F238E27FC236}">
              <a16:creationId xmlns:a16="http://schemas.microsoft.com/office/drawing/2014/main" id="{50B03625-68E4-4653-A6CA-EAFDC998A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6766500"/>
          <a:ext cx="6495238" cy="516190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221</xdr:row>
      <xdr:rowOff>0</xdr:rowOff>
    </xdr:from>
    <xdr:ext cx="6495238" cy="5171429"/>
    <xdr:pic>
      <xdr:nvPicPr>
        <xdr:cNvPr id="8" name="/xl/media/image31.png">
          <a:extLst>
            <a:ext uri="{FF2B5EF4-FFF2-40B4-BE49-F238E27FC236}">
              <a16:creationId xmlns:a16="http://schemas.microsoft.com/office/drawing/2014/main" id="{C9CE55E8-2F21-4775-A8A2-BB9A32809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2100500"/>
          <a:ext cx="6495238" cy="51714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249</xdr:row>
      <xdr:rowOff>0</xdr:rowOff>
    </xdr:from>
    <xdr:ext cx="6495238" cy="5171429"/>
    <xdr:pic>
      <xdr:nvPicPr>
        <xdr:cNvPr id="9" name="/xl/media/image32.png">
          <a:extLst>
            <a:ext uri="{FF2B5EF4-FFF2-40B4-BE49-F238E27FC236}">
              <a16:creationId xmlns:a16="http://schemas.microsoft.com/office/drawing/2014/main" id="{30A2961F-8566-47F0-B940-BE9E3CAF0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7434500"/>
          <a:ext cx="6495238" cy="5171429"/>
        </a:xfrm>
        <a:prstGeom prst="rect">
          <a:avLst/>
        </a:prstGeom>
      </xdr:spPr>
    </xdr:pic>
    <xdr:clientData/>
  </xdr:oneCellAnchor>
  <xdr:oneCellAnchor>
    <xdr:from>
      <xdr:col>0</xdr:col>
      <xdr:colOff>582131</xdr:colOff>
      <xdr:row>5</xdr:row>
      <xdr:rowOff>0</xdr:rowOff>
    </xdr:from>
    <xdr:ext cx="8847619" cy="8095238"/>
    <xdr:pic>
      <xdr:nvPicPr>
        <xdr:cNvPr id="10" name="/xl/media/image33.png">
          <a:extLst>
            <a:ext uri="{FF2B5EF4-FFF2-40B4-BE49-F238E27FC236}">
              <a16:creationId xmlns:a16="http://schemas.microsoft.com/office/drawing/2014/main" id="{147CCA08-8150-477A-8763-065C4A0EB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2131" y="952500"/>
          <a:ext cx="8847619" cy="809523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277</xdr:row>
      <xdr:rowOff>0</xdr:rowOff>
    </xdr:from>
    <xdr:ext cx="4780952" cy="1257143"/>
    <xdr:pic>
      <xdr:nvPicPr>
        <xdr:cNvPr id="11" name="/xl/media/image34.png">
          <a:extLst>
            <a:ext uri="{FF2B5EF4-FFF2-40B4-BE49-F238E27FC236}">
              <a16:creationId xmlns:a16="http://schemas.microsoft.com/office/drawing/2014/main" id="{3E8B0C44-4B2D-4BAF-9901-3B4F1D03F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2768500"/>
          <a:ext cx="4780952" cy="1257143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285</xdr:row>
      <xdr:rowOff>0</xdr:rowOff>
    </xdr:from>
    <xdr:ext cx="6495238" cy="5161905"/>
    <xdr:pic>
      <xdr:nvPicPr>
        <xdr:cNvPr id="12" name="/xl/media/image35.png">
          <a:extLst>
            <a:ext uri="{FF2B5EF4-FFF2-40B4-BE49-F238E27FC236}">
              <a16:creationId xmlns:a16="http://schemas.microsoft.com/office/drawing/2014/main" id="{0FF21BE4-5747-4EA3-ACA3-4F8491F4C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15200" y="54292500"/>
          <a:ext cx="6495238" cy="516190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285</xdr:row>
      <xdr:rowOff>0</xdr:rowOff>
    </xdr:from>
    <xdr:ext cx="6495238" cy="5161905"/>
    <xdr:pic>
      <xdr:nvPicPr>
        <xdr:cNvPr id="13" name="/xl/media/image36.png">
          <a:extLst>
            <a:ext uri="{FF2B5EF4-FFF2-40B4-BE49-F238E27FC236}">
              <a16:creationId xmlns:a16="http://schemas.microsoft.com/office/drawing/2014/main" id="{B98EFAC7-7E41-43F6-80C7-0A5F8C52A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54292500"/>
          <a:ext cx="6495238" cy="5161905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313</xdr:row>
      <xdr:rowOff>0</xdr:rowOff>
    </xdr:from>
    <xdr:ext cx="4752381" cy="3685714"/>
    <xdr:pic>
      <xdr:nvPicPr>
        <xdr:cNvPr id="14" name="/xl/media/image37.png">
          <a:extLst>
            <a:ext uri="{FF2B5EF4-FFF2-40B4-BE49-F238E27FC236}">
              <a16:creationId xmlns:a16="http://schemas.microsoft.com/office/drawing/2014/main" id="{FA5829E5-9C3C-48F8-99CD-11A37C4ED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59626500"/>
          <a:ext cx="4752381" cy="368571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333</xdr:row>
      <xdr:rowOff>0</xdr:rowOff>
    </xdr:from>
    <xdr:ext cx="4695238" cy="2209524"/>
    <xdr:pic>
      <xdr:nvPicPr>
        <xdr:cNvPr id="15" name="/xl/media/image38.png">
          <a:extLst>
            <a:ext uri="{FF2B5EF4-FFF2-40B4-BE49-F238E27FC236}">
              <a16:creationId xmlns:a16="http://schemas.microsoft.com/office/drawing/2014/main" id="{C4112FF1-614C-48FF-ACBA-AB365F22B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63436500"/>
          <a:ext cx="4695238" cy="220952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346</xdr:row>
      <xdr:rowOff>0</xdr:rowOff>
    </xdr:from>
    <xdr:ext cx="4752381" cy="3685714"/>
    <xdr:pic>
      <xdr:nvPicPr>
        <xdr:cNvPr id="16" name="/xl/media/image39.png">
          <a:extLst>
            <a:ext uri="{FF2B5EF4-FFF2-40B4-BE49-F238E27FC236}">
              <a16:creationId xmlns:a16="http://schemas.microsoft.com/office/drawing/2014/main" id="{4FEF81C3-C60B-4E61-86BD-E1F149691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65913000"/>
          <a:ext cx="4752381" cy="368571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366</xdr:row>
      <xdr:rowOff>0</xdr:rowOff>
    </xdr:from>
    <xdr:ext cx="4752381" cy="3685714"/>
    <xdr:pic>
      <xdr:nvPicPr>
        <xdr:cNvPr id="17" name="/xl/media/image40.png">
          <a:extLst>
            <a:ext uri="{FF2B5EF4-FFF2-40B4-BE49-F238E27FC236}">
              <a16:creationId xmlns:a16="http://schemas.microsoft.com/office/drawing/2014/main" id="{C7FA81BE-CA43-4230-B7A8-210321751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15200" y="69723000"/>
          <a:ext cx="4752381" cy="368571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386</xdr:row>
      <xdr:rowOff>0</xdr:rowOff>
    </xdr:from>
    <xdr:ext cx="4695238" cy="2209524"/>
    <xdr:pic>
      <xdr:nvPicPr>
        <xdr:cNvPr id="18" name="/xl/media/image41.png">
          <a:extLst>
            <a:ext uri="{FF2B5EF4-FFF2-40B4-BE49-F238E27FC236}">
              <a16:creationId xmlns:a16="http://schemas.microsoft.com/office/drawing/2014/main" id="{7F8F7558-E9D2-444A-B2F3-36AFD9240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15200" y="73533000"/>
          <a:ext cx="4695238" cy="220952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398</xdr:row>
      <xdr:rowOff>0</xdr:rowOff>
    </xdr:from>
    <xdr:ext cx="4752381" cy="3685714"/>
    <xdr:pic>
      <xdr:nvPicPr>
        <xdr:cNvPr id="19" name="/xl/media/image42.png">
          <a:extLst>
            <a:ext uri="{FF2B5EF4-FFF2-40B4-BE49-F238E27FC236}">
              <a16:creationId xmlns:a16="http://schemas.microsoft.com/office/drawing/2014/main" id="{65A2F8FB-200F-4DDD-AA3C-44BAB274A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75819000"/>
          <a:ext cx="4752381" cy="368571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418</xdr:row>
      <xdr:rowOff>0</xdr:rowOff>
    </xdr:from>
    <xdr:ext cx="4752381" cy="3685714"/>
    <xdr:pic>
      <xdr:nvPicPr>
        <xdr:cNvPr id="20" name="/xl/media/image43.png">
          <a:extLst>
            <a:ext uri="{FF2B5EF4-FFF2-40B4-BE49-F238E27FC236}">
              <a16:creationId xmlns:a16="http://schemas.microsoft.com/office/drawing/2014/main" id="{8A4F60FD-4362-469C-8311-80094B669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79629000"/>
          <a:ext cx="4752381" cy="368571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438</xdr:row>
      <xdr:rowOff>0</xdr:rowOff>
    </xdr:from>
    <xdr:ext cx="4752381" cy="3685714"/>
    <xdr:pic>
      <xdr:nvPicPr>
        <xdr:cNvPr id="21" name="/xl/media/image44.png">
          <a:extLst>
            <a:ext uri="{FF2B5EF4-FFF2-40B4-BE49-F238E27FC236}">
              <a16:creationId xmlns:a16="http://schemas.microsoft.com/office/drawing/2014/main" id="{A940E8E2-4F79-47CE-958E-25D09DCD7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0" y="83439000"/>
          <a:ext cx="4752381" cy="368571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458</xdr:row>
      <xdr:rowOff>0</xdr:rowOff>
    </xdr:from>
    <xdr:ext cx="4752381" cy="3685714"/>
    <xdr:pic>
      <xdr:nvPicPr>
        <xdr:cNvPr id="22" name="/xl/media/image45.png">
          <a:extLst>
            <a:ext uri="{FF2B5EF4-FFF2-40B4-BE49-F238E27FC236}">
              <a16:creationId xmlns:a16="http://schemas.microsoft.com/office/drawing/2014/main" id="{24613905-F9B1-4D87-845A-13FF8F9C1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315200" y="87249000"/>
          <a:ext cx="4752381" cy="36857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481</xdr:row>
      <xdr:rowOff>0</xdr:rowOff>
    </xdr:from>
    <xdr:ext cx="4780952" cy="1104762"/>
    <xdr:pic>
      <xdr:nvPicPr>
        <xdr:cNvPr id="23" name="/xl/media/image46.png">
          <a:extLst>
            <a:ext uri="{FF2B5EF4-FFF2-40B4-BE49-F238E27FC236}">
              <a16:creationId xmlns:a16="http://schemas.microsoft.com/office/drawing/2014/main" id="{31B28117-E874-48CC-848B-5BFD0A299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91630500"/>
          <a:ext cx="4780952" cy="110476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488</xdr:row>
      <xdr:rowOff>0</xdr:rowOff>
    </xdr:from>
    <xdr:ext cx="3847619" cy="1238095"/>
    <xdr:pic>
      <xdr:nvPicPr>
        <xdr:cNvPr id="24" name="/xl/media/image47.png">
          <a:extLst>
            <a:ext uri="{FF2B5EF4-FFF2-40B4-BE49-F238E27FC236}">
              <a16:creationId xmlns:a16="http://schemas.microsoft.com/office/drawing/2014/main" id="{E7924904-D081-4E6C-9E6F-DAA6EC8E9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92964000"/>
          <a:ext cx="3847619" cy="123809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496</xdr:row>
      <xdr:rowOff>0</xdr:rowOff>
    </xdr:from>
    <xdr:ext cx="12209524" cy="8533333"/>
    <xdr:pic>
      <xdr:nvPicPr>
        <xdr:cNvPr id="25" name="/xl/media/image48.png">
          <a:extLst>
            <a:ext uri="{FF2B5EF4-FFF2-40B4-BE49-F238E27FC236}">
              <a16:creationId xmlns:a16="http://schemas.microsoft.com/office/drawing/2014/main" id="{83CFE753-533D-4906-A75C-FEC205228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94488000"/>
          <a:ext cx="12209524" cy="85333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542</xdr:row>
      <xdr:rowOff>0</xdr:rowOff>
    </xdr:from>
    <xdr:ext cx="12155596" cy="6601746"/>
    <xdr:pic>
      <xdr:nvPicPr>
        <xdr:cNvPr id="26" name="/xl/media/image49.png">
          <a:extLst>
            <a:ext uri="{FF2B5EF4-FFF2-40B4-BE49-F238E27FC236}">
              <a16:creationId xmlns:a16="http://schemas.microsoft.com/office/drawing/2014/main" id="{3A29A9E7-B323-4811-812C-8A2DD9B68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03251000"/>
          <a:ext cx="12155596" cy="6601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578</xdr:row>
      <xdr:rowOff>0</xdr:rowOff>
    </xdr:from>
    <xdr:ext cx="7611537" cy="5925377"/>
    <xdr:pic>
      <xdr:nvPicPr>
        <xdr:cNvPr id="27" name="/xl/media/image50.png">
          <a:extLst>
            <a:ext uri="{FF2B5EF4-FFF2-40B4-BE49-F238E27FC236}">
              <a16:creationId xmlns:a16="http://schemas.microsoft.com/office/drawing/2014/main" id="{66773E6F-DCA0-4CD6-ABD3-05D842AA4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10109000"/>
          <a:ext cx="7611537" cy="592537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610</xdr:row>
      <xdr:rowOff>0</xdr:rowOff>
    </xdr:from>
    <xdr:ext cx="7621064" cy="5934903"/>
    <xdr:pic>
      <xdr:nvPicPr>
        <xdr:cNvPr id="28" name="/xl/media/image51.png">
          <a:extLst>
            <a:ext uri="{FF2B5EF4-FFF2-40B4-BE49-F238E27FC236}">
              <a16:creationId xmlns:a16="http://schemas.microsoft.com/office/drawing/2014/main" id="{836A1FB3-B6B4-4127-956D-C013DFF93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16205000"/>
          <a:ext cx="7621064" cy="593490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642</xdr:row>
      <xdr:rowOff>0</xdr:rowOff>
    </xdr:from>
    <xdr:ext cx="7638095" cy="5961905"/>
    <xdr:pic>
      <xdr:nvPicPr>
        <xdr:cNvPr id="29" name="/xl/media/image52.png">
          <a:extLst>
            <a:ext uri="{FF2B5EF4-FFF2-40B4-BE49-F238E27FC236}">
              <a16:creationId xmlns:a16="http://schemas.microsoft.com/office/drawing/2014/main" id="{45216AAB-15EB-41B9-9AA9-A1E0FE903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122301000"/>
          <a:ext cx="7638095" cy="596190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674</xdr:row>
      <xdr:rowOff>0</xdr:rowOff>
    </xdr:from>
    <xdr:ext cx="7638095" cy="5961905"/>
    <xdr:pic>
      <xdr:nvPicPr>
        <xdr:cNvPr id="30" name="/xl/media/image53.png">
          <a:extLst>
            <a:ext uri="{FF2B5EF4-FFF2-40B4-BE49-F238E27FC236}">
              <a16:creationId xmlns:a16="http://schemas.microsoft.com/office/drawing/2014/main" id="{3360D9BC-2303-4B13-B2AE-4A79409C0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9600" y="128397000"/>
          <a:ext cx="7638095" cy="596190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38</xdr:row>
      <xdr:rowOff>0</xdr:rowOff>
    </xdr:from>
    <xdr:ext cx="4905375" cy="13335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FB5EBC-DC70-423C-B80E-5576373D1493}"/>
            </a:ext>
          </a:extLst>
        </xdr:cNvPr>
        <xdr:cNvSpPr>
          <a:spLocks noGrp="1"/>
        </xdr:cNvSpPr>
      </xdr:nvSpPr>
      <xdr:spPr>
        <a:xfrm>
          <a:off x="390525" y="7515225"/>
          <a:ext cx="4905375" cy="1333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anchor="t">
          <a:spAutoFit/>
        </a:bodyPr>
        <a:lstStyle/>
        <a:p>
          <a:r>
            <a:rPr sz="1100"/>
            <a:t>All control frames are 6 bytes: CMD, D0, D1, D2, D3, CRC8.</a:t>
          </a:r>
          <a:endParaRPr/>
        </a:p>
        <a:p>
          <a:r>
            <a:rPr sz="1100"/>
            <a:t>CRC8 is calculated over CMD and D0-D3.</a:t>
          </a:r>
          <a:endParaRPr/>
        </a:p>
        <a:p>
          <a:endParaRPr/>
        </a:p>
        <a:p>
          <a:r>
            <a:rPr sz="1100"/>
            <a:t>JTAG frames are variable-length unless otherwise specified.</a:t>
          </a:r>
          <a:endParaRPr/>
        </a:p>
        <a:p>
          <a:r>
            <a:rPr sz="1100"/>
            <a:t>Bit Length and TCK Count are 32-bit little-endian values stored in D0-D3.</a:t>
          </a:r>
          <a:endParaRPr/>
        </a:p>
        <a:p>
          <a:r>
            <a:rPr sz="1100"/>
            <a:t>For SDR and SIR, the TX payload contains ceil(Bit Length / 8) bytes of TDI data.</a:t>
          </a:r>
          <a:endParaRPr/>
        </a:p>
        <a:p>
          <a:r>
            <a:rPr sz="1100"/>
            <a:t>Unsupported commands are not executed and set an error status.</a:t>
          </a:r>
          <a:endParaRPr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31</xdr:row>
      <xdr:rowOff>95250</xdr:rowOff>
    </xdr:from>
    <xdr:to>
      <xdr:col>5</xdr:col>
      <xdr:colOff>619125</xdr:colOff>
      <xdr:row>45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582B4F4-9815-E85F-CDEC-BEEEEF959385}"/>
            </a:ext>
          </a:extLst>
        </xdr:cNvPr>
        <xdr:cNvSpPr txBox="1"/>
      </xdr:nvSpPr>
      <xdr:spPr>
        <a:xfrm>
          <a:off x="1752600" y="6191250"/>
          <a:ext cx="4953000" cy="2686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!Quartus Prime SVF converter 25.1</a:t>
          </a:r>
          <a:br>
            <a:rPr lang="en-GB" sz="1100"/>
          </a:br>
          <a:r>
            <a:rPr lang="ja-JP" altLang="en-US" sz="1100"/>
            <a:t>が読めるまで読み捨てる。見つからずにファイルの末端まできたらエラー。</a:t>
          </a:r>
          <a:endParaRPr lang="en-GB" altLang="ja-JP" sz="1100"/>
        </a:p>
        <a:p>
          <a:r>
            <a:rPr lang="ja-JP" altLang="en-US" sz="1100"/>
            <a:t>みつかってもバージョン違いならワーニングで進める。</a:t>
          </a:r>
          <a:endParaRPr lang="en-GB" altLang="ja-JP" sz="1100"/>
        </a:p>
        <a:p>
          <a:endParaRPr lang="en-GB" altLang="ja-JP" sz="1100"/>
        </a:p>
        <a:p>
          <a:r>
            <a:rPr lang="en-GB" altLang="ja-JP" sz="1100"/>
            <a:t>!CHECKING SILICON ID</a:t>
          </a:r>
          <a:br>
            <a:rPr lang="en-GB" altLang="ja-JP" sz="1100"/>
          </a:br>
          <a:r>
            <a:rPr lang="ja-JP" altLang="en-US" sz="1100"/>
            <a:t>が来るまで進める。</a:t>
          </a:r>
          <a:endParaRPr lang="en-GB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ltera.com/literature/dp/max-v/PCG-01012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https://www.altera.com/downloads/fpga-development-tools/quartus-prime-lite-edition-design-software-version-25-1-windows" TargetMode="External"/><Relationship Id="rId1" Type="http://schemas.openxmlformats.org/officeDocument/2006/relationships/hyperlink" Target="https://www.altera.com/products/development-tools/quartus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workbookViewId="0">
      <selection activeCell="B3" sqref="B3"/>
    </sheetView>
  </sheetViews>
  <sheetFormatPr defaultColWidth="9.42578125" defaultRowHeight="15"/>
  <cols>
    <col min="2" max="2" width="2.7109375" customWidth="1"/>
  </cols>
  <sheetData>
    <row r="2" spans="2:3">
      <c r="B2" s="2" t="s">
        <v>273</v>
      </c>
    </row>
    <row r="3" spans="2:3">
      <c r="B3" t="s">
        <v>274</v>
      </c>
    </row>
    <row r="5" spans="2:3">
      <c r="B5" s="1" t="s">
        <v>279</v>
      </c>
    </row>
    <row r="7" spans="2:3">
      <c r="B7" s="20">
        <v>1</v>
      </c>
      <c r="C7" t="s">
        <v>283</v>
      </c>
    </row>
    <row r="8" spans="2:3">
      <c r="C8" t="s">
        <v>277</v>
      </c>
    </row>
    <row r="10" spans="2:3">
      <c r="B10">
        <v>2</v>
      </c>
      <c r="C10" t="s">
        <v>0</v>
      </c>
    </row>
    <row r="11" spans="2:3">
      <c r="C11" t="s">
        <v>278</v>
      </c>
    </row>
    <row r="13" spans="2:3">
      <c r="B13">
        <v>3</v>
      </c>
      <c r="C13" t="s">
        <v>1</v>
      </c>
    </row>
    <row r="15" spans="2:3">
      <c r="B15">
        <v>4</v>
      </c>
      <c r="C15" t="s">
        <v>282</v>
      </c>
    </row>
    <row r="17" spans="2:3">
      <c r="B17">
        <v>5</v>
      </c>
      <c r="C17" t="s">
        <v>285</v>
      </c>
    </row>
    <row r="21" spans="2:3">
      <c r="B21" t="s">
        <v>280</v>
      </c>
    </row>
    <row r="23" spans="2:3">
      <c r="B23" t="s">
        <v>281</v>
      </c>
    </row>
  </sheetData>
  <hyperlinks>
    <hyperlink ref="B7" location="'1'!A1" display="'1'!A1" xr:uid="{8466041B-B3E4-40A4-932C-95E1C19DB1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018D-D42D-42B9-B832-77CF85C86469}">
  <dimension ref="C2:C3"/>
  <sheetViews>
    <sheetView zoomScale="130" zoomScaleNormal="130" workbookViewId="0">
      <selection activeCell="BN21" sqref="BN21"/>
    </sheetView>
  </sheetViews>
  <sheetFormatPr defaultColWidth="2.85546875" defaultRowHeight="15"/>
  <cols>
    <col min="1" max="16384" width="2.85546875" style="35"/>
  </cols>
  <sheetData>
    <row r="2" spans="3:3">
      <c r="C2" s="36" t="s">
        <v>283</v>
      </c>
    </row>
    <row r="3" spans="3:3">
      <c r="C3" s="35" t="s">
        <v>276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81EA-E0AB-4311-93A9-080EF2A17ED8}">
  <dimension ref="B2:C4"/>
  <sheetViews>
    <sheetView zoomScale="160" zoomScaleNormal="160" workbookViewId="0">
      <selection activeCell="S33" sqref="S33"/>
    </sheetView>
  </sheetViews>
  <sheetFormatPr defaultColWidth="2.85546875" defaultRowHeight="15"/>
  <cols>
    <col min="1" max="16384" width="2.85546875" style="35"/>
  </cols>
  <sheetData>
    <row r="2" spans="2:3">
      <c r="B2" s="36" t="s">
        <v>0</v>
      </c>
      <c r="C2" s="36"/>
    </row>
    <row r="3" spans="2:3">
      <c r="B3" s="35" t="s">
        <v>275</v>
      </c>
    </row>
    <row r="4" spans="2:3">
      <c r="B4" s="35" t="s">
        <v>274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FBB2-BCD7-4B03-BFDC-54AE40BBEFD3}">
  <dimension ref="B2:K24"/>
  <sheetViews>
    <sheetView workbookViewId="0">
      <selection activeCell="D30" sqref="D30"/>
    </sheetView>
  </sheetViews>
  <sheetFormatPr defaultRowHeight="15"/>
  <cols>
    <col min="2" max="2" width="4.5703125" customWidth="1"/>
    <col min="3" max="3" width="3" style="4" bestFit="1" customWidth="1"/>
    <col min="4" max="4" width="17" bestFit="1" customWidth="1"/>
    <col min="5" max="5" width="14.7109375" customWidth="1"/>
    <col min="6" max="6" width="22.140625" bestFit="1" customWidth="1"/>
    <col min="7" max="7" width="12.5703125" customWidth="1"/>
    <col min="8" max="8" width="16.7109375" customWidth="1"/>
    <col min="9" max="10" width="16.28515625" customWidth="1"/>
    <col min="11" max="11" width="38.42578125" bestFit="1" customWidth="1"/>
  </cols>
  <sheetData>
    <row r="2" spans="2:11">
      <c r="B2" s="2" t="s">
        <v>1</v>
      </c>
    </row>
    <row r="4" spans="2:11">
      <c r="B4" s="1" t="s">
        <v>178</v>
      </c>
    </row>
    <row r="6" spans="2:11">
      <c r="C6" s="5" t="s">
        <v>3</v>
      </c>
      <c r="D6" s="22" t="s">
        <v>9</v>
      </c>
      <c r="E6" s="22"/>
      <c r="F6" s="22" t="s">
        <v>5</v>
      </c>
      <c r="G6" s="22" t="s">
        <v>2</v>
      </c>
      <c r="H6" s="22" t="s">
        <v>209</v>
      </c>
      <c r="I6" s="22" t="s">
        <v>61</v>
      </c>
      <c r="J6" s="22" t="s">
        <v>62</v>
      </c>
      <c r="K6" s="22" t="s">
        <v>43</v>
      </c>
    </row>
    <row r="7" spans="2:11">
      <c r="C7" s="5" t="s">
        <v>74</v>
      </c>
      <c r="D7" s="8" t="s">
        <v>10</v>
      </c>
      <c r="E7" s="8" t="s">
        <v>65</v>
      </c>
      <c r="F7" s="8" t="s">
        <v>4</v>
      </c>
      <c r="G7" s="19" t="s">
        <v>6</v>
      </c>
      <c r="H7" s="8">
        <v>4.4036999999999997</v>
      </c>
      <c r="I7" s="6">
        <v>0</v>
      </c>
      <c r="J7" s="6">
        <f t="shared" ref="J7:J16" si="0">H7*I7</f>
        <v>0</v>
      </c>
      <c r="K7" s="6" t="s">
        <v>160</v>
      </c>
    </row>
    <row r="8" spans="2:11">
      <c r="C8" s="5">
        <v>1</v>
      </c>
      <c r="D8" s="6" t="s">
        <v>10</v>
      </c>
      <c r="E8" s="6" t="s">
        <v>65</v>
      </c>
      <c r="F8" s="6" t="s">
        <v>158</v>
      </c>
      <c r="G8" s="7" t="s">
        <v>159</v>
      </c>
      <c r="H8" s="6">
        <v>2.7898000000000001</v>
      </c>
      <c r="I8" s="6">
        <v>1</v>
      </c>
      <c r="J8" s="6">
        <f t="shared" si="0"/>
        <v>2.7898000000000001</v>
      </c>
      <c r="K8" s="6" t="s">
        <v>161</v>
      </c>
    </row>
    <row r="9" spans="2:11">
      <c r="C9" s="5" t="s">
        <v>74</v>
      </c>
      <c r="D9" s="8" t="s">
        <v>11</v>
      </c>
      <c r="E9" s="8" t="s">
        <v>65</v>
      </c>
      <c r="F9" s="19" t="s">
        <v>7</v>
      </c>
      <c r="G9" s="8" t="s">
        <v>8</v>
      </c>
      <c r="H9" s="8">
        <v>0.64749999999999996</v>
      </c>
      <c r="I9" s="6">
        <v>0</v>
      </c>
      <c r="J9" s="6">
        <f t="shared" si="0"/>
        <v>0</v>
      </c>
      <c r="K9" s="6" t="s">
        <v>177</v>
      </c>
    </row>
    <row r="10" spans="2:11">
      <c r="C10" s="5">
        <v>2</v>
      </c>
      <c r="D10" s="6" t="s">
        <v>11</v>
      </c>
      <c r="E10" s="6" t="s">
        <v>65</v>
      </c>
      <c r="F10" s="7" t="s">
        <v>175</v>
      </c>
      <c r="G10" s="6" t="s">
        <v>176</v>
      </c>
      <c r="H10" s="6">
        <v>0.39360000000000001</v>
      </c>
      <c r="I10" s="6">
        <v>1</v>
      </c>
      <c r="J10" s="6">
        <f t="shared" si="0"/>
        <v>0.39360000000000001</v>
      </c>
      <c r="K10" s="6" t="s">
        <v>48</v>
      </c>
    </row>
    <row r="11" spans="2:11">
      <c r="C11" s="5" t="s">
        <v>74</v>
      </c>
      <c r="D11" s="8" t="s">
        <v>14</v>
      </c>
      <c r="E11" s="8" t="s">
        <v>65</v>
      </c>
      <c r="F11" s="8" t="s">
        <v>12</v>
      </c>
      <c r="G11" s="8" t="s">
        <v>13</v>
      </c>
      <c r="H11" s="8">
        <v>0.97929999999999995</v>
      </c>
      <c r="I11" s="6">
        <v>0</v>
      </c>
      <c r="J11" s="6">
        <f t="shared" si="0"/>
        <v>0</v>
      </c>
      <c r="K11" s="6" t="s">
        <v>76</v>
      </c>
    </row>
    <row r="12" spans="2:11">
      <c r="C12" s="5">
        <v>3</v>
      </c>
      <c r="D12" s="6" t="s">
        <v>14</v>
      </c>
      <c r="E12" s="6" t="s">
        <v>65</v>
      </c>
      <c r="F12" s="6" t="s">
        <v>72</v>
      </c>
      <c r="G12" s="6" t="s">
        <v>73</v>
      </c>
      <c r="H12" s="6">
        <v>0.49940000000000001</v>
      </c>
      <c r="I12" s="6">
        <v>1</v>
      </c>
      <c r="J12" s="6">
        <f t="shared" si="0"/>
        <v>0.49940000000000001</v>
      </c>
      <c r="K12" s="6" t="s">
        <v>47</v>
      </c>
    </row>
    <row r="13" spans="2:11">
      <c r="C13" s="5">
        <v>4</v>
      </c>
      <c r="D13" s="6" t="s">
        <v>46</v>
      </c>
      <c r="E13" s="6" t="s">
        <v>65</v>
      </c>
      <c r="F13" s="6" t="s">
        <v>42</v>
      </c>
      <c r="G13" s="6" t="s">
        <v>45</v>
      </c>
      <c r="H13" s="6">
        <v>0.25650000000000001</v>
      </c>
      <c r="I13" s="6">
        <v>1</v>
      </c>
      <c r="J13" s="6">
        <f t="shared" si="0"/>
        <v>0.25650000000000001</v>
      </c>
      <c r="K13" s="6" t="s">
        <v>44</v>
      </c>
    </row>
    <row r="14" spans="2:11">
      <c r="C14" s="5" t="s">
        <v>74</v>
      </c>
      <c r="D14" s="8" t="s">
        <v>51</v>
      </c>
      <c r="E14" s="8" t="s">
        <v>65</v>
      </c>
      <c r="F14" s="8" t="s">
        <v>49</v>
      </c>
      <c r="G14" s="8" t="s">
        <v>50</v>
      </c>
      <c r="H14" s="8">
        <v>0.48330000000000001</v>
      </c>
      <c r="I14" s="6">
        <v>0</v>
      </c>
      <c r="J14" s="6">
        <f t="shared" si="0"/>
        <v>0</v>
      </c>
      <c r="K14" s="6" t="s">
        <v>75</v>
      </c>
    </row>
    <row r="15" spans="2:11">
      <c r="C15" s="5">
        <v>5</v>
      </c>
      <c r="D15" s="6" t="s">
        <v>51</v>
      </c>
      <c r="E15" s="6" t="s">
        <v>65</v>
      </c>
      <c r="F15" s="6" t="s">
        <v>77</v>
      </c>
      <c r="G15" s="6" t="s">
        <v>78</v>
      </c>
      <c r="H15" s="6">
        <v>0.68140000000000001</v>
      </c>
      <c r="I15" s="6">
        <v>1</v>
      </c>
      <c r="J15" s="6">
        <f>H15*I15</f>
        <v>0.68140000000000001</v>
      </c>
      <c r="K15" s="6" t="s">
        <v>52</v>
      </c>
    </row>
    <row r="16" spans="2:11">
      <c r="C16" s="5">
        <v>6</v>
      </c>
      <c r="D16" s="6" t="s">
        <v>55</v>
      </c>
      <c r="E16" s="6" t="s">
        <v>65</v>
      </c>
      <c r="F16" s="6" t="s">
        <v>53</v>
      </c>
      <c r="G16" s="7" t="s">
        <v>54</v>
      </c>
      <c r="H16" s="6">
        <v>0.39340000000000003</v>
      </c>
      <c r="I16" s="6">
        <v>1</v>
      </c>
      <c r="J16" s="6">
        <f t="shared" si="0"/>
        <v>0.39340000000000003</v>
      </c>
      <c r="K16" s="6" t="s">
        <v>56</v>
      </c>
    </row>
    <row r="17" spans="3:11">
      <c r="C17" s="5">
        <v>7</v>
      </c>
      <c r="D17" s="6" t="s">
        <v>59</v>
      </c>
      <c r="E17" s="6" t="s">
        <v>64</v>
      </c>
      <c r="F17" s="6" t="s">
        <v>57</v>
      </c>
      <c r="G17" s="6" t="s">
        <v>58</v>
      </c>
      <c r="H17" s="6">
        <v>1.21E-2</v>
      </c>
      <c r="I17" s="6">
        <v>16</v>
      </c>
      <c r="J17" s="6">
        <f t="shared" ref="J17:J23" si="1">H17*I17</f>
        <v>0.19359999999999999</v>
      </c>
      <c r="K17" s="6" t="s">
        <v>60</v>
      </c>
    </row>
    <row r="18" spans="3:11">
      <c r="C18" s="5">
        <v>8</v>
      </c>
      <c r="D18" s="6" t="s">
        <v>68</v>
      </c>
      <c r="E18" s="6" t="s">
        <v>64</v>
      </c>
      <c r="F18" s="6" t="s">
        <v>63</v>
      </c>
      <c r="G18" s="6" t="s">
        <v>66</v>
      </c>
      <c r="H18" s="6">
        <v>0.11119999999999999</v>
      </c>
      <c r="I18" s="6">
        <v>1</v>
      </c>
      <c r="J18" s="6">
        <f t="shared" si="1"/>
        <v>0.11119999999999999</v>
      </c>
      <c r="K18" s="6" t="s">
        <v>67</v>
      </c>
    </row>
    <row r="19" spans="3:11">
      <c r="C19" s="5">
        <v>9</v>
      </c>
      <c r="D19" s="6" t="s">
        <v>68</v>
      </c>
      <c r="E19" s="6" t="s">
        <v>65</v>
      </c>
      <c r="F19" s="6" t="s">
        <v>69</v>
      </c>
      <c r="G19" s="6" t="s">
        <v>70</v>
      </c>
      <c r="H19" s="6">
        <v>0.1721</v>
      </c>
      <c r="I19" s="6">
        <v>1</v>
      </c>
      <c r="J19" s="6">
        <f t="shared" si="1"/>
        <v>0.1721</v>
      </c>
      <c r="K19" s="6" t="s">
        <v>71</v>
      </c>
    </row>
    <row r="20" spans="3:11">
      <c r="C20" s="5">
        <v>10</v>
      </c>
      <c r="D20" s="6" t="s">
        <v>81</v>
      </c>
      <c r="E20" s="6" t="s">
        <v>64</v>
      </c>
      <c r="F20" s="6" t="s">
        <v>79</v>
      </c>
      <c r="G20" s="6" t="s">
        <v>80</v>
      </c>
      <c r="H20" s="6">
        <v>6.2399999999999997E-2</v>
      </c>
      <c r="I20" s="6">
        <v>2</v>
      </c>
      <c r="J20" s="6">
        <f t="shared" si="1"/>
        <v>0.12479999999999999</v>
      </c>
      <c r="K20" s="6" t="s">
        <v>82</v>
      </c>
    </row>
    <row r="21" spans="3:11">
      <c r="C21" s="5">
        <v>11</v>
      </c>
      <c r="D21" s="8" t="s">
        <v>85</v>
      </c>
      <c r="E21" s="8" t="s">
        <v>64</v>
      </c>
      <c r="F21" s="8" t="s">
        <v>84</v>
      </c>
      <c r="G21" s="8" t="s">
        <v>83</v>
      </c>
      <c r="H21" s="8">
        <v>1.8700000000000001E-2</v>
      </c>
      <c r="I21" s="6">
        <v>0</v>
      </c>
      <c r="J21" s="6">
        <f t="shared" si="1"/>
        <v>0</v>
      </c>
      <c r="K21" s="6" t="s">
        <v>227</v>
      </c>
    </row>
    <row r="22" spans="3:11">
      <c r="C22" s="5">
        <v>12</v>
      </c>
      <c r="D22" s="6" t="s">
        <v>85</v>
      </c>
      <c r="E22" s="6" t="s">
        <v>64</v>
      </c>
      <c r="F22" s="6" t="s">
        <v>229</v>
      </c>
      <c r="G22" s="6" t="s">
        <v>228</v>
      </c>
      <c r="H22" s="6">
        <v>2.64E-2</v>
      </c>
      <c r="I22" s="6">
        <v>1</v>
      </c>
      <c r="J22" s="6">
        <f t="shared" si="1"/>
        <v>2.64E-2</v>
      </c>
      <c r="K22" s="6" t="s">
        <v>86</v>
      </c>
    </row>
    <row r="23" spans="3:11">
      <c r="C23" s="5">
        <v>13</v>
      </c>
      <c r="D23" s="6" t="s">
        <v>206</v>
      </c>
      <c r="E23" s="6" t="s">
        <v>64</v>
      </c>
      <c r="F23" s="6" t="s">
        <v>205</v>
      </c>
      <c r="G23" s="6" t="s">
        <v>207</v>
      </c>
      <c r="H23" s="6">
        <v>5.6300000000000003E-2</v>
      </c>
      <c r="I23" s="6">
        <v>2</v>
      </c>
      <c r="J23" s="6">
        <f t="shared" si="1"/>
        <v>0.11260000000000001</v>
      </c>
      <c r="K23" s="6" t="s">
        <v>206</v>
      </c>
    </row>
    <row r="24" spans="3:11">
      <c r="I24" s="21" t="s">
        <v>208</v>
      </c>
      <c r="J24" s="6">
        <f>SUM(J7:J23)</f>
        <v>5.7547999999999995</v>
      </c>
      <c r="K2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DCE6-0438-4960-B994-163255F6073D}">
  <sheetPr>
    <pageSetUpPr fitToPage="1"/>
  </sheetPr>
  <dimension ref="A1:V76"/>
  <sheetViews>
    <sheetView zoomScale="85" zoomScaleNormal="85" zoomScaleSheetLayoutView="40" workbookViewId="0">
      <pane ySplit="6" topLeftCell="A34" activePane="bottomLeft" state="frozen"/>
      <selection activeCell="A74" sqref="A74"/>
      <selection pane="bottomLeft" activeCell="S70" sqref="S70"/>
    </sheetView>
  </sheetViews>
  <sheetFormatPr defaultRowHeight="12.75"/>
  <cols>
    <col min="1" max="1" width="16" style="10" customWidth="1"/>
    <col min="2" max="2" width="18.42578125" style="9" bestFit="1" customWidth="1"/>
    <col min="3" max="3" width="19.7109375" style="9" bestFit="1" customWidth="1"/>
    <col min="4" max="4" width="21.7109375" style="10" bestFit="1" customWidth="1"/>
    <col min="5" max="5" width="30.7109375" style="9" customWidth="1"/>
    <col min="6" max="6" width="9.140625" style="10" bestFit="1" customWidth="1"/>
    <col min="7" max="8" width="9.140625" style="9"/>
    <col min="9" max="9" width="1.5703125" style="9" customWidth="1"/>
    <col min="10" max="10" width="5.28515625" style="10" bestFit="1" customWidth="1"/>
    <col min="11" max="11" width="11.42578125" style="9" bestFit="1" customWidth="1"/>
    <col min="12" max="12" width="6.140625" style="9" customWidth="1"/>
    <col min="13" max="13" width="11.85546875" style="9" customWidth="1"/>
    <col min="14" max="14" width="32.28515625" style="9" bestFit="1" customWidth="1"/>
    <col min="15" max="15" width="13.7109375" style="9" bestFit="1" customWidth="1"/>
    <col min="16" max="16" width="12.42578125" style="9" customWidth="1"/>
    <col min="17" max="17" width="8.85546875" style="9" bestFit="1" customWidth="1"/>
    <col min="18" max="18" width="5.28515625" style="10" bestFit="1" customWidth="1"/>
    <col min="19" max="19" width="18.7109375" style="9" bestFit="1" customWidth="1"/>
    <col min="20" max="20" width="38.5703125" style="9" bestFit="1" customWidth="1"/>
    <col min="21" max="16384" width="9.140625" style="9"/>
  </cols>
  <sheetData>
    <row r="1" spans="1:22" s="13" customFormat="1" ht="12" customHeight="1">
      <c r="A1" s="164" t="s">
        <v>157</v>
      </c>
      <c r="B1" s="164"/>
      <c r="C1" s="164"/>
      <c r="D1" s="164"/>
      <c r="E1" s="164"/>
      <c r="F1" s="164"/>
    </row>
    <row r="2" spans="1:22" s="13" customFormat="1" ht="12" customHeight="1">
      <c r="A2" s="164"/>
      <c r="B2" s="164"/>
      <c r="C2" s="164"/>
      <c r="D2" s="164"/>
      <c r="E2" s="164"/>
      <c r="F2" s="164"/>
    </row>
    <row r="3" spans="1:22" s="13" customFormat="1" ht="12" customHeight="1">
      <c r="A3" s="164"/>
      <c r="B3" s="164"/>
      <c r="C3" s="164"/>
      <c r="D3" s="164"/>
      <c r="E3" s="164"/>
      <c r="F3" s="164"/>
    </row>
    <row r="4" spans="1:22" s="13" customFormat="1" ht="12" customHeight="1">
      <c r="A4" s="164"/>
      <c r="B4" s="164"/>
      <c r="C4" s="164"/>
      <c r="D4" s="164"/>
      <c r="E4" s="164"/>
      <c r="F4" s="164"/>
    </row>
    <row r="5" spans="1:22" s="13" customFormat="1" ht="12.75" customHeight="1">
      <c r="A5" s="164"/>
      <c r="B5" s="164"/>
      <c r="C5" s="164"/>
      <c r="D5" s="164"/>
      <c r="E5" s="164"/>
      <c r="F5" s="164"/>
    </row>
    <row r="6" spans="1:22" ht="28.5" customHeight="1">
      <c r="A6" s="143" t="s">
        <v>156</v>
      </c>
      <c r="B6" s="143" t="s">
        <v>155</v>
      </c>
      <c r="C6" s="143" t="s">
        <v>154</v>
      </c>
      <c r="D6" s="143" t="s">
        <v>153</v>
      </c>
      <c r="E6" s="143" t="s">
        <v>152</v>
      </c>
      <c r="F6" s="142" t="s">
        <v>151</v>
      </c>
      <c r="G6" s="144"/>
      <c r="H6" s="140" t="s">
        <v>656</v>
      </c>
      <c r="I6" s="145"/>
      <c r="J6" s="142" t="s">
        <v>3</v>
      </c>
      <c r="K6" s="142" t="s">
        <v>165</v>
      </c>
      <c r="L6" s="142" t="s">
        <v>170</v>
      </c>
      <c r="M6" s="142" t="s">
        <v>666</v>
      </c>
      <c r="N6" s="142" t="s">
        <v>167</v>
      </c>
      <c r="O6" s="142" t="s">
        <v>685</v>
      </c>
      <c r="P6" s="142" t="s">
        <v>667</v>
      </c>
      <c r="Q6" s="142" t="s">
        <v>687</v>
      </c>
      <c r="R6" s="142" t="s">
        <v>3</v>
      </c>
      <c r="S6" s="142" t="s">
        <v>168</v>
      </c>
      <c r="T6" s="142" t="s">
        <v>232</v>
      </c>
    </row>
    <row r="7" spans="1:22">
      <c r="A7" s="14">
        <v>1</v>
      </c>
      <c r="B7" s="15" t="s">
        <v>97</v>
      </c>
      <c r="C7" s="15"/>
      <c r="D7" s="15"/>
      <c r="E7" s="15" t="s">
        <v>149</v>
      </c>
      <c r="F7" s="14">
        <v>1</v>
      </c>
      <c r="H7" s="18">
        <v>2</v>
      </c>
      <c r="I7" s="13"/>
      <c r="J7" s="14">
        <v>1</v>
      </c>
      <c r="K7" s="18" t="s">
        <v>216</v>
      </c>
      <c r="L7" s="139" t="s">
        <v>74</v>
      </c>
      <c r="M7" s="141" t="s">
        <v>658</v>
      </c>
      <c r="N7" s="18" t="s">
        <v>216</v>
      </c>
      <c r="O7" s="18"/>
      <c r="P7" s="141" t="s">
        <v>657</v>
      </c>
      <c r="Q7" s="140"/>
      <c r="R7" s="14">
        <v>1</v>
      </c>
      <c r="S7" s="18" t="s">
        <v>216</v>
      </c>
      <c r="T7" s="18" t="s">
        <v>216</v>
      </c>
      <c r="V7" s="9" t="str">
        <f>CHAR(9)&amp;P7&amp;CHAR(9)&amp;"logic"&amp;CHAR(9)&amp;S7&amp;","</f>
        <v xml:space="preserve">	output	logic	LED3,</v>
      </c>
    </row>
    <row r="8" spans="1:22">
      <c r="A8" s="14">
        <v>1</v>
      </c>
      <c r="B8" s="15" t="s">
        <v>97</v>
      </c>
      <c r="C8" s="15"/>
      <c r="D8" s="15"/>
      <c r="E8" s="15"/>
      <c r="F8" s="14">
        <v>2</v>
      </c>
      <c r="H8" s="18">
        <v>3</v>
      </c>
      <c r="I8" s="13"/>
      <c r="J8" s="14">
        <v>2</v>
      </c>
      <c r="K8" s="18" t="s">
        <v>217</v>
      </c>
      <c r="L8" s="139" t="s">
        <v>74</v>
      </c>
      <c r="M8" s="141" t="s">
        <v>658</v>
      </c>
      <c r="N8" s="18" t="s">
        <v>217</v>
      </c>
      <c r="O8" s="18"/>
      <c r="P8" s="141" t="s">
        <v>657</v>
      </c>
      <c r="Q8" s="140"/>
      <c r="R8" s="14">
        <v>2</v>
      </c>
      <c r="S8" s="18" t="s">
        <v>217</v>
      </c>
      <c r="T8" s="18" t="s">
        <v>217</v>
      </c>
      <c r="V8" s="9" t="str">
        <f t="shared" ref="V8:V70" si="0">CHAR(9)&amp;P8&amp;CHAR(9)&amp;"logic"&amp;CHAR(9)&amp;S8&amp;","</f>
        <v xml:space="preserve">	output	logic	LED2,</v>
      </c>
    </row>
    <row r="9" spans="1:22">
      <c r="A9" s="14">
        <v>1</v>
      </c>
      <c r="B9" s="15" t="s">
        <v>97</v>
      </c>
      <c r="C9" s="15"/>
      <c r="D9" s="15"/>
      <c r="E9" s="15" t="s">
        <v>148</v>
      </c>
      <c r="F9" s="14">
        <v>3</v>
      </c>
      <c r="H9" s="18">
        <v>4</v>
      </c>
      <c r="I9" s="13"/>
      <c r="J9" s="14">
        <v>3</v>
      </c>
      <c r="K9" s="18" t="s">
        <v>218</v>
      </c>
      <c r="L9" s="139" t="s">
        <v>74</v>
      </c>
      <c r="M9" s="141" t="s">
        <v>658</v>
      </c>
      <c r="N9" s="18" t="s">
        <v>218</v>
      </c>
      <c r="O9" s="18"/>
      <c r="P9" s="141" t="s">
        <v>657</v>
      </c>
      <c r="Q9" s="140"/>
      <c r="R9" s="14">
        <v>3</v>
      </c>
      <c r="S9" s="18" t="s">
        <v>218</v>
      </c>
      <c r="T9" s="18" t="s">
        <v>218</v>
      </c>
      <c r="V9" s="9" t="str">
        <f t="shared" si="0"/>
        <v xml:space="preserve">	output	logic	LED1,</v>
      </c>
    </row>
    <row r="10" spans="1:22">
      <c r="A10" s="14">
        <v>1</v>
      </c>
      <c r="B10" s="15" t="s">
        <v>97</v>
      </c>
      <c r="C10" s="15"/>
      <c r="D10" s="15"/>
      <c r="E10" s="15" t="s">
        <v>147</v>
      </c>
      <c r="F10" s="14">
        <v>4</v>
      </c>
      <c r="H10" s="18">
        <v>5</v>
      </c>
      <c r="I10" s="13"/>
      <c r="J10" s="14">
        <v>4</v>
      </c>
      <c r="K10" s="18" t="s">
        <v>41</v>
      </c>
      <c r="L10" s="139" t="s">
        <v>74</v>
      </c>
      <c r="M10" s="141" t="s">
        <v>658</v>
      </c>
      <c r="N10" s="18" t="s">
        <v>41</v>
      </c>
      <c r="O10" s="18"/>
      <c r="P10" s="141" t="s">
        <v>657</v>
      </c>
      <c r="Q10" s="140"/>
      <c r="R10" s="14">
        <v>4</v>
      </c>
      <c r="S10" s="18" t="s">
        <v>41</v>
      </c>
      <c r="T10" s="18" t="s">
        <v>41</v>
      </c>
      <c r="V10" s="9" t="str">
        <f t="shared" si="0"/>
        <v xml:space="preserve">	output	logic	LED0,</v>
      </c>
    </row>
    <row r="11" spans="1:22">
      <c r="A11" s="14">
        <v>1</v>
      </c>
      <c r="B11" s="15" t="s">
        <v>97</v>
      </c>
      <c r="C11" s="15"/>
      <c r="D11" s="15"/>
      <c r="E11" s="15"/>
      <c r="F11" s="14">
        <v>5</v>
      </c>
      <c r="H11" s="18">
        <v>6</v>
      </c>
      <c r="I11" s="13"/>
      <c r="J11" s="14">
        <v>5</v>
      </c>
      <c r="K11" s="18" t="s">
        <v>214</v>
      </c>
      <c r="L11" s="139" t="s">
        <v>74</v>
      </c>
      <c r="M11" s="141" t="s">
        <v>658</v>
      </c>
      <c r="N11" s="18" t="s">
        <v>214</v>
      </c>
      <c r="O11" s="18"/>
      <c r="P11" s="141" t="s">
        <v>657</v>
      </c>
      <c r="Q11" s="140"/>
      <c r="R11" s="14">
        <v>5</v>
      </c>
      <c r="S11" s="18" t="s">
        <v>215</v>
      </c>
      <c r="T11" s="18" t="s">
        <v>215</v>
      </c>
      <c r="V11" s="9" t="str">
        <f t="shared" si="0"/>
        <v xml:space="preserve">	output	logic	LED4,</v>
      </c>
    </row>
    <row r="12" spans="1:22">
      <c r="A12" s="14"/>
      <c r="B12" s="15" t="s">
        <v>95</v>
      </c>
      <c r="C12" s="15"/>
      <c r="D12" s="15"/>
      <c r="E12" s="15"/>
      <c r="F12" s="14">
        <v>6</v>
      </c>
      <c r="H12" s="18">
        <v>59</v>
      </c>
      <c r="I12" s="13"/>
      <c r="J12" s="151">
        <v>6</v>
      </c>
      <c r="K12" s="147" t="s">
        <v>93</v>
      </c>
      <c r="L12" s="148" t="s">
        <v>74</v>
      </c>
      <c r="M12" s="150" t="s">
        <v>93</v>
      </c>
      <c r="N12" s="147" t="s">
        <v>93</v>
      </c>
      <c r="O12" s="147"/>
      <c r="P12" s="150" t="s">
        <v>659</v>
      </c>
      <c r="Q12" s="149"/>
      <c r="R12" s="151">
        <v>6</v>
      </c>
      <c r="S12" s="147" t="s">
        <v>93</v>
      </c>
      <c r="T12" s="147" t="s">
        <v>660</v>
      </c>
      <c r="V12" s="9" t="str">
        <f t="shared" si="0"/>
        <v xml:space="preserve">	//	logic	VCCIO,</v>
      </c>
    </row>
    <row r="13" spans="1:22">
      <c r="A13" s="14">
        <v>1</v>
      </c>
      <c r="B13" s="15" t="s">
        <v>97</v>
      </c>
      <c r="C13" s="15" t="s">
        <v>146</v>
      </c>
      <c r="D13" s="15"/>
      <c r="E13" s="15"/>
      <c r="F13" s="14">
        <v>7</v>
      </c>
      <c r="H13" s="18">
        <v>7</v>
      </c>
      <c r="I13" s="13"/>
      <c r="J13" s="14">
        <v>7</v>
      </c>
      <c r="K13" s="18" t="s">
        <v>219</v>
      </c>
      <c r="L13" s="139">
        <v>3</v>
      </c>
      <c r="M13" s="141"/>
      <c r="N13" s="18" t="s">
        <v>220</v>
      </c>
      <c r="O13" s="18"/>
      <c r="P13" s="141" t="s">
        <v>658</v>
      </c>
      <c r="Q13" s="140"/>
      <c r="R13" s="14">
        <v>7</v>
      </c>
      <c r="S13" s="18" t="s">
        <v>162</v>
      </c>
      <c r="T13" s="18" t="s">
        <v>272</v>
      </c>
      <c r="V13" s="9" t="str">
        <f t="shared" si="0"/>
        <v xml:space="preserve">	input	logic	IO07_CLK0,</v>
      </c>
    </row>
    <row r="14" spans="1:22">
      <c r="A14" s="14"/>
      <c r="B14" s="15" t="s">
        <v>92</v>
      </c>
      <c r="C14" s="15"/>
      <c r="D14" s="15"/>
      <c r="E14" s="15"/>
      <c r="F14" s="14">
        <v>8</v>
      </c>
      <c r="H14" s="18">
        <v>63</v>
      </c>
      <c r="I14" s="13"/>
      <c r="J14" s="151">
        <v>8</v>
      </c>
      <c r="K14" s="147" t="s">
        <v>92</v>
      </c>
      <c r="L14" s="148" t="s">
        <v>74</v>
      </c>
      <c r="M14" s="150" t="s">
        <v>93</v>
      </c>
      <c r="N14" s="147" t="s">
        <v>92</v>
      </c>
      <c r="O14" s="147"/>
      <c r="P14" s="150" t="s">
        <v>659</v>
      </c>
      <c r="Q14" s="149"/>
      <c r="R14" s="151">
        <v>8</v>
      </c>
      <c r="S14" s="147" t="s">
        <v>92</v>
      </c>
      <c r="T14" s="147" t="s">
        <v>660</v>
      </c>
      <c r="V14" s="9" t="str">
        <f t="shared" si="0"/>
        <v xml:space="preserve">	//	logic	VCCINT,</v>
      </c>
    </row>
    <row r="15" spans="1:22">
      <c r="A15" s="14">
        <v>1</v>
      </c>
      <c r="B15" s="15" t="s">
        <v>97</v>
      </c>
      <c r="C15" s="15" t="s">
        <v>145</v>
      </c>
      <c r="D15" s="15"/>
      <c r="E15" s="15"/>
      <c r="F15" s="14">
        <v>9</v>
      </c>
      <c r="H15" s="18">
        <v>8</v>
      </c>
      <c r="I15" s="13"/>
      <c r="J15" s="14">
        <v>9</v>
      </c>
      <c r="K15" s="18" t="s">
        <v>166</v>
      </c>
      <c r="L15" s="139">
        <v>2</v>
      </c>
      <c r="M15" s="141"/>
      <c r="N15" s="18" t="s">
        <v>174</v>
      </c>
      <c r="O15" s="18"/>
      <c r="P15" s="141" t="s">
        <v>658</v>
      </c>
      <c r="Q15" s="140"/>
      <c r="R15" s="14">
        <v>9</v>
      </c>
      <c r="S15" s="18" t="s">
        <v>163</v>
      </c>
      <c r="T15" s="18" t="s">
        <v>11</v>
      </c>
      <c r="V15" s="9" t="str">
        <f t="shared" si="0"/>
        <v xml:space="preserve">	input	logic	IO09_CLK1,</v>
      </c>
    </row>
    <row r="16" spans="1:22">
      <c r="A16" s="14">
        <v>1</v>
      </c>
      <c r="B16" s="15" t="s">
        <v>97</v>
      </c>
      <c r="C16" s="15"/>
      <c r="D16" s="15"/>
      <c r="E16" s="15"/>
      <c r="F16" s="14">
        <v>10</v>
      </c>
      <c r="H16" s="18">
        <v>9</v>
      </c>
      <c r="I16" s="13"/>
      <c r="J16" s="14">
        <v>10</v>
      </c>
      <c r="K16" s="18" t="s">
        <v>214</v>
      </c>
      <c r="L16" s="139" t="s">
        <v>74</v>
      </c>
      <c r="M16" s="141" t="s">
        <v>658</v>
      </c>
      <c r="N16" s="18" t="s">
        <v>214</v>
      </c>
      <c r="O16" s="146" t="s">
        <v>74</v>
      </c>
      <c r="P16" s="141" t="s">
        <v>657</v>
      </c>
      <c r="Q16" s="140"/>
      <c r="R16" s="14">
        <v>10</v>
      </c>
      <c r="S16" s="18" t="s">
        <v>214</v>
      </c>
      <c r="T16" s="18" t="s">
        <v>214</v>
      </c>
      <c r="V16" s="9" t="str">
        <f t="shared" si="0"/>
        <v xml:space="preserve">	output	logic	LED5,</v>
      </c>
    </row>
    <row r="17" spans="1:22">
      <c r="A17" s="14">
        <v>1</v>
      </c>
      <c r="B17" s="15" t="s">
        <v>97</v>
      </c>
      <c r="C17" s="15"/>
      <c r="D17" s="15"/>
      <c r="E17" s="15" t="s">
        <v>144</v>
      </c>
      <c r="F17" s="14">
        <v>11</v>
      </c>
      <c r="H17" s="18">
        <v>10</v>
      </c>
      <c r="I17" s="13"/>
      <c r="J17" s="14">
        <v>11</v>
      </c>
      <c r="K17" s="18" t="s">
        <v>213</v>
      </c>
      <c r="L17" s="139" t="s">
        <v>74</v>
      </c>
      <c r="M17" s="141" t="s">
        <v>658</v>
      </c>
      <c r="N17" s="18" t="s">
        <v>213</v>
      </c>
      <c r="O17" s="146" t="s">
        <v>74</v>
      </c>
      <c r="P17" s="141" t="s">
        <v>657</v>
      </c>
      <c r="Q17" s="140"/>
      <c r="R17" s="14">
        <v>11</v>
      </c>
      <c r="S17" s="18" t="s">
        <v>213</v>
      </c>
      <c r="T17" s="18" t="s">
        <v>213</v>
      </c>
      <c r="V17" s="9" t="str">
        <f t="shared" si="0"/>
        <v xml:space="preserve">	output	logic	LED6,</v>
      </c>
    </row>
    <row r="18" spans="1:22">
      <c r="A18" s="14">
        <v>1</v>
      </c>
      <c r="B18" s="15" t="s">
        <v>97</v>
      </c>
      <c r="C18" s="15"/>
      <c r="D18" s="15"/>
      <c r="E18" s="15" t="s">
        <v>143</v>
      </c>
      <c r="F18" s="14">
        <v>12</v>
      </c>
      <c r="H18" s="18">
        <v>11</v>
      </c>
      <c r="I18" s="13"/>
      <c r="J18" s="14">
        <v>12</v>
      </c>
      <c r="K18" s="18" t="s">
        <v>212</v>
      </c>
      <c r="L18" s="139" t="s">
        <v>74</v>
      </c>
      <c r="M18" s="141" t="s">
        <v>658</v>
      </c>
      <c r="N18" s="18" t="s">
        <v>212</v>
      </c>
      <c r="O18" s="146" t="s">
        <v>74</v>
      </c>
      <c r="P18" s="141" t="s">
        <v>657</v>
      </c>
      <c r="Q18" s="140"/>
      <c r="R18" s="14">
        <v>12</v>
      </c>
      <c r="S18" s="18" t="s">
        <v>212</v>
      </c>
      <c r="T18" s="18" t="s">
        <v>212</v>
      </c>
      <c r="V18" s="9" t="str">
        <f t="shared" si="0"/>
        <v xml:space="preserve">	output	logic	LED7,</v>
      </c>
    </row>
    <row r="19" spans="1:22">
      <c r="A19" s="14">
        <v>1</v>
      </c>
      <c r="B19" s="15" t="s">
        <v>97</v>
      </c>
      <c r="C19" s="15"/>
      <c r="D19" s="15"/>
      <c r="E19" s="15"/>
      <c r="F19" s="14">
        <v>13</v>
      </c>
      <c r="H19" s="18">
        <v>12</v>
      </c>
      <c r="I19" s="13"/>
      <c r="J19" s="14">
        <v>13</v>
      </c>
      <c r="K19" s="18" t="s">
        <v>173</v>
      </c>
      <c r="L19" s="139">
        <v>4</v>
      </c>
      <c r="M19" s="141" t="s">
        <v>658</v>
      </c>
      <c r="N19" s="18" t="s">
        <v>174</v>
      </c>
      <c r="O19" s="146" t="s">
        <v>74</v>
      </c>
      <c r="P19" s="141" t="s">
        <v>658</v>
      </c>
      <c r="Q19" s="140" t="s">
        <v>686</v>
      </c>
      <c r="R19" s="14">
        <v>13</v>
      </c>
      <c r="S19" s="18" t="s">
        <v>35</v>
      </c>
      <c r="T19" s="18" t="s">
        <v>241</v>
      </c>
      <c r="V19" s="9" t="str">
        <f t="shared" si="0"/>
        <v xml:space="preserve">	input	logic	TOOL0,</v>
      </c>
    </row>
    <row r="20" spans="1:22">
      <c r="A20" s="14">
        <v>1</v>
      </c>
      <c r="B20" s="15" t="s">
        <v>142</v>
      </c>
      <c r="C20" s="15"/>
      <c r="D20" s="15" t="s">
        <v>142</v>
      </c>
      <c r="E20" s="15"/>
      <c r="F20" s="14">
        <v>14</v>
      </c>
      <c r="H20" s="18">
        <v>13</v>
      </c>
      <c r="I20" s="13"/>
      <c r="J20" s="153">
        <v>14</v>
      </c>
      <c r="K20" s="154" t="s">
        <v>173</v>
      </c>
      <c r="L20" s="155">
        <v>1</v>
      </c>
      <c r="M20" s="156" t="s">
        <v>657</v>
      </c>
      <c r="N20" s="154" t="s">
        <v>174</v>
      </c>
      <c r="O20" s="157" t="s">
        <v>74</v>
      </c>
      <c r="P20" s="156" t="s">
        <v>659</v>
      </c>
      <c r="Q20" s="158"/>
      <c r="R20" s="153">
        <v>14</v>
      </c>
      <c r="S20" s="154" t="s">
        <v>142</v>
      </c>
      <c r="T20" s="154" t="s">
        <v>233</v>
      </c>
      <c r="V20" s="9" t="str">
        <f t="shared" si="0"/>
        <v xml:space="preserve">	//	logic	TMS,</v>
      </c>
    </row>
    <row r="21" spans="1:22">
      <c r="A21" s="14">
        <v>1</v>
      </c>
      <c r="B21" s="15" t="s">
        <v>141</v>
      </c>
      <c r="C21" s="15"/>
      <c r="D21" s="15" t="s">
        <v>141</v>
      </c>
      <c r="E21" s="15"/>
      <c r="F21" s="14">
        <v>15</v>
      </c>
      <c r="H21" s="18">
        <v>14</v>
      </c>
      <c r="I21" s="13"/>
      <c r="J21" s="153">
        <v>15</v>
      </c>
      <c r="K21" s="154" t="s">
        <v>173</v>
      </c>
      <c r="L21" s="155">
        <v>19</v>
      </c>
      <c r="M21" s="156" t="s">
        <v>657</v>
      </c>
      <c r="N21" s="154" t="s">
        <v>174</v>
      </c>
      <c r="O21" s="157" t="s">
        <v>74</v>
      </c>
      <c r="P21" s="156" t="s">
        <v>659</v>
      </c>
      <c r="Q21" s="158"/>
      <c r="R21" s="153">
        <v>15</v>
      </c>
      <c r="S21" s="154" t="s">
        <v>141</v>
      </c>
      <c r="T21" s="154" t="s">
        <v>233</v>
      </c>
      <c r="V21" s="9" t="str">
        <f t="shared" si="0"/>
        <v xml:space="preserve">	//	logic	TDI,</v>
      </c>
    </row>
    <row r="22" spans="1:22">
      <c r="A22" s="14">
        <v>1</v>
      </c>
      <c r="B22" s="15" t="s">
        <v>140</v>
      </c>
      <c r="C22" s="15"/>
      <c r="D22" s="15" t="s">
        <v>140</v>
      </c>
      <c r="E22" s="15"/>
      <c r="F22" s="14">
        <v>16</v>
      </c>
      <c r="H22" s="18">
        <v>15</v>
      </c>
      <c r="I22" s="13"/>
      <c r="J22" s="153">
        <v>16</v>
      </c>
      <c r="K22" s="154" t="s">
        <v>173</v>
      </c>
      <c r="L22" s="155">
        <v>20</v>
      </c>
      <c r="M22" s="156" t="s">
        <v>657</v>
      </c>
      <c r="N22" s="154" t="s">
        <v>174</v>
      </c>
      <c r="O22" s="157" t="s">
        <v>74</v>
      </c>
      <c r="P22" s="156" t="s">
        <v>659</v>
      </c>
      <c r="Q22" s="158"/>
      <c r="R22" s="153">
        <v>16</v>
      </c>
      <c r="S22" s="154" t="s">
        <v>140</v>
      </c>
      <c r="T22" s="154" t="s">
        <v>233</v>
      </c>
      <c r="V22" s="9" t="str">
        <f t="shared" si="0"/>
        <v xml:space="preserve">	//	logic	TCK,</v>
      </c>
    </row>
    <row r="23" spans="1:22">
      <c r="A23" s="14">
        <v>1</v>
      </c>
      <c r="B23" s="15" t="s">
        <v>139</v>
      </c>
      <c r="C23" s="15"/>
      <c r="D23" s="15" t="s">
        <v>139</v>
      </c>
      <c r="E23" s="15"/>
      <c r="F23" s="14">
        <v>17</v>
      </c>
      <c r="H23" s="18">
        <v>16</v>
      </c>
      <c r="I23" s="13"/>
      <c r="J23" s="153">
        <v>17</v>
      </c>
      <c r="K23" s="154" t="s">
        <v>173</v>
      </c>
      <c r="L23" s="155">
        <v>18</v>
      </c>
      <c r="M23" s="156" t="s">
        <v>658</v>
      </c>
      <c r="N23" s="154" t="s">
        <v>174</v>
      </c>
      <c r="O23" s="157" t="s">
        <v>74</v>
      </c>
      <c r="P23" s="156" t="s">
        <v>659</v>
      </c>
      <c r="Q23" s="158"/>
      <c r="R23" s="153">
        <v>17</v>
      </c>
      <c r="S23" s="154" t="s">
        <v>139</v>
      </c>
      <c r="T23" s="154" t="s">
        <v>233</v>
      </c>
      <c r="V23" s="9" t="str">
        <f t="shared" si="0"/>
        <v xml:space="preserve">	//	logic	TDO,</v>
      </c>
    </row>
    <row r="24" spans="1:22">
      <c r="A24" s="14">
        <v>1</v>
      </c>
      <c r="B24" s="15" t="s">
        <v>97</v>
      </c>
      <c r="C24" s="15"/>
      <c r="D24" s="15"/>
      <c r="E24" s="15" t="s">
        <v>138</v>
      </c>
      <c r="F24" s="14">
        <v>18</v>
      </c>
      <c r="H24" s="18">
        <v>17</v>
      </c>
      <c r="I24" s="13"/>
      <c r="J24" s="14">
        <v>18</v>
      </c>
      <c r="K24" s="18" t="s">
        <v>173</v>
      </c>
      <c r="L24" s="139">
        <v>7</v>
      </c>
      <c r="M24" s="141" t="s">
        <v>658</v>
      </c>
      <c r="N24" s="18" t="s">
        <v>174</v>
      </c>
      <c r="O24" s="146" t="s">
        <v>74</v>
      </c>
      <c r="P24" s="141" t="s">
        <v>657</v>
      </c>
      <c r="Q24" s="140"/>
      <c r="R24" s="14">
        <v>18</v>
      </c>
      <c r="S24" s="18" t="s">
        <v>171</v>
      </c>
      <c r="T24" s="18" t="s">
        <v>172</v>
      </c>
      <c r="V24" s="9" t="str">
        <f t="shared" si="0"/>
        <v xml:space="preserve">	output	logic	EXTCLK,</v>
      </c>
    </row>
    <row r="25" spans="1:22">
      <c r="A25" s="14">
        <v>1</v>
      </c>
      <c r="B25" s="15" t="s">
        <v>97</v>
      </c>
      <c r="C25" s="15"/>
      <c r="D25" s="15"/>
      <c r="E25" s="15" t="s">
        <v>137</v>
      </c>
      <c r="F25" s="14">
        <v>19</v>
      </c>
      <c r="H25" s="18">
        <v>18</v>
      </c>
      <c r="I25" s="13"/>
      <c r="J25" s="14">
        <v>19</v>
      </c>
      <c r="K25" s="18" t="s">
        <v>173</v>
      </c>
      <c r="L25" s="139">
        <v>6</v>
      </c>
      <c r="M25" s="141" t="s">
        <v>658</v>
      </c>
      <c r="N25" s="18" t="s">
        <v>174</v>
      </c>
      <c r="O25" s="146" t="s">
        <v>74</v>
      </c>
      <c r="P25" s="141" t="s">
        <v>657</v>
      </c>
      <c r="Q25" s="140"/>
      <c r="R25" s="14">
        <v>19</v>
      </c>
      <c r="S25" s="18" t="s">
        <v>36</v>
      </c>
      <c r="T25" s="18"/>
      <c r="V25" s="9" t="str">
        <f t="shared" si="0"/>
        <v xml:space="preserve">	output	logic	INTP0,</v>
      </c>
    </row>
    <row r="26" spans="1:22">
      <c r="A26" s="14">
        <v>1</v>
      </c>
      <c r="B26" s="15" t="s">
        <v>97</v>
      </c>
      <c r="C26" s="15"/>
      <c r="D26" s="15"/>
      <c r="E26" s="15" t="s">
        <v>136</v>
      </c>
      <c r="F26" s="14">
        <v>20</v>
      </c>
      <c r="H26" s="18">
        <v>19</v>
      </c>
      <c r="I26" s="13"/>
      <c r="J26" s="14">
        <v>20</v>
      </c>
      <c r="K26" s="18" t="s">
        <v>173</v>
      </c>
      <c r="L26" s="139">
        <v>5</v>
      </c>
      <c r="M26" s="141" t="s">
        <v>658</v>
      </c>
      <c r="N26" s="18" t="s">
        <v>174</v>
      </c>
      <c r="O26" s="146" t="s">
        <v>74</v>
      </c>
      <c r="P26" s="141" t="s">
        <v>657</v>
      </c>
      <c r="Q26" s="140"/>
      <c r="R26" s="14">
        <v>20</v>
      </c>
      <c r="S26" s="18" t="s">
        <v>662</v>
      </c>
      <c r="T26" s="18"/>
      <c r="V26" s="9" t="str">
        <f t="shared" si="0"/>
        <v xml:space="preserve">	output	logic	P125/SI01 (RESET#),</v>
      </c>
    </row>
    <row r="27" spans="1:22">
      <c r="A27" s="14">
        <v>1</v>
      </c>
      <c r="B27" s="15" t="s">
        <v>97</v>
      </c>
      <c r="C27" s="15"/>
      <c r="D27" s="15"/>
      <c r="E27" s="15" t="s">
        <v>135</v>
      </c>
      <c r="F27" s="14">
        <v>21</v>
      </c>
      <c r="H27" s="18">
        <v>20</v>
      </c>
      <c r="I27" s="13"/>
      <c r="J27" s="14">
        <v>21</v>
      </c>
      <c r="K27" s="18" t="s">
        <v>173</v>
      </c>
      <c r="L27" s="139">
        <v>3</v>
      </c>
      <c r="M27" s="141" t="s">
        <v>657</v>
      </c>
      <c r="N27" s="18" t="s">
        <v>174</v>
      </c>
      <c r="O27" s="146" t="s">
        <v>74</v>
      </c>
      <c r="P27" s="141" t="s">
        <v>658</v>
      </c>
      <c r="Q27" s="140"/>
      <c r="R27" s="14">
        <v>21</v>
      </c>
      <c r="S27" s="18" t="s">
        <v>222</v>
      </c>
      <c r="T27" s="18"/>
      <c r="V27" s="9" t="str">
        <f t="shared" si="0"/>
        <v xml:space="preserve">	input	logic	P41/SO01,</v>
      </c>
    </row>
    <row r="28" spans="1:22">
      <c r="A28" s="14">
        <v>1</v>
      </c>
      <c r="B28" s="15" t="s">
        <v>97</v>
      </c>
      <c r="C28" s="15"/>
      <c r="D28" s="15"/>
      <c r="E28" s="15" t="s">
        <v>134</v>
      </c>
      <c r="F28" s="14">
        <v>22</v>
      </c>
      <c r="H28" s="18">
        <v>21</v>
      </c>
      <c r="I28" s="13"/>
      <c r="J28" s="14">
        <v>22</v>
      </c>
      <c r="K28" s="18" t="s">
        <v>173</v>
      </c>
      <c r="L28" s="139">
        <v>2</v>
      </c>
      <c r="M28" s="141" t="s">
        <v>657</v>
      </c>
      <c r="N28" s="18" t="s">
        <v>174</v>
      </c>
      <c r="O28" s="146" t="s">
        <v>74</v>
      </c>
      <c r="P28" s="141" t="s">
        <v>658</v>
      </c>
      <c r="Q28" s="140"/>
      <c r="R28" s="14">
        <v>22</v>
      </c>
      <c r="S28" s="18" t="s">
        <v>221</v>
      </c>
      <c r="T28" s="18"/>
      <c r="V28" s="9" t="str">
        <f t="shared" si="0"/>
        <v xml:space="preserve">	input	logic	P42/SCK01,</v>
      </c>
    </row>
    <row r="29" spans="1:22">
      <c r="A29" s="14"/>
      <c r="B29" s="15" t="s">
        <v>95</v>
      </c>
      <c r="C29" s="15"/>
      <c r="D29" s="15"/>
      <c r="E29" s="15"/>
      <c r="F29" s="14">
        <v>23</v>
      </c>
      <c r="H29" s="18">
        <v>60</v>
      </c>
      <c r="I29" s="13"/>
      <c r="J29" s="151">
        <v>23</v>
      </c>
      <c r="K29" s="147" t="s">
        <v>93</v>
      </c>
      <c r="L29" s="148" t="s">
        <v>74</v>
      </c>
      <c r="M29" s="150" t="s">
        <v>93</v>
      </c>
      <c r="N29" s="147" t="s">
        <v>93</v>
      </c>
      <c r="O29" s="149" t="s">
        <v>74</v>
      </c>
      <c r="P29" s="150" t="s">
        <v>659</v>
      </c>
      <c r="Q29" s="149"/>
      <c r="R29" s="151">
        <v>23</v>
      </c>
      <c r="S29" s="147" t="s">
        <v>93</v>
      </c>
      <c r="T29" s="147" t="s">
        <v>660</v>
      </c>
      <c r="V29" s="9" t="str">
        <f t="shared" si="0"/>
        <v xml:space="preserve">	//	logic	VCCIO,</v>
      </c>
    </row>
    <row r="30" spans="1:22">
      <c r="A30" s="14">
        <v>1</v>
      </c>
      <c r="B30" s="15" t="s">
        <v>97</v>
      </c>
      <c r="C30" s="15"/>
      <c r="D30" s="15"/>
      <c r="E30" s="15" t="s">
        <v>133</v>
      </c>
      <c r="F30" s="14">
        <v>24</v>
      </c>
      <c r="H30" s="18">
        <v>22</v>
      </c>
      <c r="I30" s="13"/>
      <c r="J30" s="14">
        <v>24</v>
      </c>
      <c r="K30" s="18" t="s">
        <v>164</v>
      </c>
      <c r="L30" s="139">
        <v>40</v>
      </c>
      <c r="M30" s="141" t="s">
        <v>657</v>
      </c>
      <c r="N30" s="18" t="s">
        <v>169</v>
      </c>
      <c r="O30" s="18" t="s">
        <v>668</v>
      </c>
      <c r="P30" s="141" t="s">
        <v>657</v>
      </c>
      <c r="Q30" s="140" t="s">
        <v>686</v>
      </c>
      <c r="R30" s="14">
        <v>24</v>
      </c>
      <c r="S30" s="18" t="s">
        <v>224</v>
      </c>
      <c r="T30" s="18" t="s">
        <v>244</v>
      </c>
      <c r="V30" s="9" t="str">
        <f t="shared" si="0"/>
        <v xml:space="preserve">	output	logic	GPIO21,</v>
      </c>
    </row>
    <row r="31" spans="1:22">
      <c r="A31" s="14">
        <v>1</v>
      </c>
      <c r="B31" s="15" t="s">
        <v>97</v>
      </c>
      <c r="C31" s="15"/>
      <c r="D31" s="15"/>
      <c r="E31" s="15"/>
      <c r="F31" s="14">
        <v>25</v>
      </c>
      <c r="H31" s="18">
        <v>23</v>
      </c>
      <c r="I31" s="13"/>
      <c r="J31" s="14">
        <v>25</v>
      </c>
      <c r="K31" s="18" t="s">
        <v>164</v>
      </c>
      <c r="L31" s="139">
        <v>37</v>
      </c>
      <c r="M31" s="141" t="s">
        <v>658</v>
      </c>
      <c r="N31" s="18" t="s">
        <v>169</v>
      </c>
      <c r="O31" s="140" t="s">
        <v>74</v>
      </c>
      <c r="P31" s="141" t="s">
        <v>657</v>
      </c>
      <c r="Q31" s="140" t="s">
        <v>686</v>
      </c>
      <c r="R31" s="14">
        <v>25</v>
      </c>
      <c r="S31" s="18" t="s">
        <v>223</v>
      </c>
      <c r="T31" s="18" t="s">
        <v>245</v>
      </c>
      <c r="V31" s="9" t="str">
        <f t="shared" si="0"/>
        <v xml:space="preserve">	output	logic	GPIO26,</v>
      </c>
    </row>
    <row r="32" spans="1:22">
      <c r="A32" s="14">
        <v>1</v>
      </c>
      <c r="B32" s="15" t="s">
        <v>97</v>
      </c>
      <c r="C32" s="15"/>
      <c r="D32" s="15"/>
      <c r="E32" s="15" t="s">
        <v>131</v>
      </c>
      <c r="F32" s="14">
        <v>26</v>
      </c>
      <c r="H32" s="18">
        <v>24</v>
      </c>
      <c r="I32" s="13"/>
      <c r="J32" s="14">
        <v>26</v>
      </c>
      <c r="K32" s="18" t="s">
        <v>164</v>
      </c>
      <c r="L32" s="139">
        <v>38</v>
      </c>
      <c r="M32" s="141" t="s">
        <v>658</v>
      </c>
      <c r="N32" s="18" t="s">
        <v>169</v>
      </c>
      <c r="O32" s="18" t="s">
        <v>669</v>
      </c>
      <c r="P32" s="141" t="s">
        <v>657</v>
      </c>
      <c r="Q32" s="140" t="s">
        <v>686</v>
      </c>
      <c r="R32" s="14">
        <v>26</v>
      </c>
      <c r="S32" s="18" t="s">
        <v>204</v>
      </c>
      <c r="T32" s="18" t="s">
        <v>246</v>
      </c>
      <c r="V32" s="9" t="str">
        <f t="shared" si="0"/>
        <v xml:space="preserve">	output	logic	GPIO20,</v>
      </c>
    </row>
    <row r="33" spans="1:22">
      <c r="A33" s="14">
        <v>1</v>
      </c>
      <c r="B33" s="15" t="s">
        <v>97</v>
      </c>
      <c r="C33" s="15"/>
      <c r="D33" s="15"/>
      <c r="E33" s="15" t="s">
        <v>130</v>
      </c>
      <c r="F33" s="14">
        <v>27</v>
      </c>
      <c r="H33" s="18">
        <v>25</v>
      </c>
      <c r="I33" s="13"/>
      <c r="J33" s="14">
        <v>27</v>
      </c>
      <c r="K33" s="18" t="s">
        <v>164</v>
      </c>
      <c r="L33" s="139">
        <v>36</v>
      </c>
      <c r="M33" s="141" t="s">
        <v>658</v>
      </c>
      <c r="N33" s="18" t="s">
        <v>169</v>
      </c>
      <c r="O33" s="140" t="s">
        <v>74</v>
      </c>
      <c r="P33" s="141" t="s">
        <v>657</v>
      </c>
      <c r="Q33" s="140" t="s">
        <v>686</v>
      </c>
      <c r="R33" s="14">
        <v>27</v>
      </c>
      <c r="S33" s="18" t="s">
        <v>203</v>
      </c>
      <c r="T33" s="18" t="s">
        <v>247</v>
      </c>
      <c r="V33" s="9" t="str">
        <f t="shared" si="0"/>
        <v xml:space="preserve">	output	logic	GPIO16,</v>
      </c>
    </row>
    <row r="34" spans="1:22">
      <c r="A34" s="14">
        <v>1</v>
      </c>
      <c r="B34" s="15" t="s">
        <v>97</v>
      </c>
      <c r="C34" s="15"/>
      <c r="D34" s="15" t="s">
        <v>129</v>
      </c>
      <c r="E34" s="15" t="s">
        <v>128</v>
      </c>
      <c r="F34" s="14">
        <v>28</v>
      </c>
      <c r="H34" s="18">
        <v>26</v>
      </c>
      <c r="I34" s="13"/>
      <c r="J34" s="14">
        <v>28</v>
      </c>
      <c r="K34" s="152" t="s">
        <v>663</v>
      </c>
      <c r="L34" s="139"/>
      <c r="M34" s="141"/>
      <c r="N34" s="18"/>
      <c r="O34" s="18"/>
      <c r="P34" s="141" t="s">
        <v>657</v>
      </c>
      <c r="Q34" s="140"/>
      <c r="R34" s="14">
        <v>28</v>
      </c>
      <c r="S34" s="18" t="s">
        <v>129</v>
      </c>
      <c r="T34" s="18"/>
      <c r="V34" s="9" t="str">
        <f t="shared" si="0"/>
        <v xml:space="preserve">	output	logic	DEV_OE,</v>
      </c>
    </row>
    <row r="35" spans="1:22">
      <c r="A35" s="14">
        <v>1</v>
      </c>
      <c r="B35" s="15" t="s">
        <v>97</v>
      </c>
      <c r="C35" s="15"/>
      <c r="D35" s="15" t="s">
        <v>127</v>
      </c>
      <c r="E35" s="15" t="s">
        <v>126</v>
      </c>
      <c r="F35" s="14">
        <v>29</v>
      </c>
      <c r="H35" s="18">
        <v>27</v>
      </c>
      <c r="I35" s="13"/>
      <c r="J35" s="14">
        <v>29</v>
      </c>
      <c r="K35" s="152" t="s">
        <v>663</v>
      </c>
      <c r="L35" s="139"/>
      <c r="M35" s="141"/>
      <c r="N35" s="18"/>
      <c r="O35" s="18"/>
      <c r="P35" s="141" t="s">
        <v>657</v>
      </c>
      <c r="Q35" s="140"/>
      <c r="R35" s="14">
        <v>29</v>
      </c>
      <c r="S35" s="18" t="s">
        <v>127</v>
      </c>
      <c r="T35" s="18"/>
      <c r="V35" s="9" t="str">
        <f t="shared" si="0"/>
        <v xml:space="preserve">	output	logic	DEV_CLRn,</v>
      </c>
    </row>
    <row r="36" spans="1:22">
      <c r="A36" s="14">
        <v>1</v>
      </c>
      <c r="B36" s="15" t="s">
        <v>97</v>
      </c>
      <c r="C36" s="15"/>
      <c r="D36" s="15"/>
      <c r="E36" s="15" t="s">
        <v>125</v>
      </c>
      <c r="F36" s="14">
        <v>30</v>
      </c>
      <c r="H36" s="18">
        <v>28</v>
      </c>
      <c r="I36" s="13"/>
      <c r="J36" s="14">
        <v>30</v>
      </c>
      <c r="K36" s="18" t="s">
        <v>164</v>
      </c>
      <c r="L36" s="139">
        <v>35</v>
      </c>
      <c r="M36" s="141" t="s">
        <v>688</v>
      </c>
      <c r="N36" s="18" t="s">
        <v>169</v>
      </c>
      <c r="O36" s="18" t="s">
        <v>670</v>
      </c>
      <c r="P36" s="141" t="s">
        <v>657</v>
      </c>
      <c r="Q36" s="140" t="s">
        <v>686</v>
      </c>
      <c r="R36" s="14">
        <v>30</v>
      </c>
      <c r="S36" s="18" t="s">
        <v>202</v>
      </c>
      <c r="T36" s="18" t="s">
        <v>248</v>
      </c>
      <c r="V36" s="9" t="str">
        <f t="shared" si="0"/>
        <v xml:space="preserve">	output	logic	GPIO19,</v>
      </c>
    </row>
    <row r="37" spans="1:22">
      <c r="A37" s="14">
        <v>1</v>
      </c>
      <c r="B37" s="15" t="s">
        <v>97</v>
      </c>
      <c r="C37" s="15"/>
      <c r="D37" s="15"/>
      <c r="E37" s="15" t="s">
        <v>124</v>
      </c>
      <c r="F37" s="14">
        <v>31</v>
      </c>
      <c r="H37" s="18">
        <v>29</v>
      </c>
      <c r="I37" s="13"/>
      <c r="J37" s="14">
        <v>31</v>
      </c>
      <c r="K37" s="18" t="s">
        <v>164</v>
      </c>
      <c r="L37" s="139">
        <v>33</v>
      </c>
      <c r="M37" s="141" t="s">
        <v>657</v>
      </c>
      <c r="N37" s="18" t="s">
        <v>169</v>
      </c>
      <c r="O37" s="18" t="s">
        <v>671</v>
      </c>
      <c r="P37" s="141" t="s">
        <v>657</v>
      </c>
      <c r="Q37" s="140" t="s">
        <v>686</v>
      </c>
      <c r="R37" s="14">
        <v>31</v>
      </c>
      <c r="S37" s="18" t="s">
        <v>201</v>
      </c>
      <c r="T37" s="18" t="s">
        <v>249</v>
      </c>
      <c r="V37" s="9" t="str">
        <f t="shared" si="0"/>
        <v xml:space="preserve">	output	logic	GPIO13,</v>
      </c>
    </row>
    <row r="38" spans="1:22">
      <c r="A38" s="14">
        <v>1</v>
      </c>
      <c r="B38" s="15" t="s">
        <v>97</v>
      </c>
      <c r="C38" s="15"/>
      <c r="D38" s="15"/>
      <c r="E38" s="15" t="s">
        <v>123</v>
      </c>
      <c r="F38" s="14">
        <v>32</v>
      </c>
      <c r="H38" s="18">
        <v>30</v>
      </c>
      <c r="I38" s="13"/>
      <c r="J38" s="14">
        <v>32</v>
      </c>
      <c r="K38" s="18" t="s">
        <v>164</v>
      </c>
      <c r="L38" s="139">
        <v>31</v>
      </c>
      <c r="M38" s="141" t="s">
        <v>658</v>
      </c>
      <c r="N38" s="18" t="s">
        <v>169</v>
      </c>
      <c r="O38" s="140" t="s">
        <v>74</v>
      </c>
      <c r="P38" s="141" t="s">
        <v>657</v>
      </c>
      <c r="Q38" s="140" t="s">
        <v>686</v>
      </c>
      <c r="R38" s="14">
        <v>32</v>
      </c>
      <c r="S38" s="18" t="s">
        <v>200</v>
      </c>
      <c r="T38" s="18" t="s">
        <v>250</v>
      </c>
      <c r="V38" s="9" t="str">
        <f t="shared" si="0"/>
        <v xml:space="preserve">	output	logic	GPIO6,</v>
      </c>
    </row>
    <row r="39" spans="1:22">
      <c r="A39" s="14">
        <v>1</v>
      </c>
      <c r="B39" s="15" t="s">
        <v>97</v>
      </c>
      <c r="C39" s="15"/>
      <c r="D39" s="15"/>
      <c r="E39" s="15" t="s">
        <v>122</v>
      </c>
      <c r="F39" s="14">
        <v>33</v>
      </c>
      <c r="H39" s="18">
        <v>31</v>
      </c>
      <c r="I39" s="13"/>
      <c r="J39" s="14">
        <v>33</v>
      </c>
      <c r="K39" s="18" t="s">
        <v>164</v>
      </c>
      <c r="L39" s="139">
        <v>32</v>
      </c>
      <c r="M39" s="141" t="s">
        <v>657</v>
      </c>
      <c r="N39" s="18" t="s">
        <v>169</v>
      </c>
      <c r="O39" s="18" t="s">
        <v>672</v>
      </c>
      <c r="P39" s="141" t="s">
        <v>657</v>
      </c>
      <c r="Q39" s="140" t="s">
        <v>686</v>
      </c>
      <c r="R39" s="14">
        <v>33</v>
      </c>
      <c r="S39" s="18" t="s">
        <v>199</v>
      </c>
      <c r="T39" s="18" t="s">
        <v>251</v>
      </c>
      <c r="V39" s="9" t="str">
        <f t="shared" si="0"/>
        <v xml:space="preserve">	output	logic	GPIO12,</v>
      </c>
    </row>
    <row r="40" spans="1:22">
      <c r="A40" s="14">
        <v>2</v>
      </c>
      <c r="B40" s="15" t="s">
        <v>97</v>
      </c>
      <c r="C40" s="15"/>
      <c r="D40" s="15"/>
      <c r="E40" s="15" t="s">
        <v>121</v>
      </c>
      <c r="F40" s="14">
        <v>34</v>
      </c>
      <c r="H40" s="18">
        <v>32</v>
      </c>
      <c r="I40" s="13"/>
      <c r="J40" s="14">
        <v>34</v>
      </c>
      <c r="K40" s="18" t="s">
        <v>164</v>
      </c>
      <c r="L40" s="139">
        <v>29</v>
      </c>
      <c r="M40" s="141" t="s">
        <v>658</v>
      </c>
      <c r="N40" s="18" t="s">
        <v>169</v>
      </c>
      <c r="O40" s="140" t="s">
        <v>74</v>
      </c>
      <c r="P40" s="141" t="s">
        <v>657</v>
      </c>
      <c r="Q40" s="140" t="s">
        <v>686</v>
      </c>
      <c r="R40" s="14">
        <v>34</v>
      </c>
      <c r="S40" s="18" t="s">
        <v>196</v>
      </c>
      <c r="T40" s="18" t="s">
        <v>252</v>
      </c>
      <c r="V40" s="9" t="str">
        <f t="shared" si="0"/>
        <v xml:space="preserve">	output	logic	GPIO5,</v>
      </c>
    </row>
    <row r="41" spans="1:22">
      <c r="A41" s="14">
        <v>2</v>
      </c>
      <c r="B41" s="15" t="s">
        <v>97</v>
      </c>
      <c r="C41" s="15"/>
      <c r="D41" s="15"/>
      <c r="E41" s="15" t="s">
        <v>120</v>
      </c>
      <c r="F41" s="14">
        <v>35</v>
      </c>
      <c r="H41" s="18">
        <v>33</v>
      </c>
      <c r="I41" s="13"/>
      <c r="J41" s="14">
        <v>35</v>
      </c>
      <c r="K41" s="18" t="s">
        <v>164</v>
      </c>
      <c r="L41" s="139">
        <v>27</v>
      </c>
      <c r="M41" s="141" t="s">
        <v>688</v>
      </c>
      <c r="N41" s="18" t="s">
        <v>169</v>
      </c>
      <c r="O41" s="18" t="s">
        <v>673</v>
      </c>
      <c r="P41" s="141" t="s">
        <v>657</v>
      </c>
      <c r="Q41" s="140" t="s">
        <v>686</v>
      </c>
      <c r="R41" s="14">
        <v>35</v>
      </c>
      <c r="S41" s="18" t="s">
        <v>195</v>
      </c>
      <c r="T41" s="18" t="s">
        <v>253</v>
      </c>
      <c r="V41" s="9" t="str">
        <f t="shared" si="0"/>
        <v xml:space="preserve">	output	logic	GPIO0,</v>
      </c>
    </row>
    <row r="42" spans="1:22">
      <c r="A42" s="14">
        <v>2</v>
      </c>
      <c r="B42" s="15" t="s">
        <v>97</v>
      </c>
      <c r="C42" s="15"/>
      <c r="D42" s="15"/>
      <c r="E42" s="15" t="s">
        <v>119</v>
      </c>
      <c r="F42" s="14">
        <v>36</v>
      </c>
      <c r="H42" s="18">
        <v>34</v>
      </c>
      <c r="I42" s="13"/>
      <c r="J42" s="14">
        <v>36</v>
      </c>
      <c r="K42" s="18" t="s">
        <v>164</v>
      </c>
      <c r="L42" s="139">
        <v>28</v>
      </c>
      <c r="M42" s="141" t="s">
        <v>657</v>
      </c>
      <c r="N42" s="18" t="s">
        <v>169</v>
      </c>
      <c r="O42" s="18" t="s">
        <v>674</v>
      </c>
      <c r="P42" s="141" t="s">
        <v>657</v>
      </c>
      <c r="Q42" s="140" t="s">
        <v>686</v>
      </c>
      <c r="R42" s="14">
        <v>36</v>
      </c>
      <c r="S42" s="18" t="s">
        <v>197</v>
      </c>
      <c r="T42" s="18" t="s">
        <v>254</v>
      </c>
      <c r="V42" s="9" t="str">
        <f t="shared" si="0"/>
        <v xml:space="preserve">	output	logic	GPIO1,</v>
      </c>
    </row>
    <row r="43" spans="1:22">
      <c r="A43" s="14">
        <v>2</v>
      </c>
      <c r="B43" s="15" t="s">
        <v>97</v>
      </c>
      <c r="C43" s="15"/>
      <c r="D43" s="15"/>
      <c r="E43" s="15" t="s">
        <v>118</v>
      </c>
      <c r="F43" s="14">
        <v>37</v>
      </c>
      <c r="H43" s="18">
        <v>35</v>
      </c>
      <c r="I43" s="13"/>
      <c r="J43" s="14">
        <v>37</v>
      </c>
      <c r="K43" s="18" t="s">
        <v>164</v>
      </c>
      <c r="L43" s="139">
        <v>26</v>
      </c>
      <c r="M43" s="141" t="s">
        <v>657</v>
      </c>
      <c r="N43" s="18" t="s">
        <v>169</v>
      </c>
      <c r="O43" s="18" t="s">
        <v>675</v>
      </c>
      <c r="P43" s="141" t="s">
        <v>657</v>
      </c>
      <c r="Q43" s="140" t="s">
        <v>686</v>
      </c>
      <c r="R43" s="14">
        <v>37</v>
      </c>
      <c r="S43" s="18" t="s">
        <v>194</v>
      </c>
      <c r="T43" s="18" t="s">
        <v>255</v>
      </c>
      <c r="V43" s="9" t="str">
        <f t="shared" si="0"/>
        <v xml:space="preserve">	output	logic	GPIO7,</v>
      </c>
    </row>
    <row r="44" spans="1:22">
      <c r="A44" s="14">
        <v>2</v>
      </c>
      <c r="B44" s="15" t="s">
        <v>97</v>
      </c>
      <c r="C44" s="15"/>
      <c r="D44" s="15"/>
      <c r="E44" s="15"/>
      <c r="F44" s="14">
        <v>38</v>
      </c>
      <c r="H44" s="18">
        <v>36</v>
      </c>
      <c r="I44" s="13"/>
      <c r="J44" s="14">
        <v>38</v>
      </c>
      <c r="K44" s="18" t="s">
        <v>164</v>
      </c>
      <c r="L44" s="139">
        <v>23</v>
      </c>
      <c r="M44" s="141" t="s">
        <v>657</v>
      </c>
      <c r="N44" s="18" t="s">
        <v>169</v>
      </c>
      <c r="O44" s="18" t="s">
        <v>676</v>
      </c>
      <c r="P44" s="141" t="s">
        <v>657</v>
      </c>
      <c r="Q44" s="140" t="s">
        <v>686</v>
      </c>
      <c r="R44" s="14">
        <v>38</v>
      </c>
      <c r="S44" s="18" t="s">
        <v>198</v>
      </c>
      <c r="T44" s="18" t="s">
        <v>256</v>
      </c>
      <c r="V44" s="9" t="str">
        <f t="shared" si="0"/>
        <v xml:space="preserve">	output	logic	GPIO11,</v>
      </c>
    </row>
    <row r="45" spans="1:22">
      <c r="A45" s="14"/>
      <c r="B45" s="15" t="s">
        <v>94</v>
      </c>
      <c r="C45" s="15"/>
      <c r="D45" s="15"/>
      <c r="E45" s="15"/>
      <c r="F45" s="14">
        <v>39</v>
      </c>
      <c r="H45" s="18">
        <v>61</v>
      </c>
      <c r="I45" s="13"/>
      <c r="J45" s="151">
        <v>39</v>
      </c>
      <c r="K45" s="147" t="s">
        <v>93</v>
      </c>
      <c r="L45" s="148" t="s">
        <v>74</v>
      </c>
      <c r="M45" s="147" t="s">
        <v>93</v>
      </c>
      <c r="N45" s="147" t="s">
        <v>93</v>
      </c>
      <c r="O45" s="149" t="s">
        <v>74</v>
      </c>
      <c r="P45" s="150" t="s">
        <v>659</v>
      </c>
      <c r="Q45" s="149"/>
      <c r="R45" s="151">
        <v>39</v>
      </c>
      <c r="S45" s="147" t="s">
        <v>93</v>
      </c>
      <c r="T45" s="147" t="s">
        <v>660</v>
      </c>
      <c r="V45" s="9" t="str">
        <f t="shared" si="0"/>
        <v xml:space="preserve">	//	logic	VCCIO,</v>
      </c>
    </row>
    <row r="46" spans="1:22">
      <c r="A46" s="14">
        <v>2</v>
      </c>
      <c r="B46" s="15" t="s">
        <v>97</v>
      </c>
      <c r="C46" s="15" t="s">
        <v>116</v>
      </c>
      <c r="D46" s="15"/>
      <c r="E46" s="15"/>
      <c r="F46" s="14">
        <v>40</v>
      </c>
      <c r="H46" s="18">
        <v>37</v>
      </c>
      <c r="I46" s="13"/>
      <c r="J46" s="14">
        <v>40</v>
      </c>
      <c r="K46" s="18" t="s">
        <v>164</v>
      </c>
      <c r="L46" s="139"/>
      <c r="M46" s="141"/>
      <c r="N46" s="18" t="s">
        <v>169</v>
      </c>
      <c r="O46" s="18"/>
      <c r="P46" s="141" t="s">
        <v>657</v>
      </c>
      <c r="Q46" s="140"/>
      <c r="R46" s="14">
        <v>40</v>
      </c>
      <c r="S46" s="18" t="s">
        <v>190</v>
      </c>
      <c r="T46" s="18" t="s">
        <v>270</v>
      </c>
      <c r="V46" s="9" t="str">
        <f t="shared" si="0"/>
        <v xml:space="preserve">	output	logic	GPIO9,</v>
      </c>
    </row>
    <row r="47" spans="1:22">
      <c r="A47" s="14"/>
      <c r="B47" s="15" t="s">
        <v>92</v>
      </c>
      <c r="C47" s="15"/>
      <c r="D47" s="15"/>
      <c r="E47" s="15"/>
      <c r="F47" s="14">
        <v>41</v>
      </c>
      <c r="H47" s="18">
        <v>64</v>
      </c>
      <c r="I47" s="13"/>
      <c r="J47" s="151">
        <v>41</v>
      </c>
      <c r="K47" s="147" t="s">
        <v>93</v>
      </c>
      <c r="L47" s="148" t="s">
        <v>74</v>
      </c>
      <c r="M47" s="147" t="s">
        <v>93</v>
      </c>
      <c r="N47" s="147" t="s">
        <v>93</v>
      </c>
      <c r="O47" s="149" t="s">
        <v>74</v>
      </c>
      <c r="P47" s="150" t="s">
        <v>659</v>
      </c>
      <c r="Q47" s="149"/>
      <c r="R47" s="151">
        <v>41</v>
      </c>
      <c r="S47" s="147" t="s">
        <v>93</v>
      </c>
      <c r="T47" s="147" t="s">
        <v>660</v>
      </c>
      <c r="V47" s="9" t="str">
        <f t="shared" si="0"/>
        <v xml:space="preserve">	//	logic	VCCIO,</v>
      </c>
    </row>
    <row r="48" spans="1:22">
      <c r="A48" s="14">
        <v>2</v>
      </c>
      <c r="B48" s="15" t="s">
        <v>97</v>
      </c>
      <c r="C48" s="15" t="s">
        <v>115</v>
      </c>
      <c r="D48" s="15"/>
      <c r="E48" s="15"/>
      <c r="F48" s="14">
        <v>42</v>
      </c>
      <c r="H48" s="18">
        <v>38</v>
      </c>
      <c r="I48" s="13"/>
      <c r="J48" s="14">
        <v>42</v>
      </c>
      <c r="K48" s="18" t="s">
        <v>164</v>
      </c>
      <c r="L48" s="139"/>
      <c r="M48" s="141"/>
      <c r="N48" s="18" t="s">
        <v>169</v>
      </c>
      <c r="O48" s="18"/>
      <c r="P48" s="141" t="s">
        <v>657</v>
      </c>
      <c r="Q48" s="140"/>
      <c r="R48" s="14">
        <v>42</v>
      </c>
      <c r="S48" s="18" t="s">
        <v>189</v>
      </c>
      <c r="T48" s="18" t="s">
        <v>271</v>
      </c>
      <c r="V48" s="9" t="str">
        <f t="shared" si="0"/>
        <v xml:space="preserve">	output	logic	GPIO10,</v>
      </c>
    </row>
    <row r="49" spans="1:22">
      <c r="A49" s="14">
        <v>2</v>
      </c>
      <c r="B49" s="15" t="s">
        <v>97</v>
      </c>
      <c r="C49" s="15"/>
      <c r="D49" s="15"/>
      <c r="E49" s="15" t="s">
        <v>114</v>
      </c>
      <c r="F49" s="14">
        <v>43</v>
      </c>
      <c r="H49" s="18">
        <v>39</v>
      </c>
      <c r="I49" s="13"/>
      <c r="J49" s="14">
        <v>43</v>
      </c>
      <c r="K49" s="18" t="s">
        <v>210</v>
      </c>
      <c r="L49" s="139">
        <v>2</v>
      </c>
      <c r="M49" s="141"/>
      <c r="N49" s="18" t="s">
        <v>211</v>
      </c>
      <c r="O49" s="146" t="s">
        <v>74</v>
      </c>
      <c r="P49" s="141" t="s">
        <v>658</v>
      </c>
      <c r="Q49" s="140"/>
      <c r="R49" s="14">
        <v>43</v>
      </c>
      <c r="S49" s="18" t="s">
        <v>210</v>
      </c>
      <c r="T49" s="18" t="s">
        <v>211</v>
      </c>
      <c r="V49" s="9" t="str">
        <f t="shared" si="0"/>
        <v xml:space="preserve">	input	logic	SW1,</v>
      </c>
    </row>
    <row r="50" spans="1:22">
      <c r="A50" s="14">
        <v>2</v>
      </c>
      <c r="B50" s="15" t="s">
        <v>97</v>
      </c>
      <c r="C50" s="15"/>
      <c r="D50" s="15"/>
      <c r="E50" s="15" t="s">
        <v>113</v>
      </c>
      <c r="F50" s="14">
        <v>44</v>
      </c>
      <c r="H50" s="18">
        <v>40</v>
      </c>
      <c r="I50" s="13"/>
      <c r="J50" s="14">
        <v>44</v>
      </c>
      <c r="K50" s="18" t="s">
        <v>164</v>
      </c>
      <c r="L50" s="139" t="s">
        <v>164</v>
      </c>
      <c r="M50" s="141"/>
      <c r="N50" s="18" t="s">
        <v>169</v>
      </c>
      <c r="O50" s="18" t="s">
        <v>677</v>
      </c>
      <c r="P50" s="141" t="s">
        <v>657</v>
      </c>
      <c r="Q50" s="140" t="s">
        <v>686</v>
      </c>
      <c r="R50" s="14">
        <v>44</v>
      </c>
      <c r="S50" s="18" t="s">
        <v>238</v>
      </c>
      <c r="T50" s="18" t="s">
        <v>225</v>
      </c>
      <c r="V50" s="9" t="str">
        <f t="shared" si="0"/>
        <v xml:space="preserve">	output	logic	RPIDCT,</v>
      </c>
    </row>
    <row r="51" spans="1:22">
      <c r="A51" s="14">
        <v>2</v>
      </c>
      <c r="B51" s="15" t="s">
        <v>97</v>
      </c>
      <c r="C51" s="15"/>
      <c r="D51" s="15"/>
      <c r="E51" s="15"/>
      <c r="F51" s="14">
        <v>45</v>
      </c>
      <c r="H51" s="18">
        <v>41</v>
      </c>
      <c r="I51" s="13"/>
      <c r="J51" s="14">
        <v>45</v>
      </c>
      <c r="K51" s="18" t="s">
        <v>239</v>
      </c>
      <c r="L51" s="139">
        <v>2</v>
      </c>
      <c r="M51" s="141"/>
      <c r="N51" s="18" t="s">
        <v>240</v>
      </c>
      <c r="O51" s="146" t="s">
        <v>74</v>
      </c>
      <c r="P51" s="141" t="s">
        <v>658</v>
      </c>
      <c r="Q51" s="140"/>
      <c r="R51" s="14">
        <v>45</v>
      </c>
      <c r="S51" s="18" t="s">
        <v>239</v>
      </c>
      <c r="T51" s="18" t="s">
        <v>240</v>
      </c>
      <c r="V51" s="9" t="str">
        <f t="shared" si="0"/>
        <v xml:space="preserve">	input	logic	SW2,</v>
      </c>
    </row>
    <row r="52" spans="1:22">
      <c r="A52" s="14">
        <v>2</v>
      </c>
      <c r="B52" s="15" t="s">
        <v>97</v>
      </c>
      <c r="C52" s="15"/>
      <c r="D52" s="15"/>
      <c r="E52" s="15" t="s">
        <v>111</v>
      </c>
      <c r="F52" s="14">
        <v>46</v>
      </c>
      <c r="H52" s="18">
        <v>42</v>
      </c>
      <c r="I52" s="13"/>
      <c r="J52" s="14">
        <v>46</v>
      </c>
      <c r="K52" s="18" t="s">
        <v>164</v>
      </c>
      <c r="L52" s="139">
        <v>24</v>
      </c>
      <c r="M52" s="141" t="s">
        <v>657</v>
      </c>
      <c r="N52" s="18" t="s">
        <v>169</v>
      </c>
      <c r="O52" s="18" t="s">
        <v>678</v>
      </c>
      <c r="P52" s="141" t="s">
        <v>657</v>
      </c>
      <c r="Q52" s="140" t="s">
        <v>686</v>
      </c>
      <c r="R52" s="14">
        <v>46</v>
      </c>
      <c r="S52" s="18" t="s">
        <v>193</v>
      </c>
      <c r="T52" s="18" t="s">
        <v>257</v>
      </c>
      <c r="V52" s="9" t="str">
        <f t="shared" si="0"/>
        <v xml:space="preserve">	output	logic	GPIO8,</v>
      </c>
    </row>
    <row r="53" spans="1:22">
      <c r="A53" s="14">
        <v>2</v>
      </c>
      <c r="B53" s="15" t="s">
        <v>97</v>
      </c>
      <c r="C53" s="15"/>
      <c r="D53" s="15"/>
      <c r="E53" s="15" t="s">
        <v>110</v>
      </c>
      <c r="F53" s="14">
        <v>47</v>
      </c>
      <c r="H53" s="18">
        <v>43</v>
      </c>
      <c r="I53" s="13"/>
      <c r="J53" s="14">
        <v>47</v>
      </c>
      <c r="K53" s="18" t="s">
        <v>164</v>
      </c>
      <c r="L53" s="139">
        <v>22</v>
      </c>
      <c r="M53" s="141" t="s">
        <v>658</v>
      </c>
      <c r="N53" s="18" t="s">
        <v>169</v>
      </c>
      <c r="O53" s="140" t="s">
        <v>74</v>
      </c>
      <c r="P53" s="141" t="s">
        <v>657</v>
      </c>
      <c r="Q53" s="140" t="s">
        <v>686</v>
      </c>
      <c r="R53" s="14">
        <v>47</v>
      </c>
      <c r="S53" s="18" t="s">
        <v>192</v>
      </c>
      <c r="T53" s="18" t="s">
        <v>258</v>
      </c>
      <c r="V53" s="9" t="str">
        <f t="shared" si="0"/>
        <v xml:space="preserve">	output	logic	GPIO25,</v>
      </c>
    </row>
    <row r="54" spans="1:22">
      <c r="A54" s="14">
        <v>2</v>
      </c>
      <c r="B54" s="15" t="s">
        <v>97</v>
      </c>
      <c r="C54" s="15"/>
      <c r="D54" s="15"/>
      <c r="E54" s="15"/>
      <c r="F54" s="14">
        <v>48</v>
      </c>
      <c r="H54" s="18">
        <v>44</v>
      </c>
      <c r="I54" s="13"/>
      <c r="J54" s="14">
        <v>48</v>
      </c>
      <c r="K54" s="18" t="s">
        <v>164</v>
      </c>
      <c r="L54" s="139">
        <v>18</v>
      </c>
      <c r="M54" s="141" t="s">
        <v>658</v>
      </c>
      <c r="N54" s="18" t="s">
        <v>169</v>
      </c>
      <c r="O54" s="140" t="s">
        <v>74</v>
      </c>
      <c r="P54" s="141" t="s">
        <v>657</v>
      </c>
      <c r="Q54" s="140" t="s">
        <v>686</v>
      </c>
      <c r="R54" s="14">
        <v>48</v>
      </c>
      <c r="S54" s="18" t="s">
        <v>191</v>
      </c>
      <c r="T54" s="18" t="s">
        <v>259</v>
      </c>
      <c r="V54" s="9" t="str">
        <f t="shared" si="0"/>
        <v xml:space="preserve">	output	logic	GPIO24,</v>
      </c>
    </row>
    <row r="55" spans="1:22">
      <c r="A55" s="14">
        <v>2</v>
      </c>
      <c r="B55" s="15" t="s">
        <v>97</v>
      </c>
      <c r="C55" s="15"/>
      <c r="D55" s="15"/>
      <c r="E55" s="15" t="s">
        <v>108</v>
      </c>
      <c r="F55" s="14">
        <v>49</v>
      </c>
      <c r="H55" s="18">
        <v>45</v>
      </c>
      <c r="I55" s="13"/>
      <c r="J55" s="14">
        <v>49</v>
      </c>
      <c r="K55" s="18" t="s">
        <v>164</v>
      </c>
      <c r="L55" s="139">
        <v>15</v>
      </c>
      <c r="M55" s="141" t="s">
        <v>658</v>
      </c>
      <c r="N55" s="18" t="s">
        <v>169</v>
      </c>
      <c r="O55" s="140" t="s">
        <v>74</v>
      </c>
      <c r="P55" s="141" t="s">
        <v>657</v>
      </c>
      <c r="Q55" s="140" t="s">
        <v>686</v>
      </c>
      <c r="R55" s="14">
        <v>49</v>
      </c>
      <c r="S55" s="18" t="s">
        <v>188</v>
      </c>
      <c r="T55" s="18" t="s">
        <v>260</v>
      </c>
      <c r="V55" s="9" t="str">
        <f t="shared" si="0"/>
        <v xml:space="preserve">	output	logic	GPIO22,</v>
      </c>
    </row>
    <row r="56" spans="1:22">
      <c r="A56" s="14">
        <v>2</v>
      </c>
      <c r="B56" s="15" t="s">
        <v>97</v>
      </c>
      <c r="C56" s="15"/>
      <c r="D56" s="15"/>
      <c r="E56" s="15" t="s">
        <v>107</v>
      </c>
      <c r="F56" s="14">
        <v>50</v>
      </c>
      <c r="H56" s="18">
        <v>46</v>
      </c>
      <c r="I56" s="13"/>
      <c r="J56" s="14">
        <v>50</v>
      </c>
      <c r="K56" s="18" t="s">
        <v>164</v>
      </c>
      <c r="L56" s="139">
        <v>16</v>
      </c>
      <c r="M56" s="141" t="s">
        <v>658</v>
      </c>
      <c r="N56" s="18" t="s">
        <v>169</v>
      </c>
      <c r="O56" s="140" t="s">
        <v>74</v>
      </c>
      <c r="P56" s="141" t="s">
        <v>657</v>
      </c>
      <c r="Q56" s="140" t="s">
        <v>686</v>
      </c>
      <c r="R56" s="14">
        <v>50</v>
      </c>
      <c r="S56" s="18" t="s">
        <v>187</v>
      </c>
      <c r="T56" s="18" t="s">
        <v>261</v>
      </c>
      <c r="V56" s="9" t="str">
        <f t="shared" si="0"/>
        <v xml:space="preserve">	output	logic	GPIO23,</v>
      </c>
    </row>
    <row r="57" spans="1:22">
      <c r="A57" s="14">
        <v>2</v>
      </c>
      <c r="B57" s="15" t="s">
        <v>97</v>
      </c>
      <c r="C57" s="15"/>
      <c r="D57" s="15"/>
      <c r="E57" s="15"/>
      <c r="F57" s="14">
        <v>51</v>
      </c>
      <c r="H57" s="18">
        <v>47</v>
      </c>
      <c r="I57" s="13"/>
      <c r="J57" s="14">
        <v>51</v>
      </c>
      <c r="K57" s="18" t="s">
        <v>230</v>
      </c>
      <c r="L57" s="139">
        <v>4</v>
      </c>
      <c r="M57" s="141" t="s">
        <v>658</v>
      </c>
      <c r="N57" s="18" t="s">
        <v>77</v>
      </c>
      <c r="O57" s="140" t="s">
        <v>74</v>
      </c>
      <c r="P57" s="141" t="s">
        <v>658</v>
      </c>
      <c r="Q57" s="140"/>
      <c r="R57" s="14">
        <v>51</v>
      </c>
      <c r="S57" s="18" t="s">
        <v>234</v>
      </c>
      <c r="T57" s="18" t="s">
        <v>231</v>
      </c>
      <c r="V57" s="9" t="str">
        <f t="shared" si="0"/>
        <v xml:space="preserve">	input	logic	U3RTX_R#,</v>
      </c>
    </row>
    <row r="58" spans="1:22">
      <c r="A58" s="14">
        <v>2</v>
      </c>
      <c r="B58" s="15" t="s">
        <v>97</v>
      </c>
      <c r="C58" s="15"/>
      <c r="D58" s="15"/>
      <c r="E58" s="15" t="s">
        <v>106</v>
      </c>
      <c r="F58" s="14">
        <v>52</v>
      </c>
      <c r="H58" s="18">
        <v>48</v>
      </c>
      <c r="I58" s="13"/>
      <c r="J58" s="14">
        <v>52</v>
      </c>
      <c r="K58" s="18" t="s">
        <v>164</v>
      </c>
      <c r="L58" s="139">
        <v>13</v>
      </c>
      <c r="M58" s="141" t="s">
        <v>658</v>
      </c>
      <c r="N58" s="18" t="s">
        <v>169</v>
      </c>
      <c r="O58" s="140" t="s">
        <v>74</v>
      </c>
      <c r="P58" s="141" t="s">
        <v>657</v>
      </c>
      <c r="Q58" s="140" t="s">
        <v>686</v>
      </c>
      <c r="R58" s="14">
        <v>52</v>
      </c>
      <c r="S58" s="18" t="s">
        <v>186</v>
      </c>
      <c r="T58" s="18" t="s">
        <v>262</v>
      </c>
      <c r="V58" s="9" t="str">
        <f t="shared" si="0"/>
        <v xml:space="preserve">	output	logic	GPIO27,</v>
      </c>
    </row>
    <row r="59" spans="1:22">
      <c r="A59" s="14">
        <v>2</v>
      </c>
      <c r="B59" s="15" t="s">
        <v>97</v>
      </c>
      <c r="C59" s="15"/>
      <c r="D59" s="15"/>
      <c r="E59" s="15" t="s">
        <v>105</v>
      </c>
      <c r="F59" s="14">
        <v>53</v>
      </c>
      <c r="H59" s="18">
        <v>49</v>
      </c>
      <c r="I59" s="13"/>
      <c r="J59" s="14">
        <v>53</v>
      </c>
      <c r="K59" s="18" t="s">
        <v>164</v>
      </c>
      <c r="L59" s="139">
        <v>11</v>
      </c>
      <c r="M59" s="141" t="s">
        <v>658</v>
      </c>
      <c r="N59" s="18" t="s">
        <v>169</v>
      </c>
      <c r="O59" s="140" t="s">
        <v>74</v>
      </c>
      <c r="P59" s="141" t="s">
        <v>657</v>
      </c>
      <c r="Q59" s="140" t="s">
        <v>686</v>
      </c>
      <c r="R59" s="14">
        <v>53</v>
      </c>
      <c r="S59" s="18" t="s">
        <v>185</v>
      </c>
      <c r="T59" s="18" t="s">
        <v>263</v>
      </c>
      <c r="V59" s="9" t="str">
        <f t="shared" si="0"/>
        <v xml:space="preserve">	output	logic	GPIO17,</v>
      </c>
    </row>
    <row r="60" spans="1:22">
      <c r="A60" s="14">
        <v>2</v>
      </c>
      <c r="B60" s="15" t="s">
        <v>97</v>
      </c>
      <c r="C60" s="15"/>
      <c r="D60" s="15"/>
      <c r="E60" s="15" t="s">
        <v>104</v>
      </c>
      <c r="F60" s="14">
        <v>54</v>
      </c>
      <c r="H60" s="18">
        <v>50</v>
      </c>
      <c r="I60" s="13"/>
      <c r="J60" s="14">
        <v>54</v>
      </c>
      <c r="K60" s="18" t="s">
        <v>164</v>
      </c>
      <c r="L60" s="139">
        <v>12</v>
      </c>
      <c r="M60" s="141" t="s">
        <v>657</v>
      </c>
      <c r="N60" s="18" t="s">
        <v>169</v>
      </c>
      <c r="O60" s="18" t="s">
        <v>679</v>
      </c>
      <c r="P60" s="141" t="s">
        <v>657</v>
      </c>
      <c r="Q60" s="140" t="s">
        <v>686</v>
      </c>
      <c r="R60" s="14">
        <v>54</v>
      </c>
      <c r="S60" s="18" t="s">
        <v>184</v>
      </c>
      <c r="T60" s="18" t="s">
        <v>264</v>
      </c>
      <c r="V60" s="9" t="str">
        <f t="shared" si="0"/>
        <v xml:space="preserve">	output	logic	GPIO18,</v>
      </c>
    </row>
    <row r="61" spans="1:22">
      <c r="A61" s="14">
        <v>2</v>
      </c>
      <c r="B61" s="15" t="s">
        <v>97</v>
      </c>
      <c r="C61" s="15"/>
      <c r="D61" s="15"/>
      <c r="E61" s="15" t="s">
        <v>103</v>
      </c>
      <c r="F61" s="14">
        <v>55</v>
      </c>
      <c r="H61" s="18">
        <v>51</v>
      </c>
      <c r="I61" s="13"/>
      <c r="J61" s="14">
        <v>55</v>
      </c>
      <c r="K61" s="18" t="s">
        <v>164</v>
      </c>
      <c r="L61" s="139">
        <v>10</v>
      </c>
      <c r="M61" s="141" t="s">
        <v>658</v>
      </c>
      <c r="N61" s="18" t="s">
        <v>169</v>
      </c>
      <c r="O61" s="18" t="s">
        <v>680</v>
      </c>
      <c r="P61" s="141" t="s">
        <v>657</v>
      </c>
      <c r="Q61" s="140" t="s">
        <v>686</v>
      </c>
      <c r="R61" s="14">
        <v>55</v>
      </c>
      <c r="S61" s="18" t="s">
        <v>183</v>
      </c>
      <c r="T61" s="18" t="s">
        <v>265</v>
      </c>
      <c r="V61" s="9" t="str">
        <f t="shared" si="0"/>
        <v xml:space="preserve">	output	logic	GPIO15,</v>
      </c>
    </row>
    <row r="62" spans="1:22">
      <c r="A62" s="14">
        <v>2</v>
      </c>
      <c r="B62" s="15" t="s">
        <v>97</v>
      </c>
      <c r="C62" s="15"/>
      <c r="D62" s="15"/>
      <c r="E62" s="15" t="s">
        <v>102</v>
      </c>
      <c r="F62" s="14">
        <v>56</v>
      </c>
      <c r="H62" s="18">
        <v>52</v>
      </c>
      <c r="I62" s="13"/>
      <c r="J62" s="14">
        <v>56</v>
      </c>
      <c r="K62" s="18" t="s">
        <v>230</v>
      </c>
      <c r="L62" s="139">
        <v>5</v>
      </c>
      <c r="M62" s="141" t="s">
        <v>658</v>
      </c>
      <c r="N62" s="18" t="s">
        <v>77</v>
      </c>
      <c r="O62" s="140" t="s">
        <v>74</v>
      </c>
      <c r="P62" s="141" t="s">
        <v>658</v>
      </c>
      <c r="Q62" s="140" t="s">
        <v>686</v>
      </c>
      <c r="R62" s="14">
        <v>56</v>
      </c>
      <c r="S62" s="18" t="s">
        <v>235</v>
      </c>
      <c r="T62" s="18" t="s">
        <v>226</v>
      </c>
      <c r="V62" s="9" t="str">
        <f t="shared" si="0"/>
        <v xml:space="preserve">	input	logic	U3CTS_R#,</v>
      </c>
    </row>
    <row r="63" spans="1:22">
      <c r="A63" s="14"/>
      <c r="B63" s="15" t="s">
        <v>94</v>
      </c>
      <c r="C63" s="15"/>
      <c r="D63" s="15"/>
      <c r="E63" s="15"/>
      <c r="F63" s="14">
        <v>57</v>
      </c>
      <c r="H63" s="18">
        <v>62</v>
      </c>
      <c r="I63" s="13"/>
      <c r="J63" s="151">
        <v>57</v>
      </c>
      <c r="K63" s="147" t="s">
        <v>93</v>
      </c>
      <c r="L63" s="148" t="s">
        <v>74</v>
      </c>
      <c r="M63" s="147" t="s">
        <v>93</v>
      </c>
      <c r="N63" s="147" t="s">
        <v>93</v>
      </c>
      <c r="O63" s="149" t="s">
        <v>74</v>
      </c>
      <c r="P63" s="150" t="s">
        <v>659</v>
      </c>
      <c r="Q63" s="149"/>
      <c r="R63" s="151">
        <v>57</v>
      </c>
      <c r="S63" s="147" t="s">
        <v>93</v>
      </c>
      <c r="T63" s="147" t="s">
        <v>660</v>
      </c>
      <c r="V63" s="9" t="str">
        <f t="shared" si="0"/>
        <v xml:space="preserve">	//	logic	VCCIO,</v>
      </c>
    </row>
    <row r="64" spans="1:22">
      <c r="A64" s="14">
        <v>2</v>
      </c>
      <c r="B64" s="15" t="s">
        <v>97</v>
      </c>
      <c r="C64" s="15"/>
      <c r="D64" s="15"/>
      <c r="E64" s="15" t="s">
        <v>101</v>
      </c>
      <c r="F64" s="14">
        <v>58</v>
      </c>
      <c r="H64" s="18">
        <v>53</v>
      </c>
      <c r="I64" s="13"/>
      <c r="J64" s="14">
        <v>58</v>
      </c>
      <c r="K64" s="18" t="s">
        <v>230</v>
      </c>
      <c r="L64" s="139">
        <v>8</v>
      </c>
      <c r="M64" s="141"/>
      <c r="N64" s="18" t="s">
        <v>77</v>
      </c>
      <c r="O64" s="146" t="s">
        <v>74</v>
      </c>
      <c r="P64" s="141" t="s">
        <v>658</v>
      </c>
      <c r="Q64" s="140" t="s">
        <v>686</v>
      </c>
      <c r="R64" s="14">
        <v>58</v>
      </c>
      <c r="S64" s="18" t="s">
        <v>236</v>
      </c>
      <c r="T64" s="18" t="s">
        <v>226</v>
      </c>
      <c r="V64" s="9" t="str">
        <f t="shared" si="0"/>
        <v xml:space="preserve">	input	logic	U3TXD_R,</v>
      </c>
    </row>
    <row r="65" spans="1:22">
      <c r="A65" s="14">
        <v>2</v>
      </c>
      <c r="B65" s="15" t="s">
        <v>97</v>
      </c>
      <c r="C65" s="15"/>
      <c r="D65" s="15"/>
      <c r="E65" s="15" t="s">
        <v>100</v>
      </c>
      <c r="F65" s="14">
        <v>59</v>
      </c>
      <c r="H65" s="18">
        <v>54</v>
      </c>
      <c r="I65" s="13"/>
      <c r="J65" s="14">
        <v>59</v>
      </c>
      <c r="K65" s="18" t="s">
        <v>164</v>
      </c>
      <c r="L65" s="139">
        <v>8</v>
      </c>
      <c r="M65" s="141" t="s">
        <v>657</v>
      </c>
      <c r="N65" s="18" t="s">
        <v>169</v>
      </c>
      <c r="O65" s="18" t="s">
        <v>681</v>
      </c>
      <c r="P65" s="141" t="s">
        <v>657</v>
      </c>
      <c r="Q65" s="140" t="s">
        <v>686</v>
      </c>
      <c r="R65" s="14">
        <v>59</v>
      </c>
      <c r="S65" s="18" t="s">
        <v>182</v>
      </c>
      <c r="T65" s="18" t="s">
        <v>267</v>
      </c>
      <c r="V65" s="9" t="str">
        <f t="shared" si="0"/>
        <v xml:space="preserve">	output	logic	GPIO14,</v>
      </c>
    </row>
    <row r="66" spans="1:22">
      <c r="A66" s="14">
        <v>2</v>
      </c>
      <c r="B66" s="15" t="s">
        <v>97</v>
      </c>
      <c r="C66" s="15"/>
      <c r="D66" s="15"/>
      <c r="E66" s="15" t="s">
        <v>99</v>
      </c>
      <c r="F66" s="14">
        <v>60</v>
      </c>
      <c r="H66" s="18">
        <v>55</v>
      </c>
      <c r="I66" s="13"/>
      <c r="J66" s="14">
        <v>60</v>
      </c>
      <c r="K66" s="18" t="s">
        <v>164</v>
      </c>
      <c r="L66" s="139">
        <v>7</v>
      </c>
      <c r="M66" s="141" t="s">
        <v>657</v>
      </c>
      <c r="N66" s="18" t="s">
        <v>169</v>
      </c>
      <c r="O66" s="18" t="s">
        <v>682</v>
      </c>
      <c r="P66" s="141" t="s">
        <v>657</v>
      </c>
      <c r="Q66" s="140" t="s">
        <v>686</v>
      </c>
      <c r="R66" s="14">
        <v>60</v>
      </c>
      <c r="S66" s="18" t="s">
        <v>181</v>
      </c>
      <c r="T66" s="18" t="s">
        <v>268</v>
      </c>
      <c r="V66" s="9" t="str">
        <f t="shared" si="0"/>
        <v xml:space="preserve">	output	logic	GPIO4,</v>
      </c>
    </row>
    <row r="67" spans="1:22">
      <c r="A67" s="14">
        <v>2</v>
      </c>
      <c r="B67" s="15" t="s">
        <v>97</v>
      </c>
      <c r="C67" s="15"/>
      <c r="D67" s="15"/>
      <c r="E67" s="15" t="s">
        <v>98</v>
      </c>
      <c r="F67" s="14">
        <v>61</v>
      </c>
      <c r="H67" s="18">
        <v>56</v>
      </c>
      <c r="I67" s="13"/>
      <c r="J67" s="14">
        <v>61</v>
      </c>
      <c r="K67" s="18" t="s">
        <v>164</v>
      </c>
      <c r="L67" s="139">
        <v>5</v>
      </c>
      <c r="M67" s="141" t="s">
        <v>657</v>
      </c>
      <c r="N67" s="18" t="s">
        <v>169</v>
      </c>
      <c r="O67" s="18" t="s">
        <v>683</v>
      </c>
      <c r="P67" s="141" t="s">
        <v>657</v>
      </c>
      <c r="Q67" s="140" t="s">
        <v>686</v>
      </c>
      <c r="R67" s="14">
        <v>61</v>
      </c>
      <c r="S67" s="18" t="s">
        <v>179</v>
      </c>
      <c r="T67" s="18" t="s">
        <v>269</v>
      </c>
      <c r="V67" s="9" t="str">
        <f t="shared" si="0"/>
        <v xml:space="preserve">	output	logic	GPIO3,</v>
      </c>
    </row>
    <row r="68" spans="1:22">
      <c r="A68" s="14">
        <v>2</v>
      </c>
      <c r="B68" s="15" t="s">
        <v>97</v>
      </c>
      <c r="C68" s="15"/>
      <c r="D68" s="15"/>
      <c r="E68" s="15"/>
      <c r="F68" s="14">
        <v>62</v>
      </c>
      <c r="H68" s="18">
        <v>57</v>
      </c>
      <c r="J68" s="14">
        <v>62</v>
      </c>
      <c r="K68" s="18" t="s">
        <v>242</v>
      </c>
      <c r="L68" s="139" t="s">
        <v>74</v>
      </c>
      <c r="M68" s="141" t="s">
        <v>658</v>
      </c>
      <c r="N68" s="18" t="s">
        <v>284</v>
      </c>
      <c r="O68" s="146" t="s">
        <v>74</v>
      </c>
      <c r="P68" s="141" t="s">
        <v>657</v>
      </c>
      <c r="Q68" s="140"/>
      <c r="R68" s="14">
        <v>62</v>
      </c>
      <c r="S68" s="18" t="s">
        <v>243</v>
      </c>
      <c r="T68" s="18" t="s">
        <v>661</v>
      </c>
      <c r="V68" s="9" t="str">
        <f t="shared" si="0"/>
        <v xml:space="preserve">	output	logic	BEEP,</v>
      </c>
    </row>
    <row r="69" spans="1:22">
      <c r="A69" s="14">
        <v>2</v>
      </c>
      <c r="B69" s="15" t="s">
        <v>97</v>
      </c>
      <c r="C69" s="15"/>
      <c r="D69" s="15"/>
      <c r="E69" s="15" t="s">
        <v>96</v>
      </c>
      <c r="F69" s="14">
        <v>63</v>
      </c>
      <c r="H69" s="18">
        <v>58</v>
      </c>
      <c r="I69" s="13"/>
      <c r="J69" s="14">
        <v>63</v>
      </c>
      <c r="K69" s="18" t="s">
        <v>164</v>
      </c>
      <c r="L69" s="139">
        <v>3</v>
      </c>
      <c r="M69" s="141" t="s">
        <v>688</v>
      </c>
      <c r="N69" s="18" t="s">
        <v>169</v>
      </c>
      <c r="O69" s="18" t="s">
        <v>684</v>
      </c>
      <c r="P69" s="141" t="s">
        <v>657</v>
      </c>
      <c r="Q69" s="140" t="s">
        <v>686</v>
      </c>
      <c r="R69" s="14">
        <v>63</v>
      </c>
      <c r="S69" s="18" t="s">
        <v>180</v>
      </c>
      <c r="T69" s="18" t="s">
        <v>266</v>
      </c>
      <c r="V69" s="9" t="str">
        <f t="shared" si="0"/>
        <v xml:space="preserve">	output	logic	GPIO2,</v>
      </c>
    </row>
    <row r="70" spans="1:22">
      <c r="A70" s="14">
        <v>1</v>
      </c>
      <c r="B70" s="15" t="s">
        <v>97</v>
      </c>
      <c r="C70" s="15"/>
      <c r="D70" s="15"/>
      <c r="E70" s="15" t="s">
        <v>150</v>
      </c>
      <c r="F70" s="14">
        <v>64</v>
      </c>
      <c r="H70" s="18">
        <v>1</v>
      </c>
      <c r="I70" s="13"/>
      <c r="J70" s="14">
        <v>64</v>
      </c>
      <c r="K70" s="18" t="s">
        <v>230</v>
      </c>
      <c r="L70" s="139">
        <v>9</v>
      </c>
      <c r="M70" s="141"/>
      <c r="N70" s="18" t="s">
        <v>77</v>
      </c>
      <c r="O70" s="146" t="s">
        <v>74</v>
      </c>
      <c r="P70" s="141" t="s">
        <v>658</v>
      </c>
      <c r="Q70" s="140"/>
      <c r="R70" s="14">
        <v>64</v>
      </c>
      <c r="S70" s="18" t="s">
        <v>237</v>
      </c>
      <c r="T70" s="18" t="s">
        <v>226</v>
      </c>
      <c r="V70" s="9" t="str">
        <f t="shared" si="0"/>
        <v xml:space="preserve">	input	logic	U3RXD_R,</v>
      </c>
    </row>
    <row r="71" spans="1:22">
      <c r="I71" s="13"/>
    </row>
    <row r="72" spans="1:22">
      <c r="A72" s="11" t="s">
        <v>91</v>
      </c>
    </row>
    <row r="73" spans="1:22">
      <c r="A73" s="11" t="s">
        <v>90</v>
      </c>
      <c r="C73" s="13"/>
      <c r="D73" s="13"/>
      <c r="E73" s="10"/>
      <c r="F73" s="9"/>
      <c r="J73" s="9"/>
      <c r="R73" s="9"/>
    </row>
    <row r="74" spans="1:22">
      <c r="A74" s="12" t="s">
        <v>89</v>
      </c>
    </row>
    <row r="75" spans="1:22">
      <c r="A75" s="11" t="s">
        <v>88</v>
      </c>
    </row>
    <row r="76" spans="1:22">
      <c r="A76" s="11" t="s">
        <v>87</v>
      </c>
    </row>
  </sheetData>
  <autoFilter ref="A6:AB70" xr:uid="{9BBDDCE6-0438-4960-B994-163255F6073D}"/>
  <sortState xmlns:xlrd2="http://schemas.microsoft.com/office/spreadsheetml/2017/richdata2" ref="A7:T70">
    <sortCondition ref="F7:F70"/>
  </sortState>
  <mergeCells count="1">
    <mergeCell ref="A1:F5"/>
  </mergeCells>
  <phoneticPr fontId="3" type="noConversion"/>
  <hyperlinks>
    <hyperlink ref="A74" r:id="rId1" xr:uid="{5A0F4870-9934-4AFB-81CD-B3B11BAAA026}"/>
  </hyperlinks>
  <pageMargins left="0.7" right="0.7" top="0.5" bottom="0.6" header="0.5" footer="0.3"/>
  <pageSetup scale="67" fitToHeight="2" orientation="landscape" r:id="rId2"/>
  <headerFooter alignWithMargins="0">
    <oddFooter>&amp;LPT-5M40Z-1.1
Copyright © 2013 Altera Corp.&amp;C&amp;A&amp;RPage &amp;P of &amp;N</oddFooter>
  </headerFooter>
  <rowBreaks count="1" manualBreakCount="1">
    <brk id="40" max="5" man="1"/>
  </row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644C-4DE1-4791-BA39-FF38777766C3}">
  <dimension ref="E2:X30"/>
  <sheetViews>
    <sheetView zoomScale="115" zoomScaleNormal="115" workbookViewId="0">
      <selection activeCell="L35" sqref="L35"/>
    </sheetView>
  </sheetViews>
  <sheetFormatPr defaultRowHeight="15"/>
  <cols>
    <col min="1" max="16384" width="9.140625" style="3"/>
  </cols>
  <sheetData>
    <row r="2" spans="5:5">
      <c r="E2" s="23" t="s">
        <v>285</v>
      </c>
    </row>
    <row r="20" spans="7:24">
      <c r="G20" s="24" t="s">
        <v>142</v>
      </c>
      <c r="H20" s="3">
        <v>1</v>
      </c>
      <c r="I20" s="3" t="s">
        <v>15</v>
      </c>
      <c r="N20" s="3" t="s">
        <v>25</v>
      </c>
      <c r="Q20" s="3">
        <v>20</v>
      </c>
      <c r="R20" s="3" t="s">
        <v>140</v>
      </c>
    </row>
    <row r="21" spans="7:24">
      <c r="G21" s="24" t="s">
        <v>221</v>
      </c>
      <c r="H21" s="3">
        <v>2</v>
      </c>
      <c r="I21" s="3" t="s">
        <v>16</v>
      </c>
      <c r="N21" s="3" t="s">
        <v>26</v>
      </c>
      <c r="Q21" s="3">
        <v>19</v>
      </c>
      <c r="R21" s="3" t="s">
        <v>141</v>
      </c>
      <c r="U21" s="24" t="s">
        <v>142</v>
      </c>
      <c r="V21" s="3">
        <v>1</v>
      </c>
      <c r="W21" s="3">
        <v>20</v>
      </c>
      <c r="X21" s="3" t="s">
        <v>140</v>
      </c>
    </row>
    <row r="22" spans="7:24">
      <c r="G22" s="24" t="s">
        <v>222</v>
      </c>
      <c r="H22" s="3">
        <v>3</v>
      </c>
      <c r="I22" s="3" t="s">
        <v>17</v>
      </c>
      <c r="N22" s="3" t="s">
        <v>27</v>
      </c>
      <c r="Q22" s="3">
        <v>18</v>
      </c>
      <c r="R22" s="3" t="s">
        <v>139</v>
      </c>
      <c r="U22" s="24" t="s">
        <v>221</v>
      </c>
      <c r="V22" s="3">
        <v>2</v>
      </c>
      <c r="W22" s="3">
        <v>19</v>
      </c>
      <c r="X22" s="3" t="s">
        <v>141</v>
      </c>
    </row>
    <row r="23" spans="7:24">
      <c r="G23" s="24" t="s">
        <v>35</v>
      </c>
      <c r="H23" s="3">
        <v>4</v>
      </c>
      <c r="I23" s="3" t="s">
        <v>18</v>
      </c>
      <c r="N23" s="3" t="s">
        <v>28</v>
      </c>
      <c r="Q23" s="3">
        <v>17</v>
      </c>
      <c r="R23" s="3" t="s">
        <v>38</v>
      </c>
      <c r="U23" s="24" t="s">
        <v>222</v>
      </c>
      <c r="V23" s="3">
        <v>3</v>
      </c>
      <c r="W23" s="3">
        <v>18</v>
      </c>
      <c r="X23" s="3" t="s">
        <v>139</v>
      </c>
    </row>
    <row r="24" spans="7:24">
      <c r="G24" s="24" t="s">
        <v>287</v>
      </c>
      <c r="H24" s="3">
        <v>5</v>
      </c>
      <c r="I24" s="3" t="s">
        <v>19</v>
      </c>
      <c r="N24" s="3" t="s">
        <v>29</v>
      </c>
      <c r="Q24" s="3">
        <v>16</v>
      </c>
      <c r="R24" s="3" t="s">
        <v>37</v>
      </c>
      <c r="U24" s="24" t="s">
        <v>35</v>
      </c>
      <c r="V24" s="3">
        <v>4</v>
      </c>
      <c r="W24" s="3">
        <v>17</v>
      </c>
      <c r="X24" s="3" t="s">
        <v>38</v>
      </c>
    </row>
    <row r="25" spans="7:24">
      <c r="G25" s="24" t="s">
        <v>36</v>
      </c>
      <c r="H25" s="3">
        <v>6</v>
      </c>
      <c r="I25" s="3" t="s">
        <v>20</v>
      </c>
      <c r="N25" s="3" t="s">
        <v>30</v>
      </c>
      <c r="Q25" s="3">
        <v>15</v>
      </c>
      <c r="R25" s="3" t="s">
        <v>39</v>
      </c>
      <c r="U25" s="24" t="s">
        <v>287</v>
      </c>
      <c r="V25" s="3">
        <v>5</v>
      </c>
      <c r="W25" s="3">
        <v>16</v>
      </c>
      <c r="X25" s="3" t="s">
        <v>37</v>
      </c>
    </row>
    <row r="26" spans="7:24">
      <c r="G26" s="24" t="s">
        <v>171</v>
      </c>
      <c r="H26" s="3">
        <v>7</v>
      </c>
      <c r="I26" s="3" t="s">
        <v>21</v>
      </c>
      <c r="N26" s="3" t="s">
        <v>31</v>
      </c>
      <c r="Q26" s="3">
        <v>14</v>
      </c>
      <c r="R26" s="3" t="s">
        <v>40</v>
      </c>
      <c r="U26" s="24" t="s">
        <v>36</v>
      </c>
      <c r="V26" s="3">
        <v>6</v>
      </c>
      <c r="W26" s="3">
        <v>15</v>
      </c>
      <c r="X26" s="3" t="s">
        <v>39</v>
      </c>
    </row>
    <row r="27" spans="7:24">
      <c r="G27" s="24" t="s">
        <v>288</v>
      </c>
      <c r="H27" s="3">
        <v>8</v>
      </c>
      <c r="I27" s="3" t="s">
        <v>22</v>
      </c>
      <c r="N27" s="3" t="s">
        <v>32</v>
      </c>
      <c r="Q27" s="3">
        <v>13</v>
      </c>
      <c r="R27" s="3" t="s">
        <v>286</v>
      </c>
      <c r="U27" s="24" t="s">
        <v>171</v>
      </c>
      <c r="V27" s="3">
        <v>7</v>
      </c>
      <c r="W27" s="3">
        <v>14</v>
      </c>
      <c r="X27" s="3" t="s">
        <v>40</v>
      </c>
    </row>
    <row r="28" spans="7:24">
      <c r="G28" s="24" t="s">
        <v>23</v>
      </c>
      <c r="H28" s="3">
        <v>9</v>
      </c>
      <c r="I28" s="3" t="s">
        <v>23</v>
      </c>
      <c r="N28" s="3" t="s">
        <v>33</v>
      </c>
      <c r="Q28" s="3">
        <v>12</v>
      </c>
      <c r="R28" s="3" t="s">
        <v>307</v>
      </c>
      <c r="U28" s="24" t="s">
        <v>288</v>
      </c>
      <c r="V28" s="3">
        <v>8</v>
      </c>
      <c r="W28" s="3">
        <v>13</v>
      </c>
      <c r="X28" s="3" t="s">
        <v>286</v>
      </c>
    </row>
    <row r="29" spans="7:24">
      <c r="G29" s="24" t="s">
        <v>24</v>
      </c>
      <c r="H29" s="3">
        <v>10</v>
      </c>
      <c r="I29" s="3" t="s">
        <v>24</v>
      </c>
      <c r="N29" s="3" t="s">
        <v>34</v>
      </c>
      <c r="Q29" s="3">
        <v>11</v>
      </c>
      <c r="R29" s="3" t="s">
        <v>306</v>
      </c>
      <c r="U29" s="24" t="s">
        <v>23</v>
      </c>
      <c r="V29" s="3">
        <v>9</v>
      </c>
      <c r="W29" s="3">
        <v>12</v>
      </c>
      <c r="X29" s="3" t="s">
        <v>307</v>
      </c>
    </row>
    <row r="30" spans="7:24">
      <c r="U30" s="24" t="s">
        <v>24</v>
      </c>
      <c r="V30" s="3">
        <v>10</v>
      </c>
      <c r="W30" s="3">
        <v>11</v>
      </c>
      <c r="X30" s="3" t="s">
        <v>306</v>
      </c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2D0E-23AF-4665-90F4-B1DF72DE1930}">
  <dimension ref="C30"/>
  <sheetViews>
    <sheetView workbookViewId="0">
      <selection activeCell="P25" sqref="P24:P25"/>
    </sheetView>
  </sheetViews>
  <sheetFormatPr defaultRowHeight="15"/>
  <sheetData>
    <row r="30" spans="3:3">
      <c r="C30" t="s">
        <v>281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999C-615D-496C-B1E1-3DB9F7EDE18F}">
  <dimension ref="B2"/>
  <sheetViews>
    <sheetView workbookViewId="0">
      <selection activeCell="G35" sqref="G35"/>
    </sheetView>
  </sheetViews>
  <sheetFormatPr defaultRowHeight="15"/>
  <sheetData>
    <row r="2" spans="2:2">
      <c r="B2" s="2" t="s">
        <v>316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41F-B4A5-4CC2-94B4-E1563331B83E}">
  <dimension ref="B2:J7"/>
  <sheetViews>
    <sheetView workbookViewId="0">
      <selection activeCell="E12" sqref="E12"/>
    </sheetView>
  </sheetViews>
  <sheetFormatPr defaultRowHeight="15"/>
  <cols>
    <col min="3" max="3" width="9.7109375" bestFit="1" customWidth="1"/>
    <col min="5" max="5" width="17.85546875" customWidth="1"/>
    <col min="6" max="7" width="27.42578125" customWidth="1"/>
    <col min="8" max="9" width="20.85546875" customWidth="1"/>
    <col min="10" max="10" width="13.7109375" customWidth="1"/>
  </cols>
  <sheetData>
    <row r="2" spans="2:10">
      <c r="B2" s="2" t="s">
        <v>59</v>
      </c>
    </row>
    <row r="4" spans="2:10">
      <c r="C4" s="6"/>
      <c r="D4" s="6" t="s">
        <v>294</v>
      </c>
      <c r="E4" s="5" t="s">
        <v>291</v>
      </c>
      <c r="F4" s="5" t="s">
        <v>300</v>
      </c>
      <c r="G4" s="25" t="s">
        <v>299</v>
      </c>
      <c r="H4" s="6" t="s">
        <v>292</v>
      </c>
      <c r="I4" s="6" t="s">
        <v>290</v>
      </c>
      <c r="J4" s="6" t="s">
        <v>293</v>
      </c>
    </row>
    <row r="5" spans="2:10">
      <c r="C5" s="6" t="s">
        <v>289</v>
      </c>
      <c r="D5" s="6" t="s">
        <v>295</v>
      </c>
      <c r="E5" s="6">
        <f>0.025*1000</f>
        <v>25</v>
      </c>
      <c r="F5" s="6">
        <f>(2.4+1.8)/2</f>
        <v>2.1</v>
      </c>
      <c r="G5" s="6">
        <v>25</v>
      </c>
      <c r="H5" s="6">
        <f>10000/1000</f>
        <v>10</v>
      </c>
      <c r="I5" s="6">
        <v>3.3</v>
      </c>
      <c r="J5" s="26">
        <f>((I5-F5)/(H5*1000)*1000)</f>
        <v>0.11999999999999998</v>
      </c>
    </row>
    <row r="6" spans="2:10">
      <c r="C6" s="6" t="s">
        <v>57</v>
      </c>
      <c r="D6" s="6" t="s">
        <v>296</v>
      </c>
      <c r="E6" s="6">
        <f>0.03*1000</f>
        <v>30</v>
      </c>
      <c r="F6" s="6">
        <f>(3.1+2.6)/2</f>
        <v>2.85</v>
      </c>
      <c r="G6" s="6">
        <v>5</v>
      </c>
      <c r="H6" s="6">
        <v>3.3</v>
      </c>
      <c r="I6" s="6">
        <v>3.3</v>
      </c>
      <c r="J6" s="26">
        <f>((I6-F6)/(H6*1000)*1000)</f>
        <v>0.1363636363636363</v>
      </c>
    </row>
    <row r="7" spans="2:10">
      <c r="C7" s="6" t="s">
        <v>297</v>
      </c>
      <c r="D7" s="6" t="s">
        <v>298</v>
      </c>
      <c r="E7" s="6">
        <f>0.03*1000</f>
        <v>30</v>
      </c>
      <c r="F7" s="6">
        <f>(3.1+2.6)/2</f>
        <v>2.85</v>
      </c>
      <c r="G7" s="6">
        <v>5</v>
      </c>
      <c r="H7" s="6">
        <v>15</v>
      </c>
      <c r="I7" s="6">
        <v>5</v>
      </c>
      <c r="J7" s="26">
        <f>((I7-F7)/(H7*1000)*1000)</f>
        <v>0.14333333333333334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0E59-F592-480D-BAC4-91EA06951587}">
  <dimension ref="B2:N82"/>
  <sheetViews>
    <sheetView workbookViewId="0">
      <selection activeCell="N76" sqref="N76"/>
    </sheetView>
  </sheetViews>
  <sheetFormatPr defaultColWidth="8.5703125" defaultRowHeight="15"/>
  <cols>
    <col min="13" max="14" width="14.140625" customWidth="1"/>
  </cols>
  <sheetData>
    <row r="2" spans="2:2">
      <c r="B2" s="2" t="s">
        <v>301</v>
      </c>
    </row>
    <row r="4" spans="2:2">
      <c r="B4" s="1" t="s">
        <v>302</v>
      </c>
    </row>
    <row r="30" spans="2:2">
      <c r="B30" s="1" t="s">
        <v>303</v>
      </c>
    </row>
    <row r="50" spans="2:14">
      <c r="B50" s="1" t="s">
        <v>304</v>
      </c>
    </row>
    <row r="58" spans="2:14">
      <c r="M58" s="5" t="s">
        <v>311</v>
      </c>
      <c r="N58" s="5" t="s">
        <v>312</v>
      </c>
    </row>
    <row r="59" spans="2:14">
      <c r="M59" s="22"/>
      <c r="N59" s="22"/>
    </row>
    <row r="60" spans="2:14" ht="27" customHeight="1">
      <c r="M60" s="22"/>
      <c r="N60" s="22"/>
    </row>
    <row r="61" spans="2:14" ht="15" customHeight="1">
      <c r="M61" s="22"/>
      <c r="N61" s="22"/>
    </row>
    <row r="62" spans="2:14" ht="15" customHeight="1">
      <c r="M62" s="22"/>
      <c r="N62" s="22"/>
    </row>
    <row r="63" spans="2:14" ht="15" customHeight="1">
      <c r="M63" s="22"/>
      <c r="N63" s="22"/>
    </row>
    <row r="64" spans="2:14" ht="15" customHeight="1">
      <c r="M64" s="22"/>
      <c r="N64" s="22"/>
    </row>
    <row r="65" spans="13:14" ht="15" customHeight="1">
      <c r="M65" s="22"/>
      <c r="N65" s="22"/>
    </row>
    <row r="66" spans="13:14" ht="15" customHeight="1">
      <c r="M66" s="22"/>
      <c r="N66" s="22"/>
    </row>
    <row r="67" spans="13:14" ht="15" customHeight="1">
      <c r="M67" s="22"/>
      <c r="N67" s="22"/>
    </row>
    <row r="68" spans="13:14" ht="47.25" customHeight="1">
      <c r="M68" s="22"/>
      <c r="N68" s="22"/>
    </row>
    <row r="69" spans="13:14" ht="45.75" customHeight="1">
      <c r="M69" s="22" t="s">
        <v>305</v>
      </c>
      <c r="N69" s="22" t="s">
        <v>313</v>
      </c>
    </row>
    <row r="70" spans="13:14">
      <c r="M70" s="22"/>
      <c r="N70" s="22"/>
    </row>
    <row r="71" spans="13:14" ht="27.75" customHeight="1">
      <c r="M71" s="22"/>
      <c r="N71" s="22"/>
    </row>
    <row r="72" spans="13:14" ht="27.75" customHeight="1">
      <c r="M72" s="22"/>
      <c r="N72" s="22"/>
    </row>
    <row r="73" spans="13:14">
      <c r="M73" s="22"/>
      <c r="N73" s="22"/>
    </row>
    <row r="74" spans="13:14" ht="27.75" customHeight="1">
      <c r="M74" s="22" t="s">
        <v>305</v>
      </c>
      <c r="N74" s="22" t="s">
        <v>314</v>
      </c>
    </row>
    <row r="75" spans="13:14" ht="27" customHeight="1">
      <c r="M75" s="22" t="s">
        <v>305</v>
      </c>
      <c r="N75" s="22" t="s">
        <v>315</v>
      </c>
    </row>
    <row r="76" spans="13:14" ht="28.5" customHeight="1">
      <c r="M76" s="22"/>
      <c r="N76" s="22"/>
    </row>
    <row r="77" spans="13:14" ht="27.75" customHeight="1">
      <c r="M77" s="22"/>
      <c r="N77" s="22"/>
    </row>
    <row r="78" spans="13:14">
      <c r="M78" s="22"/>
      <c r="N78" s="22"/>
    </row>
    <row r="79" spans="13:14">
      <c r="M79" s="22"/>
      <c r="N79" s="22"/>
    </row>
    <row r="80" spans="13:14">
      <c r="M80" s="22"/>
      <c r="N80" s="22"/>
    </row>
    <row r="81" spans="13:14" ht="29.25" customHeight="1">
      <c r="M81" s="22"/>
      <c r="N81" s="22"/>
    </row>
    <row r="82" spans="13:14">
      <c r="M82" s="22"/>
      <c r="N82" s="2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C523-F3A2-4AAD-8ABA-66A1D2A34A68}">
  <dimension ref="B2:L128"/>
  <sheetViews>
    <sheetView workbookViewId="0">
      <selection activeCell="E8" sqref="E8"/>
    </sheetView>
  </sheetViews>
  <sheetFormatPr defaultColWidth="12.5703125" defaultRowHeight="15"/>
  <cols>
    <col min="1" max="1" width="2.28515625" customWidth="1"/>
    <col min="4" max="4" width="16.140625" bestFit="1" customWidth="1"/>
    <col min="9" max="9" width="3.7109375" customWidth="1"/>
  </cols>
  <sheetData>
    <row r="2" spans="2:12">
      <c r="B2" s="2" t="s">
        <v>665</v>
      </c>
    </row>
    <row r="3" spans="2:12" ht="5.25" customHeight="1"/>
    <row r="4" spans="2:12">
      <c r="B4" s="17" t="s">
        <v>156</v>
      </c>
      <c r="C4" s="17" t="s">
        <v>367</v>
      </c>
      <c r="D4" s="17" t="s">
        <v>155</v>
      </c>
      <c r="E4" s="6" t="s">
        <v>368</v>
      </c>
      <c r="F4" s="16" t="s">
        <v>369</v>
      </c>
      <c r="G4" s="16" t="s">
        <v>370</v>
      </c>
      <c r="H4" s="16" t="s">
        <v>371</v>
      </c>
      <c r="J4" s="165" t="s">
        <v>664</v>
      </c>
      <c r="K4" s="165"/>
      <c r="L4" s="165"/>
    </row>
    <row r="5" spans="2:12">
      <c r="B5" s="14">
        <v>1</v>
      </c>
      <c r="C5" s="14">
        <v>1</v>
      </c>
      <c r="D5" s="15" t="s">
        <v>97</v>
      </c>
      <c r="E5" s="6" t="s">
        <v>318</v>
      </c>
      <c r="F5" s="6">
        <v>39</v>
      </c>
      <c r="G5" s="6">
        <f t="shared" ref="G5:H9" si="0">F5+1</f>
        <v>40</v>
      </c>
      <c r="H5" s="6">
        <f t="shared" si="0"/>
        <v>41</v>
      </c>
      <c r="J5" s="6" t="str">
        <f>""""&amp;$E5&amp;""""&amp;": "&amp;F5&amp;","</f>
        <v>"IO1": 39,</v>
      </c>
      <c r="K5" s="6" t="str">
        <f t="shared" ref="K5:L5" si="1">""""&amp;$E5&amp;""""&amp;": "&amp;G5&amp;","</f>
        <v>"IO1": 40,</v>
      </c>
      <c r="L5" s="6" t="str">
        <f t="shared" si="1"/>
        <v>"IO1": 41,</v>
      </c>
    </row>
    <row r="6" spans="2:12">
      <c r="B6" s="14">
        <v>1</v>
      </c>
      <c r="C6" s="14">
        <v>2</v>
      </c>
      <c r="D6" s="15" t="s">
        <v>97</v>
      </c>
      <c r="E6" s="6" t="s">
        <v>319</v>
      </c>
      <c r="F6" s="6">
        <v>36</v>
      </c>
      <c r="G6" s="6">
        <f t="shared" si="0"/>
        <v>37</v>
      </c>
      <c r="H6" s="6">
        <f t="shared" si="0"/>
        <v>38</v>
      </c>
      <c r="J6" s="6" t="str">
        <f t="shared" ref="J6:J68" si="2">""""&amp;$E6&amp;""""&amp;": "&amp;F6&amp;","</f>
        <v>"IO2": 36,</v>
      </c>
      <c r="K6" s="6" t="str">
        <f t="shared" ref="K6:K68" si="3">""""&amp;$E6&amp;""""&amp;": "&amp;G6&amp;","</f>
        <v>"IO2": 37,</v>
      </c>
      <c r="L6" s="6" t="str">
        <f t="shared" ref="L6:L68" si="4">""""&amp;$E6&amp;""""&amp;": "&amp;H6&amp;","</f>
        <v>"IO2": 38,</v>
      </c>
    </row>
    <row r="7" spans="2:12">
      <c r="B7" s="14">
        <v>1</v>
      </c>
      <c r="C7" s="14">
        <v>3</v>
      </c>
      <c r="D7" s="15" t="s">
        <v>97</v>
      </c>
      <c r="E7" s="6" t="s">
        <v>320</v>
      </c>
      <c r="F7" s="6">
        <v>33</v>
      </c>
      <c r="G7" s="6">
        <f t="shared" si="0"/>
        <v>34</v>
      </c>
      <c r="H7" s="6">
        <f t="shared" si="0"/>
        <v>35</v>
      </c>
      <c r="J7" s="6" t="str">
        <f t="shared" si="2"/>
        <v>"IO3": 33,</v>
      </c>
      <c r="K7" s="6" t="str">
        <f t="shared" si="3"/>
        <v>"IO3": 34,</v>
      </c>
      <c r="L7" s="6" t="str">
        <f t="shared" si="4"/>
        <v>"IO3": 35,</v>
      </c>
    </row>
    <row r="8" spans="2:12">
      <c r="B8" s="14">
        <v>1</v>
      </c>
      <c r="C8" s="14">
        <v>4</v>
      </c>
      <c r="D8" s="15" t="s">
        <v>97</v>
      </c>
      <c r="E8" s="6" t="s">
        <v>321</v>
      </c>
      <c r="F8" s="6">
        <v>30</v>
      </c>
      <c r="G8" s="6">
        <f t="shared" si="0"/>
        <v>31</v>
      </c>
      <c r="H8" s="6">
        <f t="shared" si="0"/>
        <v>32</v>
      </c>
      <c r="J8" s="6" t="str">
        <f t="shared" si="2"/>
        <v>"IO4": 30,</v>
      </c>
      <c r="K8" s="6" t="str">
        <f t="shared" si="3"/>
        <v>"IO4": 31,</v>
      </c>
      <c r="L8" s="6" t="str">
        <f t="shared" si="4"/>
        <v>"IO4": 32,</v>
      </c>
    </row>
    <row r="9" spans="2:12">
      <c r="B9" s="14">
        <v>1</v>
      </c>
      <c r="C9" s="14">
        <v>5</v>
      </c>
      <c r="D9" s="15" t="s">
        <v>97</v>
      </c>
      <c r="E9" s="6" t="s">
        <v>322</v>
      </c>
      <c r="F9" s="6">
        <v>27</v>
      </c>
      <c r="G9" s="6">
        <f t="shared" si="0"/>
        <v>28</v>
      </c>
      <c r="H9" s="6">
        <f t="shared" si="0"/>
        <v>29</v>
      </c>
      <c r="J9" s="6" t="str">
        <f t="shared" si="2"/>
        <v>"IO5": 27,</v>
      </c>
      <c r="K9" s="6" t="str">
        <f t="shared" si="3"/>
        <v>"IO5": 28,</v>
      </c>
      <c r="L9" s="6" t="str">
        <f t="shared" si="4"/>
        <v>"IO5": 29,</v>
      </c>
    </row>
    <row r="10" spans="2:12">
      <c r="B10" s="14"/>
      <c r="C10" s="14">
        <v>6</v>
      </c>
      <c r="D10" s="15" t="s">
        <v>95</v>
      </c>
      <c r="E10" s="15" t="s">
        <v>95</v>
      </c>
      <c r="F10" s="6"/>
      <c r="G10" s="6"/>
      <c r="H10" s="6"/>
      <c r="J10" s="6"/>
      <c r="K10" s="6"/>
      <c r="L10" s="6"/>
    </row>
    <row r="11" spans="2:12">
      <c r="B11" s="14">
        <v>1</v>
      </c>
      <c r="C11" s="14">
        <v>7</v>
      </c>
      <c r="D11" s="15" t="s">
        <v>97</v>
      </c>
      <c r="E11" s="6" t="s">
        <v>323</v>
      </c>
      <c r="F11" s="6">
        <v>24</v>
      </c>
      <c r="G11" s="6">
        <f>F11+1</f>
        <v>25</v>
      </c>
      <c r="H11" s="6">
        <f>G11+1</f>
        <v>26</v>
      </c>
      <c r="J11" s="6" t="str">
        <f t="shared" si="2"/>
        <v>"IO7": 24,</v>
      </c>
      <c r="K11" s="6" t="str">
        <f t="shared" si="3"/>
        <v>"IO7": 25,</v>
      </c>
      <c r="L11" s="6" t="str">
        <f t="shared" si="4"/>
        <v>"IO7": 26,</v>
      </c>
    </row>
    <row r="12" spans="2:12">
      <c r="B12" s="14"/>
      <c r="C12" s="14">
        <v>8</v>
      </c>
      <c r="D12" s="15" t="s">
        <v>92</v>
      </c>
      <c r="E12" s="15" t="s">
        <v>92</v>
      </c>
      <c r="F12" s="6"/>
      <c r="G12" s="6"/>
      <c r="H12" s="6"/>
      <c r="J12" s="6"/>
      <c r="K12" s="6"/>
      <c r="L12" s="6"/>
    </row>
    <row r="13" spans="2:12">
      <c r="B13" s="14">
        <v>1</v>
      </c>
      <c r="C13" s="14">
        <v>9</v>
      </c>
      <c r="D13" s="15" t="s">
        <v>97</v>
      </c>
      <c r="E13" s="6" t="s">
        <v>324</v>
      </c>
      <c r="F13" s="6">
        <v>21</v>
      </c>
      <c r="G13" s="6">
        <f t="shared" ref="G13:H17" si="5">F13+1</f>
        <v>22</v>
      </c>
      <c r="H13" s="6">
        <f t="shared" si="5"/>
        <v>23</v>
      </c>
      <c r="J13" s="6" t="str">
        <f t="shared" si="2"/>
        <v>"IO9": 21,</v>
      </c>
      <c r="K13" s="6" t="str">
        <f t="shared" si="3"/>
        <v>"IO9": 22,</v>
      </c>
      <c r="L13" s="6" t="str">
        <f t="shared" si="4"/>
        <v>"IO9": 23,</v>
      </c>
    </row>
    <row r="14" spans="2:12">
      <c r="B14" s="14">
        <v>1</v>
      </c>
      <c r="C14" s="14">
        <v>10</v>
      </c>
      <c r="D14" s="15" t="s">
        <v>97</v>
      </c>
      <c r="E14" s="6" t="s">
        <v>325</v>
      </c>
      <c r="F14" s="6">
        <v>12</v>
      </c>
      <c r="G14" s="6">
        <f t="shared" si="5"/>
        <v>13</v>
      </c>
      <c r="H14" s="6">
        <f t="shared" si="5"/>
        <v>14</v>
      </c>
      <c r="J14" s="6" t="str">
        <f t="shared" si="2"/>
        <v>"IO10": 12,</v>
      </c>
      <c r="K14" s="6" t="str">
        <f t="shared" si="3"/>
        <v>"IO10": 13,</v>
      </c>
      <c r="L14" s="6" t="str">
        <f t="shared" si="4"/>
        <v>"IO10": 14,</v>
      </c>
    </row>
    <row r="15" spans="2:12">
      <c r="B15" s="14">
        <v>1</v>
      </c>
      <c r="C15" s="14">
        <v>11</v>
      </c>
      <c r="D15" s="15" t="s">
        <v>97</v>
      </c>
      <c r="E15" s="6" t="s">
        <v>326</v>
      </c>
      <c r="F15" s="6">
        <v>6</v>
      </c>
      <c r="G15" s="6">
        <f t="shared" si="5"/>
        <v>7</v>
      </c>
      <c r="H15" s="6">
        <f t="shared" si="5"/>
        <v>8</v>
      </c>
      <c r="J15" s="6" t="str">
        <f t="shared" si="2"/>
        <v>"IO11": 6,</v>
      </c>
      <c r="K15" s="6" t="str">
        <f t="shared" si="3"/>
        <v>"IO11": 7,</v>
      </c>
      <c r="L15" s="6" t="str">
        <f t="shared" si="4"/>
        <v>"IO11": 8,</v>
      </c>
    </row>
    <row r="16" spans="2:12">
      <c r="B16" s="14">
        <v>1</v>
      </c>
      <c r="C16" s="14">
        <v>12</v>
      </c>
      <c r="D16" s="15" t="s">
        <v>97</v>
      </c>
      <c r="E16" s="6" t="s">
        <v>327</v>
      </c>
      <c r="F16" s="6">
        <v>3</v>
      </c>
      <c r="G16" s="6">
        <f t="shared" si="5"/>
        <v>4</v>
      </c>
      <c r="H16" s="6">
        <f t="shared" si="5"/>
        <v>5</v>
      </c>
      <c r="J16" s="6" t="str">
        <f t="shared" si="2"/>
        <v>"IO12": 3,</v>
      </c>
      <c r="K16" s="6" t="str">
        <f t="shared" si="3"/>
        <v>"IO12": 4,</v>
      </c>
      <c r="L16" s="6" t="str">
        <f t="shared" si="4"/>
        <v>"IO12": 5,</v>
      </c>
    </row>
    <row r="17" spans="2:12">
      <c r="B17" s="14">
        <v>1</v>
      </c>
      <c r="C17" s="14">
        <v>13</v>
      </c>
      <c r="D17" s="15" t="s">
        <v>97</v>
      </c>
      <c r="E17" s="6" t="s">
        <v>328</v>
      </c>
      <c r="F17" s="6">
        <v>0</v>
      </c>
      <c r="G17" s="6">
        <f t="shared" si="5"/>
        <v>1</v>
      </c>
      <c r="H17" s="6">
        <f t="shared" si="5"/>
        <v>2</v>
      </c>
      <c r="J17" s="6" t="str">
        <f t="shared" si="2"/>
        <v>"IO13": 0,</v>
      </c>
      <c r="K17" s="6" t="str">
        <f t="shared" si="3"/>
        <v>"IO13": 1,</v>
      </c>
      <c r="L17" s="6" t="str">
        <f t="shared" si="4"/>
        <v>"IO13": 2,</v>
      </c>
    </row>
    <row r="18" spans="2:12">
      <c r="B18" s="14">
        <v>1</v>
      </c>
      <c r="C18" s="14">
        <v>14</v>
      </c>
      <c r="D18" s="15" t="s">
        <v>142</v>
      </c>
      <c r="E18" s="15" t="s">
        <v>142</v>
      </c>
      <c r="F18" s="6"/>
      <c r="G18" s="6"/>
      <c r="H18" s="6"/>
      <c r="J18" s="6"/>
      <c r="K18" s="6"/>
      <c r="L18" s="6"/>
    </row>
    <row r="19" spans="2:12">
      <c r="B19" s="14">
        <v>1</v>
      </c>
      <c r="C19" s="14">
        <v>15</v>
      </c>
      <c r="D19" s="15" t="s">
        <v>141</v>
      </c>
      <c r="E19" s="15" t="s">
        <v>141</v>
      </c>
      <c r="F19" s="6"/>
      <c r="G19" s="6"/>
      <c r="H19" s="6"/>
      <c r="J19" s="6"/>
      <c r="K19" s="6"/>
      <c r="L19" s="6"/>
    </row>
    <row r="20" spans="2:12">
      <c r="B20" s="14">
        <v>1</v>
      </c>
      <c r="C20" s="14">
        <v>16</v>
      </c>
      <c r="D20" s="15" t="s">
        <v>140</v>
      </c>
      <c r="E20" s="15" t="s">
        <v>140</v>
      </c>
      <c r="F20" s="6"/>
      <c r="G20" s="6"/>
      <c r="H20" s="6"/>
      <c r="J20" s="6"/>
      <c r="K20" s="6"/>
      <c r="L20" s="6"/>
    </row>
    <row r="21" spans="2:12">
      <c r="B21" s="14">
        <v>1</v>
      </c>
      <c r="C21" s="14">
        <v>17</v>
      </c>
      <c r="D21" s="15" t="s">
        <v>139</v>
      </c>
      <c r="E21" s="15" t="s">
        <v>139</v>
      </c>
      <c r="F21" s="6"/>
      <c r="G21" s="6"/>
      <c r="H21" s="6"/>
      <c r="J21" s="6"/>
      <c r="K21" s="6"/>
      <c r="L21" s="6"/>
    </row>
    <row r="22" spans="2:12">
      <c r="B22" s="14">
        <v>1</v>
      </c>
      <c r="C22" s="14">
        <v>18</v>
      </c>
      <c r="D22" s="15" t="s">
        <v>97</v>
      </c>
      <c r="E22" s="6" t="s">
        <v>329</v>
      </c>
      <c r="F22" s="6">
        <v>237</v>
      </c>
      <c r="G22" s="6">
        <f t="shared" ref="G22:H26" si="6">F22+1</f>
        <v>238</v>
      </c>
      <c r="H22" s="6">
        <f t="shared" si="6"/>
        <v>239</v>
      </c>
      <c r="J22" s="6" t="str">
        <f t="shared" si="2"/>
        <v>"IO18": 237,</v>
      </c>
      <c r="K22" s="6" t="str">
        <f t="shared" si="3"/>
        <v>"IO18": 238,</v>
      </c>
      <c r="L22" s="6" t="str">
        <f t="shared" si="4"/>
        <v>"IO18": 239,</v>
      </c>
    </row>
    <row r="23" spans="2:12">
      <c r="B23" s="14">
        <v>1</v>
      </c>
      <c r="C23" s="14">
        <v>19</v>
      </c>
      <c r="D23" s="15" t="s">
        <v>97</v>
      </c>
      <c r="E23" s="6" t="s">
        <v>330</v>
      </c>
      <c r="F23" s="6">
        <v>234</v>
      </c>
      <c r="G23" s="6">
        <f t="shared" si="6"/>
        <v>235</v>
      </c>
      <c r="H23" s="6">
        <f t="shared" si="6"/>
        <v>236</v>
      </c>
      <c r="J23" s="6" t="str">
        <f t="shared" si="2"/>
        <v>"IO19": 234,</v>
      </c>
      <c r="K23" s="6" t="str">
        <f t="shared" si="3"/>
        <v>"IO19": 235,</v>
      </c>
      <c r="L23" s="6" t="str">
        <f t="shared" si="4"/>
        <v>"IO19": 236,</v>
      </c>
    </row>
    <row r="24" spans="2:12">
      <c r="B24" s="14">
        <v>1</v>
      </c>
      <c r="C24" s="14">
        <v>20</v>
      </c>
      <c r="D24" s="15" t="s">
        <v>97</v>
      </c>
      <c r="E24" s="6" t="s">
        <v>331</v>
      </c>
      <c r="F24" s="6">
        <v>231</v>
      </c>
      <c r="G24" s="6">
        <f t="shared" si="6"/>
        <v>232</v>
      </c>
      <c r="H24" s="6">
        <f t="shared" si="6"/>
        <v>233</v>
      </c>
      <c r="J24" s="6" t="str">
        <f t="shared" si="2"/>
        <v>"IO20": 231,</v>
      </c>
      <c r="K24" s="6" t="str">
        <f t="shared" si="3"/>
        <v>"IO20": 232,</v>
      </c>
      <c r="L24" s="6" t="str">
        <f t="shared" si="4"/>
        <v>"IO20": 233,</v>
      </c>
    </row>
    <row r="25" spans="2:12">
      <c r="B25" s="14">
        <v>1</v>
      </c>
      <c r="C25" s="14">
        <v>21</v>
      </c>
      <c r="D25" s="15" t="s">
        <v>97</v>
      </c>
      <c r="E25" s="6" t="s">
        <v>332</v>
      </c>
      <c r="F25" s="6">
        <v>228</v>
      </c>
      <c r="G25" s="6">
        <f t="shared" si="6"/>
        <v>229</v>
      </c>
      <c r="H25" s="6">
        <f t="shared" si="6"/>
        <v>230</v>
      </c>
      <c r="J25" s="6" t="str">
        <f t="shared" si="2"/>
        <v>"IO21": 228,</v>
      </c>
      <c r="K25" s="6" t="str">
        <f t="shared" si="3"/>
        <v>"IO21": 229,</v>
      </c>
      <c r="L25" s="6" t="str">
        <f t="shared" si="4"/>
        <v>"IO21": 230,</v>
      </c>
    </row>
    <row r="26" spans="2:12">
      <c r="B26" s="14">
        <v>1</v>
      </c>
      <c r="C26" s="14">
        <v>22</v>
      </c>
      <c r="D26" s="15" t="s">
        <v>97</v>
      </c>
      <c r="E26" s="6" t="s">
        <v>333</v>
      </c>
      <c r="F26" s="6">
        <v>225</v>
      </c>
      <c r="G26" s="6">
        <f t="shared" si="6"/>
        <v>226</v>
      </c>
      <c r="H26" s="6">
        <f t="shared" si="6"/>
        <v>227</v>
      </c>
      <c r="J26" s="6" t="str">
        <f t="shared" si="2"/>
        <v>"IO22": 225,</v>
      </c>
      <c r="K26" s="6" t="str">
        <f t="shared" si="3"/>
        <v>"IO22": 226,</v>
      </c>
      <c r="L26" s="6" t="str">
        <f t="shared" si="4"/>
        <v>"IO22": 227,</v>
      </c>
    </row>
    <row r="27" spans="2:12">
      <c r="B27" s="14"/>
      <c r="C27" s="14">
        <v>23</v>
      </c>
      <c r="D27" s="15" t="s">
        <v>95</v>
      </c>
      <c r="E27" s="15" t="s">
        <v>95</v>
      </c>
      <c r="F27" s="6"/>
      <c r="G27" s="6"/>
      <c r="H27" s="6"/>
      <c r="J27" s="6"/>
      <c r="K27" s="6"/>
      <c r="L27" s="6"/>
    </row>
    <row r="28" spans="2:12">
      <c r="B28" s="14">
        <v>1</v>
      </c>
      <c r="C28" s="14">
        <v>24</v>
      </c>
      <c r="D28" s="15" t="s">
        <v>97</v>
      </c>
      <c r="E28" s="6" t="s">
        <v>334</v>
      </c>
      <c r="F28" s="6">
        <v>222</v>
      </c>
      <c r="G28" s="6">
        <f t="shared" ref="G28:H42" si="7">F28+1</f>
        <v>223</v>
      </c>
      <c r="H28" s="6">
        <f t="shared" si="7"/>
        <v>224</v>
      </c>
      <c r="J28" s="6" t="str">
        <f t="shared" si="2"/>
        <v>"IO24": 222,</v>
      </c>
      <c r="K28" s="6" t="str">
        <f t="shared" si="3"/>
        <v>"IO24": 223,</v>
      </c>
      <c r="L28" s="6" t="str">
        <f t="shared" si="4"/>
        <v>"IO24": 224,</v>
      </c>
    </row>
    <row r="29" spans="2:12">
      <c r="B29" s="14">
        <v>1</v>
      </c>
      <c r="C29" s="14">
        <v>25</v>
      </c>
      <c r="D29" s="15" t="s">
        <v>97</v>
      </c>
      <c r="E29" s="6" t="s">
        <v>132</v>
      </c>
      <c r="F29" s="6">
        <v>219</v>
      </c>
      <c r="G29" s="6">
        <f t="shared" si="7"/>
        <v>220</v>
      </c>
      <c r="H29" s="6">
        <f t="shared" si="7"/>
        <v>221</v>
      </c>
      <c r="J29" s="6" t="str">
        <f t="shared" si="2"/>
        <v>"IO25": 219,</v>
      </c>
      <c r="K29" s="6" t="str">
        <f t="shared" si="3"/>
        <v>"IO25": 220,</v>
      </c>
      <c r="L29" s="6" t="str">
        <f t="shared" si="4"/>
        <v>"IO25": 221,</v>
      </c>
    </row>
    <row r="30" spans="2:12">
      <c r="B30" s="14">
        <v>1</v>
      </c>
      <c r="C30" s="14">
        <v>26</v>
      </c>
      <c r="D30" s="15" t="s">
        <v>97</v>
      </c>
      <c r="E30" s="6" t="s">
        <v>335</v>
      </c>
      <c r="F30" s="6">
        <v>198</v>
      </c>
      <c r="G30" s="6">
        <f t="shared" si="7"/>
        <v>199</v>
      </c>
      <c r="H30" s="6">
        <f t="shared" si="7"/>
        <v>200</v>
      </c>
      <c r="J30" s="6" t="str">
        <f t="shared" si="2"/>
        <v>"IO26": 198,</v>
      </c>
      <c r="K30" s="6" t="str">
        <f t="shared" si="3"/>
        <v>"IO26": 199,</v>
      </c>
      <c r="L30" s="6" t="str">
        <f t="shared" si="4"/>
        <v>"IO26": 200,</v>
      </c>
    </row>
    <row r="31" spans="2:12">
      <c r="B31" s="14">
        <v>1</v>
      </c>
      <c r="C31" s="14">
        <v>27</v>
      </c>
      <c r="D31" s="15" t="s">
        <v>97</v>
      </c>
      <c r="E31" s="6" t="s">
        <v>336</v>
      </c>
      <c r="F31" s="6">
        <v>195</v>
      </c>
      <c r="G31" s="6">
        <f t="shared" si="7"/>
        <v>196</v>
      </c>
      <c r="H31" s="6">
        <f t="shared" si="7"/>
        <v>197</v>
      </c>
      <c r="J31" s="6" t="str">
        <f t="shared" si="2"/>
        <v>"IO27": 195,</v>
      </c>
      <c r="K31" s="6" t="str">
        <f t="shared" si="3"/>
        <v>"IO27": 196,</v>
      </c>
      <c r="L31" s="6" t="str">
        <f t="shared" si="4"/>
        <v>"IO27": 197,</v>
      </c>
    </row>
    <row r="32" spans="2:12">
      <c r="B32" s="14">
        <v>1</v>
      </c>
      <c r="C32" s="14">
        <v>28</v>
      </c>
      <c r="D32" s="15" t="s">
        <v>97</v>
      </c>
      <c r="E32" s="6" t="s">
        <v>337</v>
      </c>
      <c r="F32" s="6">
        <v>192</v>
      </c>
      <c r="G32" s="6">
        <f t="shared" si="7"/>
        <v>193</v>
      </c>
      <c r="H32" s="6">
        <f t="shared" si="7"/>
        <v>194</v>
      </c>
      <c r="J32" s="6" t="str">
        <f t="shared" si="2"/>
        <v>"IO28": 192,</v>
      </c>
      <c r="K32" s="6" t="str">
        <f t="shared" si="3"/>
        <v>"IO28": 193,</v>
      </c>
      <c r="L32" s="6" t="str">
        <f t="shared" si="4"/>
        <v>"IO28": 194,</v>
      </c>
    </row>
    <row r="33" spans="2:12">
      <c r="B33" s="14">
        <v>1</v>
      </c>
      <c r="C33" s="14">
        <v>29</v>
      </c>
      <c r="D33" s="15" t="s">
        <v>97</v>
      </c>
      <c r="E33" s="6" t="s">
        <v>338</v>
      </c>
      <c r="F33" s="6">
        <v>189</v>
      </c>
      <c r="G33" s="6">
        <f t="shared" si="7"/>
        <v>190</v>
      </c>
      <c r="H33" s="6">
        <f t="shared" si="7"/>
        <v>191</v>
      </c>
      <c r="J33" s="6" t="str">
        <f t="shared" si="2"/>
        <v>"IO29": 189,</v>
      </c>
      <c r="K33" s="6" t="str">
        <f t="shared" si="3"/>
        <v>"IO29": 190,</v>
      </c>
      <c r="L33" s="6" t="str">
        <f t="shared" si="4"/>
        <v>"IO29": 191,</v>
      </c>
    </row>
    <row r="34" spans="2:12">
      <c r="B34" s="14">
        <v>1</v>
      </c>
      <c r="C34" s="14">
        <v>30</v>
      </c>
      <c r="D34" s="15" t="s">
        <v>97</v>
      </c>
      <c r="E34" s="6" t="s">
        <v>339</v>
      </c>
      <c r="F34" s="6">
        <v>186</v>
      </c>
      <c r="G34" s="6">
        <f t="shared" si="7"/>
        <v>187</v>
      </c>
      <c r="H34" s="6">
        <f t="shared" si="7"/>
        <v>188</v>
      </c>
      <c r="J34" s="6" t="str">
        <f t="shared" si="2"/>
        <v>"IO30": 186,</v>
      </c>
      <c r="K34" s="6" t="str">
        <f t="shared" si="3"/>
        <v>"IO30": 187,</v>
      </c>
      <c r="L34" s="6" t="str">
        <f t="shared" si="4"/>
        <v>"IO30": 188,</v>
      </c>
    </row>
    <row r="35" spans="2:12">
      <c r="B35" s="14">
        <v>1</v>
      </c>
      <c r="C35" s="14">
        <v>31</v>
      </c>
      <c r="D35" s="15" t="s">
        <v>97</v>
      </c>
      <c r="E35" s="6" t="s">
        <v>340</v>
      </c>
      <c r="F35" s="6">
        <v>183</v>
      </c>
      <c r="G35" s="6">
        <f t="shared" si="7"/>
        <v>184</v>
      </c>
      <c r="H35" s="6">
        <f t="shared" si="7"/>
        <v>185</v>
      </c>
      <c r="J35" s="6" t="str">
        <f t="shared" si="2"/>
        <v>"IO31": 183,</v>
      </c>
      <c r="K35" s="6" t="str">
        <f t="shared" si="3"/>
        <v>"IO31": 184,</v>
      </c>
      <c r="L35" s="6" t="str">
        <f t="shared" si="4"/>
        <v>"IO31": 185,</v>
      </c>
    </row>
    <row r="36" spans="2:12">
      <c r="B36" s="14">
        <v>1</v>
      </c>
      <c r="C36" s="14">
        <v>32</v>
      </c>
      <c r="D36" s="15" t="s">
        <v>97</v>
      </c>
      <c r="E36" s="6" t="s">
        <v>341</v>
      </c>
      <c r="F36" s="6">
        <v>180</v>
      </c>
      <c r="G36" s="6">
        <f t="shared" si="7"/>
        <v>181</v>
      </c>
      <c r="H36" s="6">
        <f t="shared" si="7"/>
        <v>182</v>
      </c>
      <c r="J36" s="6" t="str">
        <f t="shared" si="2"/>
        <v>"IO32": 180,</v>
      </c>
      <c r="K36" s="6" t="str">
        <f t="shared" si="3"/>
        <v>"IO32": 181,</v>
      </c>
      <c r="L36" s="6" t="str">
        <f t="shared" si="4"/>
        <v>"IO32": 182,</v>
      </c>
    </row>
    <row r="37" spans="2:12">
      <c r="B37" s="14">
        <v>1</v>
      </c>
      <c r="C37" s="14">
        <v>33</v>
      </c>
      <c r="D37" s="15" t="s">
        <v>97</v>
      </c>
      <c r="E37" s="6" t="s">
        <v>342</v>
      </c>
      <c r="F37" s="6">
        <v>177</v>
      </c>
      <c r="G37" s="6">
        <f t="shared" si="7"/>
        <v>178</v>
      </c>
      <c r="H37" s="6">
        <f t="shared" si="7"/>
        <v>179</v>
      </c>
      <c r="J37" s="6" t="str">
        <f t="shared" si="2"/>
        <v>"IO33": 177,</v>
      </c>
      <c r="K37" s="6" t="str">
        <f t="shared" si="3"/>
        <v>"IO33": 178,</v>
      </c>
      <c r="L37" s="6" t="str">
        <f t="shared" si="4"/>
        <v>"IO33": 179,</v>
      </c>
    </row>
    <row r="38" spans="2:12">
      <c r="B38" s="14">
        <v>2</v>
      </c>
      <c r="C38" s="14">
        <v>34</v>
      </c>
      <c r="D38" s="15" t="s">
        <v>97</v>
      </c>
      <c r="E38" s="6" t="s">
        <v>343</v>
      </c>
      <c r="F38" s="6">
        <v>171</v>
      </c>
      <c r="G38" s="6">
        <f t="shared" si="7"/>
        <v>172</v>
      </c>
      <c r="H38" s="6">
        <f t="shared" si="7"/>
        <v>173</v>
      </c>
      <c r="J38" s="6" t="str">
        <f t="shared" si="2"/>
        <v>"IO34": 171,</v>
      </c>
      <c r="K38" s="6" t="str">
        <f t="shared" si="3"/>
        <v>"IO34": 172,</v>
      </c>
      <c r="L38" s="6" t="str">
        <f t="shared" si="4"/>
        <v>"IO34": 173,</v>
      </c>
    </row>
    <row r="39" spans="2:12">
      <c r="B39" s="14">
        <v>2</v>
      </c>
      <c r="C39" s="14">
        <v>35</v>
      </c>
      <c r="D39" s="15" t="s">
        <v>97</v>
      </c>
      <c r="E39" s="6" t="s">
        <v>344</v>
      </c>
      <c r="F39" s="6">
        <v>168</v>
      </c>
      <c r="G39" s="6">
        <f t="shared" si="7"/>
        <v>169</v>
      </c>
      <c r="H39" s="6">
        <f t="shared" si="7"/>
        <v>170</v>
      </c>
      <c r="J39" s="6" t="str">
        <f t="shared" si="2"/>
        <v>"IO35": 168,</v>
      </c>
      <c r="K39" s="6" t="str">
        <f t="shared" si="3"/>
        <v>"IO35": 169,</v>
      </c>
      <c r="L39" s="6" t="str">
        <f t="shared" si="4"/>
        <v>"IO35": 170,</v>
      </c>
    </row>
    <row r="40" spans="2:12">
      <c r="B40" s="14">
        <v>2</v>
      </c>
      <c r="C40" s="14">
        <v>36</v>
      </c>
      <c r="D40" s="15" t="s">
        <v>97</v>
      </c>
      <c r="E40" s="6" t="s">
        <v>345</v>
      </c>
      <c r="F40" s="6">
        <v>165</v>
      </c>
      <c r="G40" s="6">
        <f t="shared" si="7"/>
        <v>166</v>
      </c>
      <c r="H40" s="6">
        <f t="shared" si="7"/>
        <v>167</v>
      </c>
      <c r="J40" s="6" t="str">
        <f t="shared" si="2"/>
        <v>"IO36": 165,</v>
      </c>
      <c r="K40" s="6" t="str">
        <f t="shared" si="3"/>
        <v>"IO36": 166,</v>
      </c>
      <c r="L40" s="6" t="str">
        <f t="shared" si="4"/>
        <v>"IO36": 167,</v>
      </c>
    </row>
    <row r="41" spans="2:12">
      <c r="B41" s="14">
        <v>2</v>
      </c>
      <c r="C41" s="14">
        <v>37</v>
      </c>
      <c r="D41" s="15" t="s">
        <v>97</v>
      </c>
      <c r="E41" s="6" t="s">
        <v>346</v>
      </c>
      <c r="F41" s="6">
        <v>162</v>
      </c>
      <c r="G41" s="6">
        <f t="shared" si="7"/>
        <v>163</v>
      </c>
      <c r="H41" s="6">
        <f t="shared" si="7"/>
        <v>164</v>
      </c>
      <c r="J41" s="6" t="str">
        <f t="shared" si="2"/>
        <v>"IO37": 162,</v>
      </c>
      <c r="K41" s="6" t="str">
        <f t="shared" si="3"/>
        <v>"IO37": 163,</v>
      </c>
      <c r="L41" s="6" t="str">
        <f t="shared" si="4"/>
        <v>"IO37": 164,</v>
      </c>
    </row>
    <row r="42" spans="2:12">
      <c r="B42" s="14">
        <v>2</v>
      </c>
      <c r="C42" s="14">
        <v>38</v>
      </c>
      <c r="D42" s="15" t="s">
        <v>97</v>
      </c>
      <c r="E42" s="6" t="s">
        <v>117</v>
      </c>
      <c r="F42" s="6">
        <v>156</v>
      </c>
      <c r="G42" s="6">
        <f t="shared" si="7"/>
        <v>157</v>
      </c>
      <c r="H42" s="6">
        <f t="shared" si="7"/>
        <v>158</v>
      </c>
      <c r="J42" s="6" t="str">
        <f t="shared" si="2"/>
        <v>"IO38": 156,</v>
      </c>
      <c r="K42" s="6" t="str">
        <f t="shared" si="3"/>
        <v>"IO38": 157,</v>
      </c>
      <c r="L42" s="6" t="str">
        <f t="shared" si="4"/>
        <v>"IO38": 158,</v>
      </c>
    </row>
    <row r="43" spans="2:12">
      <c r="B43" s="14"/>
      <c r="C43" s="14">
        <v>39</v>
      </c>
      <c r="D43" s="15" t="s">
        <v>94</v>
      </c>
      <c r="E43" s="15" t="s">
        <v>94</v>
      </c>
      <c r="F43" s="6"/>
      <c r="G43" s="6"/>
      <c r="H43" s="6"/>
      <c r="J43" s="6"/>
      <c r="K43" s="6"/>
      <c r="L43" s="6"/>
    </row>
    <row r="44" spans="2:12">
      <c r="B44" s="14">
        <v>2</v>
      </c>
      <c r="C44" s="14">
        <v>40</v>
      </c>
      <c r="D44" s="15" t="s">
        <v>97</v>
      </c>
      <c r="E44" s="6" t="s">
        <v>347</v>
      </c>
      <c r="F44" s="6">
        <v>147</v>
      </c>
      <c r="G44" s="6">
        <f>F44+1</f>
        <v>148</v>
      </c>
      <c r="H44" s="6">
        <f>G44+1</f>
        <v>149</v>
      </c>
      <c r="J44" s="6" t="str">
        <f t="shared" si="2"/>
        <v>"IO40": 147,</v>
      </c>
      <c r="K44" s="6" t="str">
        <f t="shared" si="3"/>
        <v>"IO40": 148,</v>
      </c>
      <c r="L44" s="6" t="str">
        <f t="shared" si="4"/>
        <v>"IO40": 149,</v>
      </c>
    </row>
    <row r="45" spans="2:12">
      <c r="B45" s="14"/>
      <c r="C45" s="14">
        <v>41</v>
      </c>
      <c r="D45" s="15" t="s">
        <v>92</v>
      </c>
      <c r="E45" s="15" t="s">
        <v>92</v>
      </c>
      <c r="F45" s="6"/>
      <c r="G45" s="6"/>
      <c r="H45" s="6"/>
      <c r="J45" s="6"/>
      <c r="K45" s="6"/>
      <c r="L45" s="6"/>
    </row>
    <row r="46" spans="2:12">
      <c r="B46" s="14">
        <v>2</v>
      </c>
      <c r="C46" s="14">
        <v>42</v>
      </c>
      <c r="D46" s="15" t="s">
        <v>97</v>
      </c>
      <c r="E46" s="6" t="s">
        <v>348</v>
      </c>
      <c r="F46" s="6">
        <v>144</v>
      </c>
      <c r="G46" s="6">
        <f t="shared" ref="G46:H60" si="8">F46+1</f>
        <v>145</v>
      </c>
      <c r="H46" s="6">
        <f t="shared" si="8"/>
        <v>146</v>
      </c>
      <c r="J46" s="6" t="str">
        <f t="shared" si="2"/>
        <v>"IO42": 144,</v>
      </c>
      <c r="K46" s="6" t="str">
        <f t="shared" si="3"/>
        <v>"IO42": 145,</v>
      </c>
      <c r="L46" s="6" t="str">
        <f t="shared" si="4"/>
        <v>"IO42": 146,</v>
      </c>
    </row>
    <row r="47" spans="2:12">
      <c r="B47" s="14">
        <v>2</v>
      </c>
      <c r="C47" s="14">
        <v>43</v>
      </c>
      <c r="D47" s="15" t="s">
        <v>97</v>
      </c>
      <c r="E47" s="6" t="s">
        <v>349</v>
      </c>
      <c r="F47" s="6">
        <v>135</v>
      </c>
      <c r="G47" s="6">
        <f t="shared" si="8"/>
        <v>136</v>
      </c>
      <c r="H47" s="6">
        <f t="shared" si="8"/>
        <v>137</v>
      </c>
      <c r="J47" s="6" t="str">
        <f t="shared" si="2"/>
        <v>"IO43": 135,</v>
      </c>
      <c r="K47" s="6" t="str">
        <f t="shared" si="3"/>
        <v>"IO43": 136,</v>
      </c>
      <c r="L47" s="6" t="str">
        <f t="shared" si="4"/>
        <v>"IO43": 137,</v>
      </c>
    </row>
    <row r="48" spans="2:12">
      <c r="B48" s="14">
        <v>2</v>
      </c>
      <c r="C48" s="14">
        <v>44</v>
      </c>
      <c r="D48" s="15" t="s">
        <v>97</v>
      </c>
      <c r="E48" s="6" t="s">
        <v>350</v>
      </c>
      <c r="F48" s="6">
        <v>132</v>
      </c>
      <c r="G48" s="6">
        <f t="shared" si="8"/>
        <v>133</v>
      </c>
      <c r="H48" s="6">
        <f t="shared" si="8"/>
        <v>134</v>
      </c>
      <c r="J48" s="6" t="str">
        <f t="shared" si="2"/>
        <v>"IO44": 132,</v>
      </c>
      <c r="K48" s="6" t="str">
        <f t="shared" si="3"/>
        <v>"IO44": 133,</v>
      </c>
      <c r="L48" s="6" t="str">
        <f t="shared" si="4"/>
        <v>"IO44": 134,</v>
      </c>
    </row>
    <row r="49" spans="2:12">
      <c r="B49" s="14">
        <v>2</v>
      </c>
      <c r="C49" s="14">
        <v>45</v>
      </c>
      <c r="D49" s="15" t="s">
        <v>97</v>
      </c>
      <c r="E49" s="6" t="s">
        <v>112</v>
      </c>
      <c r="F49" s="6">
        <v>129</v>
      </c>
      <c r="G49" s="6">
        <f t="shared" si="8"/>
        <v>130</v>
      </c>
      <c r="H49" s="6">
        <f t="shared" si="8"/>
        <v>131</v>
      </c>
      <c r="J49" s="6" t="str">
        <f t="shared" si="2"/>
        <v>"IO45": 129,</v>
      </c>
      <c r="K49" s="6" t="str">
        <f t="shared" si="3"/>
        <v>"IO45": 130,</v>
      </c>
      <c r="L49" s="6" t="str">
        <f t="shared" si="4"/>
        <v>"IO45": 131,</v>
      </c>
    </row>
    <row r="50" spans="2:12">
      <c r="B50" s="14">
        <v>2</v>
      </c>
      <c r="C50" s="14">
        <v>46</v>
      </c>
      <c r="D50" s="15" t="s">
        <v>97</v>
      </c>
      <c r="E50" s="6" t="s">
        <v>351</v>
      </c>
      <c r="F50" s="6">
        <v>126</v>
      </c>
      <c r="G50" s="6">
        <f t="shared" si="8"/>
        <v>127</v>
      </c>
      <c r="H50" s="6">
        <f t="shared" si="8"/>
        <v>128</v>
      </c>
      <c r="J50" s="6" t="str">
        <f t="shared" si="2"/>
        <v>"IO46": 126,</v>
      </c>
      <c r="K50" s="6" t="str">
        <f t="shared" si="3"/>
        <v>"IO46": 127,</v>
      </c>
      <c r="L50" s="6" t="str">
        <f t="shared" si="4"/>
        <v>"IO46": 128,</v>
      </c>
    </row>
    <row r="51" spans="2:12">
      <c r="B51" s="14">
        <v>2</v>
      </c>
      <c r="C51" s="14">
        <v>47</v>
      </c>
      <c r="D51" s="15" t="s">
        <v>97</v>
      </c>
      <c r="E51" s="6" t="s">
        <v>352</v>
      </c>
      <c r="F51" s="6">
        <v>123</v>
      </c>
      <c r="G51" s="6">
        <f t="shared" si="8"/>
        <v>124</v>
      </c>
      <c r="H51" s="6">
        <f t="shared" si="8"/>
        <v>125</v>
      </c>
      <c r="J51" s="6" t="str">
        <f t="shared" si="2"/>
        <v>"IO47": 123,</v>
      </c>
      <c r="K51" s="6" t="str">
        <f t="shared" si="3"/>
        <v>"IO47": 124,</v>
      </c>
      <c r="L51" s="6" t="str">
        <f t="shared" si="4"/>
        <v>"IO47": 125,</v>
      </c>
    </row>
    <row r="52" spans="2:12">
      <c r="B52" s="14">
        <v>2</v>
      </c>
      <c r="C52" s="14">
        <v>48</v>
      </c>
      <c r="D52" s="15" t="s">
        <v>97</v>
      </c>
      <c r="E52" s="6" t="s">
        <v>109</v>
      </c>
      <c r="F52" s="6">
        <v>120</v>
      </c>
      <c r="G52" s="6">
        <f t="shared" si="8"/>
        <v>121</v>
      </c>
      <c r="H52" s="6">
        <f t="shared" si="8"/>
        <v>122</v>
      </c>
      <c r="J52" s="6" t="str">
        <f t="shared" si="2"/>
        <v>"IO48": 120,</v>
      </c>
      <c r="K52" s="6" t="str">
        <f t="shared" si="3"/>
        <v>"IO48": 121,</v>
      </c>
      <c r="L52" s="6" t="str">
        <f t="shared" si="4"/>
        <v>"IO48": 122,</v>
      </c>
    </row>
    <row r="53" spans="2:12">
      <c r="B53" s="14">
        <v>2</v>
      </c>
      <c r="C53" s="14">
        <v>49</v>
      </c>
      <c r="D53" s="15" t="s">
        <v>97</v>
      </c>
      <c r="E53" s="6" t="s">
        <v>353</v>
      </c>
      <c r="F53" s="6">
        <v>96</v>
      </c>
      <c r="G53" s="6">
        <f t="shared" si="8"/>
        <v>97</v>
      </c>
      <c r="H53" s="6">
        <f t="shared" si="8"/>
        <v>98</v>
      </c>
      <c r="J53" s="6" t="str">
        <f t="shared" si="2"/>
        <v>"IO49": 96,</v>
      </c>
      <c r="K53" s="6" t="str">
        <f t="shared" si="3"/>
        <v>"IO49": 97,</v>
      </c>
      <c r="L53" s="6" t="str">
        <f t="shared" si="4"/>
        <v>"IO49": 98,</v>
      </c>
    </row>
    <row r="54" spans="2:12">
      <c r="B54" s="14">
        <v>2</v>
      </c>
      <c r="C54" s="14">
        <v>50</v>
      </c>
      <c r="D54" s="15" t="s">
        <v>97</v>
      </c>
      <c r="E54" s="6" t="s">
        <v>354</v>
      </c>
      <c r="F54" s="6">
        <v>93</v>
      </c>
      <c r="G54" s="6">
        <f t="shared" si="8"/>
        <v>94</v>
      </c>
      <c r="H54" s="6">
        <f t="shared" si="8"/>
        <v>95</v>
      </c>
      <c r="J54" s="6" t="str">
        <f t="shared" si="2"/>
        <v>"IO50": 93,</v>
      </c>
      <c r="K54" s="6" t="str">
        <f t="shared" si="3"/>
        <v>"IO50": 94,</v>
      </c>
      <c r="L54" s="6" t="str">
        <f t="shared" si="4"/>
        <v>"IO50": 95,</v>
      </c>
    </row>
    <row r="55" spans="2:12">
      <c r="B55" s="14">
        <v>2</v>
      </c>
      <c r="C55" s="14">
        <v>51</v>
      </c>
      <c r="D55" s="15" t="s">
        <v>97</v>
      </c>
      <c r="E55" s="6" t="s">
        <v>355</v>
      </c>
      <c r="F55" s="6">
        <v>90</v>
      </c>
      <c r="G55" s="6">
        <f t="shared" si="8"/>
        <v>91</v>
      </c>
      <c r="H55" s="6">
        <f t="shared" si="8"/>
        <v>92</v>
      </c>
      <c r="J55" s="6" t="str">
        <f t="shared" si="2"/>
        <v>"IO51": 90,</v>
      </c>
      <c r="K55" s="6" t="str">
        <f t="shared" si="3"/>
        <v>"IO51": 91,</v>
      </c>
      <c r="L55" s="6" t="str">
        <f t="shared" si="4"/>
        <v>"IO51": 92,</v>
      </c>
    </row>
    <row r="56" spans="2:12">
      <c r="B56" s="14">
        <v>2</v>
      </c>
      <c r="C56" s="14">
        <v>52</v>
      </c>
      <c r="D56" s="15" t="s">
        <v>97</v>
      </c>
      <c r="E56" s="6" t="s">
        <v>356</v>
      </c>
      <c r="F56" s="6">
        <v>87</v>
      </c>
      <c r="G56" s="6">
        <f t="shared" si="8"/>
        <v>88</v>
      </c>
      <c r="H56" s="6">
        <f t="shared" si="8"/>
        <v>89</v>
      </c>
      <c r="J56" s="6" t="str">
        <f t="shared" si="2"/>
        <v>"IO52": 87,</v>
      </c>
      <c r="K56" s="6" t="str">
        <f t="shared" si="3"/>
        <v>"IO52": 88,</v>
      </c>
      <c r="L56" s="6" t="str">
        <f t="shared" si="4"/>
        <v>"IO52": 89,</v>
      </c>
    </row>
    <row r="57" spans="2:12">
      <c r="B57" s="14">
        <v>2</v>
      </c>
      <c r="C57" s="14">
        <v>53</v>
      </c>
      <c r="D57" s="15" t="s">
        <v>97</v>
      </c>
      <c r="E57" s="6" t="s">
        <v>357</v>
      </c>
      <c r="F57" s="6">
        <v>84</v>
      </c>
      <c r="G57" s="6">
        <f t="shared" si="8"/>
        <v>85</v>
      </c>
      <c r="H57" s="6">
        <f t="shared" si="8"/>
        <v>86</v>
      </c>
      <c r="J57" s="6" t="str">
        <f t="shared" si="2"/>
        <v>"IO53": 84,</v>
      </c>
      <c r="K57" s="6" t="str">
        <f t="shared" si="3"/>
        <v>"IO53": 85,</v>
      </c>
      <c r="L57" s="6" t="str">
        <f t="shared" si="4"/>
        <v>"IO53": 86,</v>
      </c>
    </row>
    <row r="58" spans="2:12">
      <c r="B58" s="14">
        <v>2</v>
      </c>
      <c r="C58" s="14">
        <v>54</v>
      </c>
      <c r="D58" s="15" t="s">
        <v>97</v>
      </c>
      <c r="E58" s="6" t="s">
        <v>358</v>
      </c>
      <c r="F58" s="6">
        <v>78</v>
      </c>
      <c r="G58" s="6">
        <f t="shared" si="8"/>
        <v>79</v>
      </c>
      <c r="H58" s="6">
        <f t="shared" si="8"/>
        <v>80</v>
      </c>
      <c r="J58" s="6" t="str">
        <f t="shared" si="2"/>
        <v>"IO54": 78,</v>
      </c>
      <c r="K58" s="6" t="str">
        <f t="shared" si="3"/>
        <v>"IO54": 79,</v>
      </c>
      <c r="L58" s="6" t="str">
        <f t="shared" si="4"/>
        <v>"IO54": 80,</v>
      </c>
    </row>
    <row r="59" spans="2:12">
      <c r="B59" s="14">
        <v>2</v>
      </c>
      <c r="C59" s="14">
        <v>55</v>
      </c>
      <c r="D59" s="15" t="s">
        <v>97</v>
      </c>
      <c r="E59" s="6" t="s">
        <v>359</v>
      </c>
      <c r="F59" s="6">
        <v>72</v>
      </c>
      <c r="G59" s="6">
        <f t="shared" si="8"/>
        <v>73</v>
      </c>
      <c r="H59" s="6">
        <f t="shared" si="8"/>
        <v>74</v>
      </c>
      <c r="J59" s="6" t="str">
        <f t="shared" si="2"/>
        <v>"IO55": 72,</v>
      </c>
      <c r="K59" s="6" t="str">
        <f t="shared" si="3"/>
        <v>"IO55": 73,</v>
      </c>
      <c r="L59" s="6" t="str">
        <f t="shared" si="4"/>
        <v>"IO55": 74,</v>
      </c>
    </row>
    <row r="60" spans="2:12">
      <c r="B60" s="14">
        <v>2</v>
      </c>
      <c r="C60" s="14">
        <v>56</v>
      </c>
      <c r="D60" s="15" t="s">
        <v>97</v>
      </c>
      <c r="E60" s="6" t="s">
        <v>360</v>
      </c>
      <c r="F60" s="6">
        <v>69</v>
      </c>
      <c r="G60" s="6">
        <f t="shared" si="8"/>
        <v>70</v>
      </c>
      <c r="H60" s="6">
        <f t="shared" si="8"/>
        <v>71</v>
      </c>
      <c r="J60" s="6" t="str">
        <f t="shared" si="2"/>
        <v>"IO56": 69,</v>
      </c>
      <c r="K60" s="6" t="str">
        <f t="shared" si="3"/>
        <v>"IO56": 70,</v>
      </c>
      <c r="L60" s="6" t="str">
        <f t="shared" si="4"/>
        <v>"IO56": 71,</v>
      </c>
    </row>
    <row r="61" spans="2:12">
      <c r="B61" s="14"/>
      <c r="C61" s="14">
        <v>57</v>
      </c>
      <c r="D61" s="15" t="s">
        <v>94</v>
      </c>
      <c r="E61" s="15" t="s">
        <v>94</v>
      </c>
      <c r="F61" s="6"/>
      <c r="G61" s="6"/>
      <c r="H61" s="6"/>
      <c r="J61" s="6"/>
      <c r="K61" s="6"/>
      <c r="L61" s="6"/>
    </row>
    <row r="62" spans="2:12">
      <c r="B62" s="14">
        <v>2</v>
      </c>
      <c r="C62" s="14">
        <v>58</v>
      </c>
      <c r="D62" s="15" t="s">
        <v>97</v>
      </c>
      <c r="E62" s="6" t="s">
        <v>361</v>
      </c>
      <c r="F62" s="6">
        <v>66</v>
      </c>
      <c r="G62" s="6">
        <f t="shared" ref="G62:H68" si="9">F62+1</f>
        <v>67</v>
      </c>
      <c r="H62" s="6">
        <f t="shared" si="9"/>
        <v>68</v>
      </c>
      <c r="J62" s="6" t="str">
        <f t="shared" si="2"/>
        <v>"IO58": 66,</v>
      </c>
      <c r="K62" s="6" t="str">
        <f t="shared" si="3"/>
        <v>"IO58": 67,</v>
      </c>
      <c r="L62" s="6" t="str">
        <f t="shared" si="4"/>
        <v>"IO58": 68,</v>
      </c>
    </row>
    <row r="63" spans="2:12">
      <c r="B63" s="14">
        <v>2</v>
      </c>
      <c r="C63" s="14">
        <v>59</v>
      </c>
      <c r="D63" s="15" t="s">
        <v>97</v>
      </c>
      <c r="E63" s="6" t="s">
        <v>362</v>
      </c>
      <c r="F63" s="6">
        <v>63</v>
      </c>
      <c r="G63" s="6">
        <f t="shared" si="9"/>
        <v>64</v>
      </c>
      <c r="H63" s="6">
        <f t="shared" si="9"/>
        <v>65</v>
      </c>
      <c r="J63" s="6" t="str">
        <f t="shared" si="2"/>
        <v>"IO59": 63,</v>
      </c>
      <c r="K63" s="6" t="str">
        <f t="shared" si="3"/>
        <v>"IO59": 64,</v>
      </c>
      <c r="L63" s="6" t="str">
        <f t="shared" si="4"/>
        <v>"IO59": 65,</v>
      </c>
    </row>
    <row r="64" spans="2:12">
      <c r="B64" s="14">
        <v>2</v>
      </c>
      <c r="C64" s="14">
        <v>60</v>
      </c>
      <c r="D64" s="15" t="s">
        <v>97</v>
      </c>
      <c r="E64" s="6" t="s">
        <v>363</v>
      </c>
      <c r="F64" s="6">
        <v>60</v>
      </c>
      <c r="G64" s="6">
        <f t="shared" si="9"/>
        <v>61</v>
      </c>
      <c r="H64" s="6">
        <f t="shared" si="9"/>
        <v>62</v>
      </c>
      <c r="J64" s="6" t="str">
        <f t="shared" si="2"/>
        <v>"IO60": 60,</v>
      </c>
      <c r="K64" s="6" t="str">
        <f t="shared" si="3"/>
        <v>"IO60": 61,</v>
      </c>
      <c r="L64" s="6" t="str">
        <f t="shared" si="4"/>
        <v>"IO60": 62,</v>
      </c>
    </row>
    <row r="65" spans="2:12">
      <c r="B65" s="14">
        <v>2</v>
      </c>
      <c r="C65" s="14">
        <v>61</v>
      </c>
      <c r="D65" s="15" t="s">
        <v>97</v>
      </c>
      <c r="E65" s="6" t="s">
        <v>364</v>
      </c>
      <c r="F65" s="6">
        <v>57</v>
      </c>
      <c r="G65" s="6">
        <f t="shared" si="9"/>
        <v>58</v>
      </c>
      <c r="H65" s="6">
        <f t="shared" si="9"/>
        <v>59</v>
      </c>
      <c r="J65" s="6" t="str">
        <f t="shared" si="2"/>
        <v>"IO61": 57,</v>
      </c>
      <c r="K65" s="6" t="str">
        <f t="shared" si="3"/>
        <v>"IO61": 58,</v>
      </c>
      <c r="L65" s="6" t="str">
        <f t="shared" si="4"/>
        <v>"IO61": 59,</v>
      </c>
    </row>
    <row r="66" spans="2:12">
      <c r="B66" s="14">
        <v>2</v>
      </c>
      <c r="C66" s="14">
        <v>62</v>
      </c>
      <c r="D66" s="15" t="s">
        <v>97</v>
      </c>
      <c r="E66" s="6" t="s">
        <v>365</v>
      </c>
      <c r="F66" s="6">
        <v>54</v>
      </c>
      <c r="G66" s="6">
        <f t="shared" si="9"/>
        <v>55</v>
      </c>
      <c r="H66" s="6">
        <f t="shared" si="9"/>
        <v>56</v>
      </c>
      <c r="J66" s="6" t="str">
        <f t="shared" si="2"/>
        <v>"IO62": 54,</v>
      </c>
      <c r="K66" s="6" t="str">
        <f t="shared" si="3"/>
        <v>"IO62": 55,</v>
      </c>
      <c r="L66" s="6" t="str">
        <f t="shared" si="4"/>
        <v>"IO62": 56,</v>
      </c>
    </row>
    <row r="67" spans="2:12">
      <c r="B67" s="14">
        <v>2</v>
      </c>
      <c r="C67" s="14">
        <v>63</v>
      </c>
      <c r="D67" s="15" t="s">
        <v>97</v>
      </c>
      <c r="E67" s="6" t="s">
        <v>366</v>
      </c>
      <c r="F67" s="6">
        <v>51</v>
      </c>
      <c r="G67" s="6">
        <f t="shared" si="9"/>
        <v>52</v>
      </c>
      <c r="H67" s="6">
        <f t="shared" si="9"/>
        <v>53</v>
      </c>
      <c r="J67" s="6" t="str">
        <f t="shared" si="2"/>
        <v>"IO63": 51,</v>
      </c>
      <c r="K67" s="6" t="str">
        <f t="shared" si="3"/>
        <v>"IO63": 52,</v>
      </c>
      <c r="L67" s="6" t="str">
        <f t="shared" si="4"/>
        <v>"IO63": 53,</v>
      </c>
    </row>
    <row r="68" spans="2:12">
      <c r="B68" s="14">
        <v>1</v>
      </c>
      <c r="C68" s="14">
        <v>64</v>
      </c>
      <c r="D68" s="15" t="s">
        <v>97</v>
      </c>
      <c r="E68" s="6" t="s">
        <v>317</v>
      </c>
      <c r="F68" s="6">
        <v>42</v>
      </c>
      <c r="G68" s="6">
        <f t="shared" si="9"/>
        <v>43</v>
      </c>
      <c r="H68" s="6">
        <f t="shared" si="9"/>
        <v>44</v>
      </c>
      <c r="J68" s="6" t="str">
        <f t="shared" si="2"/>
        <v>"IO64": 42,</v>
      </c>
      <c r="K68" s="6" t="str">
        <f t="shared" si="3"/>
        <v>"IO64": 43,</v>
      </c>
      <c r="L68" s="6" t="str">
        <f t="shared" si="4"/>
        <v>"IO64": 44,</v>
      </c>
    </row>
    <row r="75" spans="2:12">
      <c r="I75" s="37"/>
    </row>
    <row r="76" spans="2:12">
      <c r="I76" s="37"/>
    </row>
    <row r="77" spans="2:12">
      <c r="I77" s="37"/>
    </row>
    <row r="78" spans="2:12">
      <c r="I78" s="37"/>
    </row>
    <row r="79" spans="2:12">
      <c r="I79" s="37"/>
    </row>
    <row r="80" spans="2:12">
      <c r="I80" s="37"/>
    </row>
    <row r="81" spans="9:9">
      <c r="I81" s="37"/>
    </row>
    <row r="82" spans="9:9">
      <c r="I82" s="37"/>
    </row>
    <row r="83" spans="9:9">
      <c r="I83" s="37"/>
    </row>
    <row r="84" spans="9:9">
      <c r="I84" s="37"/>
    </row>
    <row r="85" spans="9:9">
      <c r="I85" s="37"/>
    </row>
    <row r="86" spans="9:9">
      <c r="I86" s="37"/>
    </row>
    <row r="87" spans="9:9">
      <c r="I87" s="37"/>
    </row>
    <row r="88" spans="9:9">
      <c r="I88" s="37"/>
    </row>
    <row r="89" spans="9:9">
      <c r="I89" s="37"/>
    </row>
    <row r="90" spans="9:9">
      <c r="I90" s="37"/>
    </row>
    <row r="91" spans="9:9">
      <c r="I91" s="37"/>
    </row>
    <row r="92" spans="9:9">
      <c r="I92" s="37"/>
    </row>
    <row r="93" spans="9:9">
      <c r="I93" s="37"/>
    </row>
    <row r="94" spans="9:9">
      <c r="I94" s="37"/>
    </row>
    <row r="95" spans="9:9">
      <c r="I95" s="37"/>
    </row>
    <row r="96" spans="9:9">
      <c r="I96" s="37"/>
    </row>
    <row r="97" spans="9:9">
      <c r="I97" s="37"/>
    </row>
    <row r="98" spans="9:9">
      <c r="I98" s="37"/>
    </row>
    <row r="99" spans="9:9">
      <c r="I99" s="37"/>
    </row>
    <row r="100" spans="9:9">
      <c r="I100" s="37"/>
    </row>
    <row r="101" spans="9:9">
      <c r="I101" s="37"/>
    </row>
    <row r="102" spans="9:9">
      <c r="I102" s="37"/>
    </row>
    <row r="103" spans="9:9">
      <c r="I103" s="37"/>
    </row>
    <row r="104" spans="9:9">
      <c r="I104" s="37"/>
    </row>
    <row r="105" spans="9:9">
      <c r="I105" s="37"/>
    </row>
    <row r="106" spans="9:9">
      <c r="I106" s="37"/>
    </row>
    <row r="107" spans="9:9">
      <c r="I107" s="37"/>
    </row>
    <row r="108" spans="9:9">
      <c r="I108" s="37"/>
    </row>
    <row r="109" spans="9:9">
      <c r="I109" s="37"/>
    </row>
    <row r="110" spans="9:9">
      <c r="I110" s="37"/>
    </row>
    <row r="111" spans="9:9">
      <c r="I111" s="37"/>
    </row>
    <row r="112" spans="9:9">
      <c r="I112" s="37"/>
    </row>
    <row r="113" spans="9:9">
      <c r="I113" s="37"/>
    </row>
    <row r="114" spans="9:9">
      <c r="I114" s="37"/>
    </row>
    <row r="115" spans="9:9">
      <c r="I115" s="37"/>
    </row>
    <row r="116" spans="9:9">
      <c r="I116" s="37"/>
    </row>
    <row r="117" spans="9:9">
      <c r="I117" s="37"/>
    </row>
    <row r="118" spans="9:9">
      <c r="I118" s="37"/>
    </row>
    <row r="119" spans="9:9">
      <c r="I119" s="37"/>
    </row>
    <row r="120" spans="9:9">
      <c r="I120" s="37"/>
    </row>
    <row r="121" spans="9:9">
      <c r="I121" s="37"/>
    </row>
    <row r="122" spans="9:9">
      <c r="I122" s="37"/>
    </row>
    <row r="123" spans="9:9">
      <c r="I123" s="37"/>
    </row>
    <row r="124" spans="9:9">
      <c r="I124" s="37"/>
    </row>
    <row r="125" spans="9:9">
      <c r="I125" s="37"/>
    </row>
    <row r="126" spans="9:9">
      <c r="I126" s="37"/>
    </row>
    <row r="127" spans="9:9">
      <c r="I127" s="37"/>
    </row>
    <row r="128" spans="9:9">
      <c r="I128" s="37"/>
    </row>
  </sheetData>
  <sortState xmlns:xlrd2="http://schemas.microsoft.com/office/spreadsheetml/2017/richdata2" ref="B5:H68">
    <sortCondition ref="C5:C68"/>
  </sortState>
  <mergeCells count="1">
    <mergeCell ref="J4:L4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AC21-0606-4B8F-85ED-EF1328CC4771}">
  <dimension ref="B4:V23"/>
  <sheetViews>
    <sheetView workbookViewId="0">
      <selection activeCell="C8" sqref="C8"/>
    </sheetView>
  </sheetViews>
  <sheetFormatPr defaultRowHeight="15"/>
  <cols>
    <col min="1" max="1" width="9.140625" style="38"/>
    <col min="2" max="2" width="4" style="38" customWidth="1"/>
    <col min="3" max="3" width="3" style="38" bestFit="1" customWidth="1"/>
    <col min="4" max="4" width="17.7109375" style="38" customWidth="1"/>
    <col min="5" max="20" width="13.5703125" style="38" customWidth="1"/>
    <col min="21" max="16384" width="9.140625" style="38"/>
  </cols>
  <sheetData>
    <row r="4" spans="2:20">
      <c r="B4" s="169"/>
      <c r="C4" s="169"/>
      <c r="D4" s="169"/>
      <c r="E4" s="169" t="s">
        <v>442</v>
      </c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</row>
    <row r="5" spans="2:20">
      <c r="B5" s="169"/>
      <c r="C5" s="169"/>
      <c r="D5" s="169"/>
      <c r="E5" s="44">
        <v>0</v>
      </c>
      <c r="F5" s="44">
        <v>1</v>
      </c>
      <c r="G5" s="44">
        <v>2</v>
      </c>
      <c r="H5" s="44">
        <v>3</v>
      </c>
      <c r="I5" s="44">
        <v>4</v>
      </c>
      <c r="J5" s="44">
        <v>5</v>
      </c>
      <c r="K5" s="44">
        <v>6</v>
      </c>
      <c r="L5" s="44">
        <v>7</v>
      </c>
      <c r="M5" s="44">
        <v>8</v>
      </c>
      <c r="N5" s="44">
        <v>9</v>
      </c>
      <c r="O5" s="44">
        <v>10</v>
      </c>
      <c r="P5" s="44">
        <v>11</v>
      </c>
      <c r="Q5" s="44">
        <v>12</v>
      </c>
      <c r="R5" s="44">
        <v>13</v>
      </c>
      <c r="S5" s="44">
        <v>14</v>
      </c>
      <c r="T5" s="44">
        <v>15</v>
      </c>
    </row>
    <row r="6" spans="2:20" ht="103.5" customHeight="1">
      <c r="B6" s="169"/>
      <c r="C6" s="169"/>
      <c r="D6" s="169"/>
      <c r="E6" s="63" t="s">
        <v>440</v>
      </c>
      <c r="F6" s="63" t="s">
        <v>429</v>
      </c>
      <c r="G6" s="63" t="s">
        <v>428</v>
      </c>
      <c r="H6" s="63" t="s">
        <v>427</v>
      </c>
      <c r="I6" s="63" t="s">
        <v>426</v>
      </c>
      <c r="J6" s="63" t="s">
        <v>425</v>
      </c>
      <c r="K6" s="63" t="s">
        <v>424</v>
      </c>
      <c r="L6" s="63" t="s">
        <v>418</v>
      </c>
      <c r="M6" s="63" t="s">
        <v>417</v>
      </c>
      <c r="N6" s="63" t="s">
        <v>416</v>
      </c>
      <c r="O6" s="63" t="s">
        <v>408</v>
      </c>
      <c r="P6" s="63" t="s">
        <v>407</v>
      </c>
      <c r="Q6" s="63" t="s">
        <v>406</v>
      </c>
      <c r="R6" s="63" t="s">
        <v>405</v>
      </c>
      <c r="S6" s="63" t="s">
        <v>397</v>
      </c>
      <c r="T6" s="63" t="s">
        <v>391</v>
      </c>
    </row>
    <row r="7" spans="2:20" ht="31.5" customHeight="1">
      <c r="B7" s="166" t="s">
        <v>441</v>
      </c>
      <c r="C7" s="44">
        <v>0</v>
      </c>
      <c r="D7" s="41" t="s">
        <v>440</v>
      </c>
      <c r="E7" s="40" t="s">
        <v>375</v>
      </c>
      <c r="F7" s="42" t="s">
        <v>389</v>
      </c>
      <c r="G7" s="42" t="s">
        <v>393</v>
      </c>
      <c r="H7" s="42" t="s">
        <v>392</v>
      </c>
      <c r="I7" s="42" t="s">
        <v>439</v>
      </c>
      <c r="J7" s="42" t="s">
        <v>410</v>
      </c>
      <c r="K7" s="42" t="s">
        <v>438</v>
      </c>
      <c r="L7" s="42" t="s">
        <v>437</v>
      </c>
      <c r="M7" s="42" t="s">
        <v>436</v>
      </c>
      <c r="N7" s="42" t="s">
        <v>409</v>
      </c>
      <c r="O7" s="42" t="s">
        <v>435</v>
      </c>
      <c r="P7" s="42" t="s">
        <v>434</v>
      </c>
      <c r="Q7" s="42" t="s">
        <v>433</v>
      </c>
      <c r="R7" s="42" t="s">
        <v>432</v>
      </c>
      <c r="S7" s="42" t="s">
        <v>431</v>
      </c>
      <c r="T7" s="42" t="s">
        <v>430</v>
      </c>
    </row>
    <row r="8" spans="2:20" ht="31.5" customHeight="1">
      <c r="B8" s="167"/>
      <c r="C8" s="44">
        <v>1</v>
      </c>
      <c r="D8" s="41" t="s">
        <v>429</v>
      </c>
      <c r="E8" s="42" t="s">
        <v>390</v>
      </c>
      <c r="F8" s="40" t="s">
        <v>375</v>
      </c>
      <c r="G8" s="42" t="s">
        <v>388</v>
      </c>
      <c r="H8" s="42" t="s">
        <v>387</v>
      </c>
      <c r="I8" s="42" t="s">
        <v>386</v>
      </c>
      <c r="J8" s="42" t="s">
        <v>385</v>
      </c>
      <c r="K8" s="42" t="s">
        <v>384</v>
      </c>
      <c r="L8" s="42" t="s">
        <v>383</v>
      </c>
      <c r="M8" s="42" t="s">
        <v>382</v>
      </c>
      <c r="N8" s="42" t="s">
        <v>381</v>
      </c>
      <c r="O8" s="42" t="s">
        <v>380</v>
      </c>
      <c r="P8" s="42" t="s">
        <v>379</v>
      </c>
      <c r="Q8" s="42" t="s">
        <v>378</v>
      </c>
      <c r="R8" s="42" t="s">
        <v>377</v>
      </c>
      <c r="S8" s="42" t="s">
        <v>376</v>
      </c>
      <c r="T8" s="42" t="s">
        <v>395</v>
      </c>
    </row>
    <row r="9" spans="2:20" ht="31.5" customHeight="1">
      <c r="B9" s="167"/>
      <c r="C9" s="44">
        <v>2</v>
      </c>
      <c r="D9" s="41" t="s">
        <v>428</v>
      </c>
      <c r="E9" s="40" t="s">
        <v>381</v>
      </c>
      <c r="F9" s="42" t="s">
        <v>380</v>
      </c>
      <c r="G9" s="40" t="s">
        <v>375</v>
      </c>
      <c r="H9" s="42" t="s">
        <v>389</v>
      </c>
      <c r="I9" s="42" t="s">
        <v>411</v>
      </c>
      <c r="J9" s="42" t="s">
        <v>393</v>
      </c>
      <c r="K9" s="42" t="s">
        <v>392</v>
      </c>
      <c r="L9" s="42" t="s">
        <v>410</v>
      </c>
      <c r="M9" s="42" t="s">
        <v>409</v>
      </c>
      <c r="N9" s="42" t="s">
        <v>388</v>
      </c>
      <c r="O9" s="42" t="s">
        <v>387</v>
      </c>
      <c r="P9" s="42" t="s">
        <v>386</v>
      </c>
      <c r="Q9" s="42" t="s">
        <v>385</v>
      </c>
      <c r="R9" s="42" t="s">
        <v>384</v>
      </c>
      <c r="S9" s="42" t="s">
        <v>383</v>
      </c>
      <c r="T9" s="42" t="s">
        <v>382</v>
      </c>
    </row>
    <row r="10" spans="2:20" ht="31.5" customHeight="1">
      <c r="B10" s="167"/>
      <c r="C10" s="44">
        <v>3</v>
      </c>
      <c r="D10" s="41" t="s">
        <v>427</v>
      </c>
      <c r="E10" s="42" t="s">
        <v>404</v>
      </c>
      <c r="F10" s="42" t="s">
        <v>380</v>
      </c>
      <c r="G10" s="42" t="s">
        <v>390</v>
      </c>
      <c r="H10" s="40" t="s">
        <v>375</v>
      </c>
      <c r="I10" s="42" t="s">
        <v>389</v>
      </c>
      <c r="J10" s="42" t="s">
        <v>388</v>
      </c>
      <c r="K10" s="42" t="s">
        <v>387</v>
      </c>
      <c r="L10" s="42" t="s">
        <v>385</v>
      </c>
      <c r="M10" s="42" t="s">
        <v>381</v>
      </c>
      <c r="N10" s="42" t="s">
        <v>396</v>
      </c>
      <c r="O10" s="42" t="s">
        <v>398</v>
      </c>
      <c r="P10" s="42" t="s">
        <v>423</v>
      </c>
      <c r="Q10" s="42" t="s">
        <v>422</v>
      </c>
      <c r="R10" s="42" t="s">
        <v>421</v>
      </c>
      <c r="S10" s="42" t="s">
        <v>420</v>
      </c>
      <c r="T10" s="42" t="s">
        <v>419</v>
      </c>
    </row>
    <row r="11" spans="2:20" ht="31.5" customHeight="1">
      <c r="B11" s="167"/>
      <c r="C11" s="44">
        <v>4</v>
      </c>
      <c r="D11" s="41" t="s">
        <v>426</v>
      </c>
      <c r="E11" s="42" t="s">
        <v>404</v>
      </c>
      <c r="F11" s="42" t="s">
        <v>380</v>
      </c>
      <c r="G11" s="42" t="s">
        <v>390</v>
      </c>
      <c r="H11" s="42" t="s">
        <v>394</v>
      </c>
      <c r="I11" s="40" t="s">
        <v>375</v>
      </c>
      <c r="J11" s="42" t="s">
        <v>388</v>
      </c>
      <c r="K11" s="42" t="s">
        <v>387</v>
      </c>
      <c r="L11" s="42" t="s">
        <v>385</v>
      </c>
      <c r="M11" s="42" t="s">
        <v>381</v>
      </c>
      <c r="N11" s="42" t="s">
        <v>396</v>
      </c>
      <c r="O11" s="42" t="s">
        <v>398</v>
      </c>
      <c r="P11" s="42" t="s">
        <v>423</v>
      </c>
      <c r="Q11" s="42" t="s">
        <v>422</v>
      </c>
      <c r="R11" s="42" t="s">
        <v>421</v>
      </c>
      <c r="S11" s="42" t="s">
        <v>420</v>
      </c>
      <c r="T11" s="42" t="s">
        <v>419</v>
      </c>
    </row>
    <row r="12" spans="2:20" ht="31.5" customHeight="1">
      <c r="B12" s="167"/>
      <c r="C12" s="44">
        <v>5</v>
      </c>
      <c r="D12" s="41" t="s">
        <v>425</v>
      </c>
      <c r="E12" s="42" t="s">
        <v>396</v>
      </c>
      <c r="F12" s="42" t="s">
        <v>387</v>
      </c>
      <c r="G12" s="42" t="s">
        <v>381</v>
      </c>
      <c r="H12" s="42" t="s">
        <v>380</v>
      </c>
      <c r="I12" s="42" t="s">
        <v>392</v>
      </c>
      <c r="J12" s="40" t="s">
        <v>375</v>
      </c>
      <c r="K12" s="42" t="s">
        <v>389</v>
      </c>
      <c r="L12" s="42" t="s">
        <v>393</v>
      </c>
      <c r="M12" s="42" t="s">
        <v>388</v>
      </c>
      <c r="N12" s="42" t="s">
        <v>390</v>
      </c>
      <c r="O12" s="42" t="s">
        <v>394</v>
      </c>
      <c r="P12" s="42" t="s">
        <v>403</v>
      </c>
      <c r="Q12" s="42" t="s">
        <v>402</v>
      </c>
      <c r="R12" s="42" t="s">
        <v>401</v>
      </c>
      <c r="S12" s="42" t="s">
        <v>400</v>
      </c>
      <c r="T12" s="42" t="s">
        <v>399</v>
      </c>
    </row>
    <row r="13" spans="2:20" ht="31.5" customHeight="1">
      <c r="B13" s="167"/>
      <c r="C13" s="44">
        <v>6</v>
      </c>
      <c r="D13" s="41" t="s">
        <v>424</v>
      </c>
      <c r="E13" s="42" t="s">
        <v>404</v>
      </c>
      <c r="F13" s="42" t="s">
        <v>380</v>
      </c>
      <c r="G13" s="42" t="s">
        <v>390</v>
      </c>
      <c r="H13" s="42" t="s">
        <v>394</v>
      </c>
      <c r="I13" s="42" t="s">
        <v>387</v>
      </c>
      <c r="J13" s="42" t="s">
        <v>385</v>
      </c>
      <c r="K13" s="40" t="s">
        <v>375</v>
      </c>
      <c r="L13" s="42" t="s">
        <v>388</v>
      </c>
      <c r="M13" s="42" t="s">
        <v>381</v>
      </c>
      <c r="N13" s="42" t="s">
        <v>396</v>
      </c>
      <c r="O13" s="42" t="s">
        <v>398</v>
      </c>
      <c r="P13" s="42" t="s">
        <v>423</v>
      </c>
      <c r="Q13" s="42" t="s">
        <v>422</v>
      </c>
      <c r="R13" s="42" t="s">
        <v>421</v>
      </c>
      <c r="S13" s="42" t="s">
        <v>420</v>
      </c>
      <c r="T13" s="42" t="s">
        <v>419</v>
      </c>
    </row>
    <row r="14" spans="2:20" ht="31.5" customHeight="1">
      <c r="B14" s="167"/>
      <c r="C14" s="44">
        <v>7</v>
      </c>
      <c r="D14" s="41" t="s">
        <v>418</v>
      </c>
      <c r="E14" s="42" t="s">
        <v>396</v>
      </c>
      <c r="F14" s="42" t="s">
        <v>387</v>
      </c>
      <c r="G14" s="42" t="s">
        <v>381</v>
      </c>
      <c r="H14" s="42" t="s">
        <v>380</v>
      </c>
      <c r="I14" s="42" t="s">
        <v>389</v>
      </c>
      <c r="J14" s="42" t="s">
        <v>393</v>
      </c>
      <c r="K14" s="42" t="s">
        <v>392</v>
      </c>
      <c r="L14" s="40" t="s">
        <v>375</v>
      </c>
      <c r="M14" s="42" t="s">
        <v>388</v>
      </c>
      <c r="N14" s="42" t="s">
        <v>390</v>
      </c>
      <c r="O14" s="42" t="s">
        <v>394</v>
      </c>
      <c r="P14" s="42" t="s">
        <v>403</v>
      </c>
      <c r="Q14" s="42" t="s">
        <v>402</v>
      </c>
      <c r="R14" s="42" t="s">
        <v>401</v>
      </c>
      <c r="S14" s="42" t="s">
        <v>400</v>
      </c>
      <c r="T14" s="42" t="s">
        <v>399</v>
      </c>
    </row>
    <row r="15" spans="2:20" ht="31.5" customHeight="1">
      <c r="B15" s="167"/>
      <c r="C15" s="44">
        <v>8</v>
      </c>
      <c r="D15" s="41" t="s">
        <v>417</v>
      </c>
      <c r="E15" s="42" t="s">
        <v>390</v>
      </c>
      <c r="F15" s="42" t="s">
        <v>389</v>
      </c>
      <c r="G15" s="42" t="s">
        <v>388</v>
      </c>
      <c r="H15" s="42" t="s">
        <v>387</v>
      </c>
      <c r="I15" s="42" t="s">
        <v>386</v>
      </c>
      <c r="J15" s="42" t="s">
        <v>385</v>
      </c>
      <c r="K15" s="42" t="s">
        <v>384</v>
      </c>
      <c r="L15" s="42" t="s">
        <v>383</v>
      </c>
      <c r="M15" s="40" t="s">
        <v>375</v>
      </c>
      <c r="N15" s="42" t="s">
        <v>381</v>
      </c>
      <c r="O15" s="42" t="s">
        <v>380</v>
      </c>
      <c r="P15" s="42" t="s">
        <v>379</v>
      </c>
      <c r="Q15" s="42" t="s">
        <v>378</v>
      </c>
      <c r="R15" s="42" t="s">
        <v>377</v>
      </c>
      <c r="S15" s="42" t="s">
        <v>376</v>
      </c>
      <c r="T15" s="42" t="s">
        <v>395</v>
      </c>
    </row>
    <row r="16" spans="2:20" ht="31.5" customHeight="1">
      <c r="B16" s="167"/>
      <c r="C16" s="44">
        <v>9</v>
      </c>
      <c r="D16" s="41" t="s">
        <v>416</v>
      </c>
      <c r="E16" s="42" t="s">
        <v>388</v>
      </c>
      <c r="F16" s="42" t="s">
        <v>387</v>
      </c>
      <c r="G16" s="42" t="s">
        <v>385</v>
      </c>
      <c r="H16" s="42" t="s">
        <v>384</v>
      </c>
      <c r="I16" s="42" t="s">
        <v>415</v>
      </c>
      <c r="J16" s="42" t="s">
        <v>383</v>
      </c>
      <c r="K16" s="42" t="s">
        <v>414</v>
      </c>
      <c r="L16" s="42" t="s">
        <v>413</v>
      </c>
      <c r="M16" s="42" t="s">
        <v>412</v>
      </c>
      <c r="N16" s="40" t="s">
        <v>375</v>
      </c>
      <c r="O16" s="42" t="s">
        <v>389</v>
      </c>
      <c r="P16" s="42" t="s">
        <v>411</v>
      </c>
      <c r="Q16" s="42" t="s">
        <v>393</v>
      </c>
      <c r="R16" s="42" t="s">
        <v>392</v>
      </c>
      <c r="S16" s="42" t="s">
        <v>410</v>
      </c>
      <c r="T16" s="42" t="s">
        <v>409</v>
      </c>
    </row>
    <row r="17" spans="2:22" ht="31.5" customHeight="1">
      <c r="B17" s="167"/>
      <c r="C17" s="44">
        <v>10</v>
      </c>
      <c r="D17" s="41" t="s">
        <v>408</v>
      </c>
      <c r="E17" s="42" t="s">
        <v>404</v>
      </c>
      <c r="F17" s="42" t="s">
        <v>380</v>
      </c>
      <c r="G17" s="42" t="s">
        <v>390</v>
      </c>
      <c r="H17" s="42" t="s">
        <v>394</v>
      </c>
      <c r="I17" s="42" t="s">
        <v>403</v>
      </c>
      <c r="J17" s="42" t="s">
        <v>402</v>
      </c>
      <c r="K17" s="42" t="s">
        <v>401</v>
      </c>
      <c r="L17" s="42" t="s">
        <v>400</v>
      </c>
      <c r="M17" s="42" t="s">
        <v>399</v>
      </c>
      <c r="N17" s="42" t="s">
        <v>396</v>
      </c>
      <c r="O17" s="40" t="s">
        <v>375</v>
      </c>
      <c r="P17" s="42" t="s">
        <v>389</v>
      </c>
      <c r="Q17" s="42" t="s">
        <v>388</v>
      </c>
      <c r="R17" s="42" t="s">
        <v>387</v>
      </c>
      <c r="S17" s="42" t="s">
        <v>385</v>
      </c>
      <c r="T17" s="42" t="s">
        <v>381</v>
      </c>
    </row>
    <row r="18" spans="2:22" ht="31.5" customHeight="1">
      <c r="B18" s="167"/>
      <c r="C18" s="44">
        <v>11</v>
      </c>
      <c r="D18" s="41" t="s">
        <v>407</v>
      </c>
      <c r="E18" s="42" t="s">
        <v>404</v>
      </c>
      <c r="F18" s="42" t="s">
        <v>380</v>
      </c>
      <c r="G18" s="42" t="s">
        <v>390</v>
      </c>
      <c r="H18" s="42" t="s">
        <v>394</v>
      </c>
      <c r="I18" s="42" t="s">
        <v>403</v>
      </c>
      <c r="J18" s="42" t="s">
        <v>402</v>
      </c>
      <c r="K18" s="42" t="s">
        <v>401</v>
      </c>
      <c r="L18" s="42" t="s">
        <v>400</v>
      </c>
      <c r="M18" s="42" t="s">
        <v>399</v>
      </c>
      <c r="N18" s="42" t="s">
        <v>396</v>
      </c>
      <c r="O18" s="42" t="s">
        <v>398</v>
      </c>
      <c r="P18" s="40" t="s">
        <v>375</v>
      </c>
      <c r="Q18" s="42" t="s">
        <v>388</v>
      </c>
      <c r="R18" s="42" t="s">
        <v>387</v>
      </c>
      <c r="S18" s="42" t="s">
        <v>385</v>
      </c>
      <c r="T18" s="42" t="s">
        <v>381</v>
      </c>
    </row>
    <row r="19" spans="2:22" ht="31.5" customHeight="1">
      <c r="B19" s="167"/>
      <c r="C19" s="44">
        <v>12</v>
      </c>
      <c r="D19" s="41" t="s">
        <v>406</v>
      </c>
      <c r="E19" s="42" t="s">
        <v>396</v>
      </c>
      <c r="F19" s="42" t="s">
        <v>387</v>
      </c>
      <c r="G19" s="42" t="s">
        <v>381</v>
      </c>
      <c r="H19" s="42" t="s">
        <v>380</v>
      </c>
      <c r="I19" s="42" t="s">
        <v>379</v>
      </c>
      <c r="J19" s="42" t="s">
        <v>378</v>
      </c>
      <c r="K19" s="42" t="s">
        <v>377</v>
      </c>
      <c r="L19" s="42" t="s">
        <v>376</v>
      </c>
      <c r="M19" s="42" t="s">
        <v>395</v>
      </c>
      <c r="N19" s="42" t="s">
        <v>390</v>
      </c>
      <c r="O19" s="42" t="s">
        <v>394</v>
      </c>
      <c r="P19" s="42" t="s">
        <v>392</v>
      </c>
      <c r="Q19" s="40" t="s">
        <v>375</v>
      </c>
      <c r="R19" s="42" t="s">
        <v>389</v>
      </c>
      <c r="S19" s="42" t="s">
        <v>393</v>
      </c>
      <c r="T19" s="42" t="s">
        <v>388</v>
      </c>
    </row>
    <row r="20" spans="2:22" ht="31.5" customHeight="1">
      <c r="B20" s="167"/>
      <c r="C20" s="44">
        <v>13</v>
      </c>
      <c r="D20" s="41" t="s">
        <v>405</v>
      </c>
      <c r="E20" s="42" t="s">
        <v>404</v>
      </c>
      <c r="F20" s="42" t="s">
        <v>380</v>
      </c>
      <c r="G20" s="42" t="s">
        <v>390</v>
      </c>
      <c r="H20" s="42" t="s">
        <v>394</v>
      </c>
      <c r="I20" s="42" t="s">
        <v>403</v>
      </c>
      <c r="J20" s="42" t="s">
        <v>402</v>
      </c>
      <c r="K20" s="42" t="s">
        <v>401</v>
      </c>
      <c r="L20" s="42" t="s">
        <v>400</v>
      </c>
      <c r="M20" s="42" t="s">
        <v>399</v>
      </c>
      <c r="N20" s="42" t="s">
        <v>396</v>
      </c>
      <c r="O20" s="42" t="s">
        <v>398</v>
      </c>
      <c r="P20" s="42" t="s">
        <v>387</v>
      </c>
      <c r="Q20" s="42" t="s">
        <v>385</v>
      </c>
      <c r="R20" s="40" t="s">
        <v>375</v>
      </c>
      <c r="S20" s="42" t="s">
        <v>388</v>
      </c>
      <c r="T20" s="42" t="s">
        <v>381</v>
      </c>
    </row>
    <row r="21" spans="2:22" ht="31.5" customHeight="1">
      <c r="B21" s="167"/>
      <c r="C21" s="44">
        <v>14</v>
      </c>
      <c r="D21" s="41" t="s">
        <v>397</v>
      </c>
      <c r="E21" s="42" t="s">
        <v>396</v>
      </c>
      <c r="F21" s="42" t="s">
        <v>387</v>
      </c>
      <c r="G21" s="42" t="s">
        <v>381</v>
      </c>
      <c r="H21" s="42" t="s">
        <v>380</v>
      </c>
      <c r="I21" s="42" t="s">
        <v>379</v>
      </c>
      <c r="J21" s="42" t="s">
        <v>378</v>
      </c>
      <c r="K21" s="42" t="s">
        <v>377</v>
      </c>
      <c r="L21" s="42" t="s">
        <v>376</v>
      </c>
      <c r="M21" s="42" t="s">
        <v>395</v>
      </c>
      <c r="N21" s="42" t="s">
        <v>390</v>
      </c>
      <c r="O21" s="42" t="s">
        <v>394</v>
      </c>
      <c r="P21" s="42" t="s">
        <v>389</v>
      </c>
      <c r="Q21" s="42" t="s">
        <v>393</v>
      </c>
      <c r="R21" s="42" t="s">
        <v>392</v>
      </c>
      <c r="S21" s="40" t="s">
        <v>375</v>
      </c>
      <c r="T21" s="42" t="s">
        <v>388</v>
      </c>
      <c r="U21" s="39"/>
      <c r="V21" s="39"/>
    </row>
    <row r="22" spans="2:22" ht="31.5" customHeight="1">
      <c r="B22" s="168"/>
      <c r="C22" s="44">
        <v>15</v>
      </c>
      <c r="D22" s="41" t="s">
        <v>391</v>
      </c>
      <c r="E22" s="42" t="s">
        <v>390</v>
      </c>
      <c r="F22" s="42" t="s">
        <v>389</v>
      </c>
      <c r="G22" s="42" t="s">
        <v>388</v>
      </c>
      <c r="H22" s="42" t="s">
        <v>387</v>
      </c>
      <c r="I22" s="42" t="s">
        <v>386</v>
      </c>
      <c r="J22" s="42" t="s">
        <v>385</v>
      </c>
      <c r="K22" s="42" t="s">
        <v>384</v>
      </c>
      <c r="L22" s="42" t="s">
        <v>383</v>
      </c>
      <c r="M22" s="42" t="s">
        <v>382</v>
      </c>
      <c r="N22" s="42" t="s">
        <v>381</v>
      </c>
      <c r="O22" s="42" t="s">
        <v>380</v>
      </c>
      <c r="P22" s="42" t="s">
        <v>379</v>
      </c>
      <c r="Q22" s="42" t="s">
        <v>378</v>
      </c>
      <c r="R22" s="42" t="s">
        <v>377</v>
      </c>
      <c r="S22" s="42" t="s">
        <v>376</v>
      </c>
      <c r="T22" s="40" t="s">
        <v>375</v>
      </c>
      <c r="U22" s="39"/>
      <c r="V22" s="39"/>
    </row>
    <row r="23" spans="2:22">
      <c r="S23" s="39"/>
      <c r="T23" s="39"/>
      <c r="U23" s="39"/>
      <c r="V23" s="39"/>
    </row>
  </sheetData>
  <mergeCells count="3">
    <mergeCell ref="B7:B22"/>
    <mergeCell ref="E4:T4"/>
    <mergeCell ref="B4:D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384B-619E-4D7E-A582-BB542E029804}">
  <dimension ref="G1:CY43"/>
  <sheetViews>
    <sheetView zoomScale="85" zoomScaleNormal="85" workbookViewId="0">
      <selection activeCell="BV27" sqref="BV27"/>
    </sheetView>
  </sheetViews>
  <sheetFormatPr defaultColWidth="2.85546875" defaultRowHeight="15"/>
  <cols>
    <col min="77" max="77" width="3.140625" bestFit="1" customWidth="1"/>
  </cols>
  <sheetData>
    <row r="1" spans="7:103"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</row>
    <row r="2" spans="7:103"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</row>
    <row r="3" spans="7:103"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Y3" s="3"/>
      <c r="BZ3" s="3"/>
    </row>
    <row r="4" spans="7:103"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Y4" s="3"/>
      <c r="BZ4" s="3"/>
    </row>
    <row r="5" spans="7:103"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Y5" s="3"/>
      <c r="BZ5" s="3"/>
      <c r="CO5" s="29"/>
      <c r="CP5" t="s">
        <v>140</v>
      </c>
      <c r="CX5" s="3"/>
      <c r="CY5" s="3"/>
    </row>
    <row r="6" spans="7:103"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Y6" s="3"/>
      <c r="BZ6" s="3"/>
      <c r="CO6" s="28"/>
      <c r="CP6" t="s">
        <v>139</v>
      </c>
      <c r="CX6" s="3"/>
      <c r="CY6" s="3"/>
    </row>
    <row r="7" spans="7:103"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Y7" s="3"/>
      <c r="BZ7" s="3"/>
      <c r="CO7" s="27"/>
      <c r="CP7" t="s">
        <v>308</v>
      </c>
      <c r="CX7" s="3"/>
      <c r="CY7" s="3"/>
    </row>
    <row r="8" spans="7:103"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Y8" s="3"/>
      <c r="BZ8" s="3"/>
      <c r="CO8" s="30"/>
      <c r="CP8" t="s">
        <v>142</v>
      </c>
      <c r="CX8" s="3"/>
      <c r="CY8" s="3"/>
    </row>
    <row r="9" spans="7:103"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Y9" s="3"/>
      <c r="BZ9" s="3"/>
      <c r="CO9" s="31"/>
      <c r="CP9" t="s">
        <v>141</v>
      </c>
      <c r="CX9" s="3"/>
      <c r="CY9" s="3"/>
    </row>
    <row r="10" spans="7:103"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Y10" s="3"/>
      <c r="BZ10" s="3"/>
      <c r="CX10" s="3"/>
      <c r="CY10" s="3"/>
    </row>
    <row r="11" spans="7:103"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Y11" s="3"/>
      <c r="BZ11" s="3"/>
      <c r="CX11" s="3"/>
      <c r="CY11" s="3"/>
    </row>
    <row r="12" spans="7:103"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Y12" s="3"/>
      <c r="BZ12" s="3"/>
      <c r="CX12" s="3"/>
      <c r="CY12" s="3"/>
    </row>
    <row r="13" spans="7:103"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CX13" s="3"/>
      <c r="CY13" s="3"/>
    </row>
    <row r="14" spans="7:103"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CL14" s="3"/>
      <c r="CM14" s="24" t="s">
        <v>142</v>
      </c>
      <c r="CN14" s="32">
        <v>1</v>
      </c>
      <c r="CO14" s="32">
        <v>20</v>
      </c>
      <c r="CP14" s="3" t="s">
        <v>140</v>
      </c>
      <c r="CQ14" s="3"/>
      <c r="CX14" s="3"/>
      <c r="CY14" s="3"/>
    </row>
    <row r="15" spans="7:103"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CL15" s="3"/>
      <c r="CM15" s="24" t="s">
        <v>221</v>
      </c>
      <c r="CN15" s="32">
        <v>2</v>
      </c>
      <c r="CO15" s="32">
        <v>19</v>
      </c>
      <c r="CP15" s="3" t="s">
        <v>141</v>
      </c>
      <c r="CQ15" s="3"/>
    </row>
    <row r="16" spans="7:103"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CL16" s="3"/>
      <c r="CM16" s="24" t="s">
        <v>222</v>
      </c>
      <c r="CN16" s="32">
        <v>3</v>
      </c>
      <c r="CO16" s="32">
        <v>18</v>
      </c>
      <c r="CP16" s="3" t="s">
        <v>139</v>
      </c>
      <c r="CQ16" s="3"/>
    </row>
    <row r="17" spans="7:95"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CL17" s="3"/>
      <c r="CM17" s="24" t="s">
        <v>35</v>
      </c>
      <c r="CN17" s="32">
        <v>4</v>
      </c>
      <c r="CO17" s="32">
        <v>17</v>
      </c>
      <c r="CP17" s="3" t="s">
        <v>38</v>
      </c>
      <c r="CQ17" s="3"/>
    </row>
    <row r="18" spans="7:95"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CL18" s="3"/>
      <c r="CM18" s="24" t="s">
        <v>287</v>
      </c>
      <c r="CN18" s="32">
        <v>5</v>
      </c>
      <c r="CO18" s="32">
        <v>16</v>
      </c>
      <c r="CP18" s="3" t="s">
        <v>37</v>
      </c>
      <c r="CQ18" s="3"/>
    </row>
    <row r="19" spans="7:95"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CL19" s="3"/>
      <c r="CM19" s="24" t="s">
        <v>36</v>
      </c>
      <c r="CN19" s="32">
        <v>6</v>
      </c>
      <c r="CO19" s="32">
        <v>15</v>
      </c>
      <c r="CP19" s="3" t="s">
        <v>39</v>
      </c>
      <c r="CQ19" s="3"/>
    </row>
    <row r="20" spans="7:95"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M20" s="3"/>
      <c r="BN20" s="24"/>
      <c r="BO20" s="32"/>
      <c r="BP20" s="32"/>
      <c r="BQ20" s="3"/>
      <c r="BR20" s="3"/>
      <c r="CL20" s="3"/>
      <c r="CM20" s="24" t="s">
        <v>171</v>
      </c>
      <c r="CN20" s="32">
        <v>7</v>
      </c>
      <c r="CO20" s="32">
        <v>14</v>
      </c>
      <c r="CP20" s="3" t="s">
        <v>40</v>
      </c>
      <c r="CQ20" s="3"/>
    </row>
    <row r="21" spans="7:95"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M21" s="3"/>
      <c r="BN21" s="24"/>
      <c r="BO21" s="32"/>
      <c r="BP21" s="32"/>
      <c r="BQ21" s="3"/>
      <c r="BR21" s="3"/>
      <c r="CL21" s="3"/>
      <c r="CM21" s="24" t="s">
        <v>288</v>
      </c>
      <c r="CN21" s="32">
        <v>8</v>
      </c>
      <c r="CO21" s="32">
        <v>13</v>
      </c>
      <c r="CP21" s="3" t="s">
        <v>286</v>
      </c>
      <c r="CQ21" s="3"/>
    </row>
    <row r="22" spans="7:95"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CL22" s="3"/>
      <c r="CM22" s="24" t="s">
        <v>23</v>
      </c>
      <c r="CN22" s="32">
        <v>9</v>
      </c>
      <c r="CO22" s="32">
        <v>12</v>
      </c>
      <c r="CP22" s="3" t="s">
        <v>307</v>
      </c>
      <c r="CQ22" s="3"/>
    </row>
    <row r="23" spans="7:95"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N23" s="24"/>
      <c r="BO23" s="32"/>
      <c r="BP23" s="32"/>
      <c r="BQ23" s="34"/>
      <c r="CL23" s="3"/>
      <c r="CM23" s="24" t="s">
        <v>24</v>
      </c>
      <c r="CN23" s="32">
        <v>10</v>
      </c>
      <c r="CO23" s="32">
        <v>11</v>
      </c>
      <c r="CP23" s="3" t="s">
        <v>306</v>
      </c>
      <c r="CQ23" s="3"/>
    </row>
    <row r="24" spans="7:95"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N24" s="24"/>
      <c r="BO24" s="33"/>
      <c r="BP24" s="33"/>
      <c r="BQ24" s="3"/>
    </row>
    <row r="25" spans="7:95"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N25" s="24"/>
      <c r="BO25" s="33"/>
      <c r="BP25" s="33"/>
      <c r="BQ25" s="34"/>
      <c r="CM25" s="24" t="s">
        <v>308</v>
      </c>
      <c r="CN25" s="32">
        <v>10</v>
      </c>
      <c r="CO25" s="32">
        <v>9</v>
      </c>
      <c r="CP25" s="34" t="s">
        <v>141</v>
      </c>
    </row>
    <row r="26" spans="7:95"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N26" s="24"/>
      <c r="BO26" s="33"/>
      <c r="BP26" s="33"/>
      <c r="BQ26" s="34"/>
      <c r="CM26" s="24" t="s">
        <v>310</v>
      </c>
      <c r="CN26" s="33">
        <v>8</v>
      </c>
      <c r="CO26" s="33">
        <v>7</v>
      </c>
      <c r="CP26" s="3" t="s">
        <v>310</v>
      </c>
    </row>
    <row r="27" spans="7:95"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N27" s="24"/>
      <c r="BO27" s="33"/>
      <c r="BP27" s="33"/>
      <c r="BQ27" s="34"/>
      <c r="CM27" s="24" t="s">
        <v>310</v>
      </c>
      <c r="CN27" s="33">
        <v>6</v>
      </c>
      <c r="CO27" s="33">
        <v>5</v>
      </c>
      <c r="CP27" s="34" t="s">
        <v>142</v>
      </c>
    </row>
    <row r="28" spans="7:95"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CM28" s="24" t="s">
        <v>309</v>
      </c>
      <c r="CN28" s="33">
        <v>4</v>
      </c>
      <c r="CO28" s="33">
        <v>3</v>
      </c>
      <c r="CP28" s="34" t="s">
        <v>139</v>
      </c>
    </row>
    <row r="29" spans="7:95"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N29" s="24"/>
      <c r="CM29" s="24" t="s">
        <v>308</v>
      </c>
      <c r="CN29" s="33">
        <v>2</v>
      </c>
      <c r="CO29" s="33">
        <v>1</v>
      </c>
      <c r="CP29" s="34" t="s">
        <v>140</v>
      </c>
    </row>
    <row r="30" spans="7:95"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</row>
    <row r="31" spans="7:95"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CM31" s="24"/>
    </row>
    <row r="32" spans="7:95"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</row>
    <row r="33" spans="7:63"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</row>
    <row r="34" spans="7:63"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</row>
    <row r="35" spans="7:63"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</row>
    <row r="36" spans="7:63"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</row>
    <row r="37" spans="7:63"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</row>
    <row r="38" spans="7:63"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</row>
    <row r="39" spans="7:63"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</row>
    <row r="40" spans="7:63"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</row>
    <row r="41" spans="7:63"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</row>
    <row r="42" spans="7:63"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</row>
    <row r="43" spans="7:63"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744B-9BA5-40CD-AB21-DF4B3F7D5ACC}">
  <dimension ref="B2:V489"/>
  <sheetViews>
    <sheetView workbookViewId="0">
      <selection activeCell="U12" sqref="U12"/>
    </sheetView>
  </sheetViews>
  <sheetFormatPr defaultRowHeight="15"/>
  <cols>
    <col min="1" max="16384" width="9.140625" style="38"/>
  </cols>
  <sheetData>
    <row r="2" spans="2:2">
      <c r="B2" s="62" t="s">
        <v>540</v>
      </c>
    </row>
    <row r="5" spans="2:2">
      <c r="B5" s="62" t="s">
        <v>539</v>
      </c>
    </row>
    <row r="19" spans="20:22">
      <c r="T19" s="38">
        <f>16*256</f>
        <v>4096</v>
      </c>
      <c r="U19" s="38">
        <f>588/(4096+256)</f>
        <v>0.13511029411764705</v>
      </c>
      <c r="V19" s="38">
        <f>512+38*2</f>
        <v>588</v>
      </c>
    </row>
    <row r="63" spans="2:2">
      <c r="B63" s="38" t="s">
        <v>538</v>
      </c>
    </row>
    <row r="64" spans="2:2">
      <c r="B64" s="38" t="s">
        <v>537</v>
      </c>
    </row>
    <row r="66" spans="2:2">
      <c r="B66" s="38" t="s">
        <v>536</v>
      </c>
    </row>
    <row r="203" spans="13:14">
      <c r="M203" s="38" t="s">
        <v>535</v>
      </c>
    </row>
    <row r="204" spans="13:14">
      <c r="M204" s="38" t="s">
        <v>534</v>
      </c>
      <c r="N204" s="38" t="s">
        <v>533</v>
      </c>
    </row>
    <row r="205" spans="13:14">
      <c r="M205" s="38" t="s">
        <v>532</v>
      </c>
    </row>
    <row r="207" spans="13:14">
      <c r="M207" s="38" t="s">
        <v>531</v>
      </c>
    </row>
    <row r="489" spans="9:9">
      <c r="I489" s="38" t="s">
        <v>530</v>
      </c>
    </row>
  </sheetData>
  <hyperlinks>
    <hyperlink ref="B2" r:id="rId1" xr:uid="{C26EE0EB-A0E3-40EC-9094-E60E4287331C}"/>
    <hyperlink ref="B5" r:id="rId2" xr:uid="{1282EF55-3522-4D62-8DAC-A3F8389A86E9}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E406-9569-443C-823E-A0F068C6235A}">
  <dimension ref="B2:P40"/>
  <sheetViews>
    <sheetView workbookViewId="0">
      <selection activeCell="B24" sqref="B24:B37"/>
    </sheetView>
  </sheetViews>
  <sheetFormatPr defaultRowHeight="15"/>
  <cols>
    <col min="1" max="1" width="5.85546875" style="38" customWidth="1"/>
    <col min="2" max="2" width="23.85546875" style="38" customWidth="1"/>
    <col min="3" max="3" width="9.140625" style="38" customWidth="1"/>
    <col min="4" max="8" width="6.28515625" style="38" customWidth="1"/>
    <col min="9" max="9" width="9.140625" style="38" customWidth="1"/>
    <col min="10" max="14" width="6.140625" style="38" customWidth="1"/>
    <col min="15" max="15" width="17.7109375" style="38" customWidth="1"/>
    <col min="16" max="16" width="126.7109375" style="38" customWidth="1"/>
    <col min="17" max="17" width="6.140625" style="38" customWidth="1"/>
    <col min="18" max="18" width="14" style="38" customWidth="1"/>
    <col min="19" max="19" width="115.42578125" style="38" customWidth="1"/>
    <col min="20" max="16384" width="9.140625" style="38"/>
  </cols>
  <sheetData>
    <row r="2" spans="2:16" ht="15.75" thickBot="1">
      <c r="B2" s="58" t="s">
        <v>529</v>
      </c>
    </row>
    <row r="3" spans="2:16">
      <c r="B3" s="191" t="s">
        <v>489</v>
      </c>
      <c r="C3" s="204" t="s">
        <v>488</v>
      </c>
      <c r="D3" s="202"/>
      <c r="E3" s="202"/>
      <c r="F3" s="202"/>
      <c r="G3" s="202"/>
      <c r="H3" s="205"/>
      <c r="I3" s="201" t="s">
        <v>487</v>
      </c>
      <c r="J3" s="202"/>
      <c r="K3" s="202"/>
      <c r="L3" s="202"/>
      <c r="M3" s="202"/>
      <c r="N3" s="203"/>
      <c r="O3" s="104" t="s">
        <v>486</v>
      </c>
      <c r="P3" s="197" t="s">
        <v>43</v>
      </c>
    </row>
    <row r="4" spans="2:16" ht="15.75" thickBot="1">
      <c r="B4" s="192"/>
      <c r="C4" s="105" t="s">
        <v>373</v>
      </c>
      <c r="D4" s="106" t="s">
        <v>543</v>
      </c>
      <c r="E4" s="106" t="s">
        <v>545</v>
      </c>
      <c r="F4" s="106" t="s">
        <v>544</v>
      </c>
      <c r="G4" s="106" t="s">
        <v>546</v>
      </c>
      <c r="H4" s="107" t="s">
        <v>372</v>
      </c>
      <c r="I4" s="108" t="s">
        <v>373</v>
      </c>
      <c r="J4" s="106" t="s">
        <v>541</v>
      </c>
      <c r="K4" s="106" t="s">
        <v>542</v>
      </c>
      <c r="L4" s="106" t="s">
        <v>547</v>
      </c>
      <c r="M4" s="106" t="s">
        <v>548</v>
      </c>
      <c r="N4" s="109" t="s">
        <v>372</v>
      </c>
      <c r="O4" s="110" t="s">
        <v>479</v>
      </c>
      <c r="P4" s="198"/>
    </row>
    <row r="5" spans="2:16" ht="15.75" thickTop="1">
      <c r="B5" s="64" t="s">
        <v>374</v>
      </c>
      <c r="C5" s="65" t="s">
        <v>493</v>
      </c>
      <c r="D5" s="66" t="s">
        <v>494</v>
      </c>
      <c r="E5" s="66" t="s">
        <v>494</v>
      </c>
      <c r="F5" s="66" t="s">
        <v>494</v>
      </c>
      <c r="G5" s="66" t="s">
        <v>494</v>
      </c>
      <c r="H5" s="67" t="s">
        <v>492</v>
      </c>
      <c r="I5" s="68" t="str">
        <f t="shared" ref="I5:I19" si="0">C5</f>
        <v>0x00</v>
      </c>
      <c r="J5" s="66" t="s">
        <v>493</v>
      </c>
      <c r="K5" s="66" t="s">
        <v>493</v>
      </c>
      <c r="L5" s="66" t="s">
        <v>493</v>
      </c>
      <c r="M5" s="66" t="s">
        <v>493</v>
      </c>
      <c r="N5" s="69" t="s">
        <v>492</v>
      </c>
      <c r="O5" s="70" t="s">
        <v>446</v>
      </c>
      <c r="P5" s="71" t="s">
        <v>491</v>
      </c>
    </row>
    <row r="6" spans="2:16">
      <c r="B6" s="72" t="s">
        <v>528</v>
      </c>
      <c r="C6" s="73" t="s">
        <v>527</v>
      </c>
      <c r="D6" s="74" t="s">
        <v>494</v>
      </c>
      <c r="E6" s="74" t="s">
        <v>494</v>
      </c>
      <c r="F6" s="74" t="s">
        <v>494</v>
      </c>
      <c r="G6" s="74" t="s">
        <v>494</v>
      </c>
      <c r="H6" s="75" t="s">
        <v>492</v>
      </c>
      <c r="I6" s="76" t="str">
        <f t="shared" si="0"/>
        <v>0x01</v>
      </c>
      <c r="J6" s="199" t="s">
        <v>508</v>
      </c>
      <c r="K6" s="199"/>
      <c r="L6" s="199"/>
      <c r="M6" s="199"/>
      <c r="N6" s="77" t="s">
        <v>492</v>
      </c>
      <c r="O6" s="78" t="s">
        <v>460</v>
      </c>
      <c r="P6" s="79" t="s">
        <v>526</v>
      </c>
    </row>
    <row r="7" spans="2:16">
      <c r="B7" s="72" t="s">
        <v>525</v>
      </c>
      <c r="C7" s="73" t="s">
        <v>524</v>
      </c>
      <c r="D7" s="74" t="s">
        <v>494</v>
      </c>
      <c r="E7" s="74" t="s">
        <v>494</v>
      </c>
      <c r="F7" s="74" t="s">
        <v>494</v>
      </c>
      <c r="G7" s="74" t="s">
        <v>494</v>
      </c>
      <c r="H7" s="75" t="s">
        <v>492</v>
      </c>
      <c r="I7" s="76" t="str">
        <f t="shared" si="0"/>
        <v>0x02</v>
      </c>
      <c r="J7" s="199" t="s">
        <v>523</v>
      </c>
      <c r="K7" s="199"/>
      <c r="L7" s="199"/>
      <c r="M7" s="199"/>
      <c r="N7" s="77" t="s">
        <v>492</v>
      </c>
      <c r="O7" s="78" t="s">
        <v>460</v>
      </c>
      <c r="P7" s="79" t="s">
        <v>522</v>
      </c>
    </row>
    <row r="8" spans="2:16">
      <c r="B8" s="72" t="s">
        <v>521</v>
      </c>
      <c r="C8" s="73" t="s">
        <v>520</v>
      </c>
      <c r="D8" s="74" t="s">
        <v>494</v>
      </c>
      <c r="E8" s="74" t="s">
        <v>494</v>
      </c>
      <c r="F8" s="74" t="s">
        <v>494</v>
      </c>
      <c r="G8" s="74" t="s">
        <v>494</v>
      </c>
      <c r="H8" s="75" t="s">
        <v>492</v>
      </c>
      <c r="I8" s="76" t="str">
        <f t="shared" si="0"/>
        <v>0x03</v>
      </c>
      <c r="J8" s="199" t="s">
        <v>506</v>
      </c>
      <c r="K8" s="199"/>
      <c r="L8" s="199"/>
      <c r="M8" s="199"/>
      <c r="N8" s="77" t="s">
        <v>492</v>
      </c>
      <c r="O8" s="78" t="s">
        <v>460</v>
      </c>
      <c r="P8" s="79" t="s">
        <v>519</v>
      </c>
    </row>
    <row r="9" spans="2:16">
      <c r="B9" s="72" t="s">
        <v>518</v>
      </c>
      <c r="C9" s="73" t="s">
        <v>517</v>
      </c>
      <c r="D9" s="74" t="s">
        <v>494</v>
      </c>
      <c r="E9" s="74" t="s">
        <v>494</v>
      </c>
      <c r="F9" s="74" t="s">
        <v>494</v>
      </c>
      <c r="G9" s="74" t="s">
        <v>494</v>
      </c>
      <c r="H9" s="75" t="s">
        <v>492</v>
      </c>
      <c r="I9" s="76" t="str">
        <f t="shared" si="0"/>
        <v>0x04</v>
      </c>
      <c r="J9" s="199" t="s">
        <v>503</v>
      </c>
      <c r="K9" s="199"/>
      <c r="L9" s="199" t="s">
        <v>502</v>
      </c>
      <c r="M9" s="199"/>
      <c r="N9" s="77" t="s">
        <v>492</v>
      </c>
      <c r="O9" s="78" t="s">
        <v>460</v>
      </c>
      <c r="P9" s="79" t="s">
        <v>516</v>
      </c>
    </row>
    <row r="10" spans="2:16">
      <c r="B10" s="72" t="s">
        <v>515</v>
      </c>
      <c r="C10" s="73" t="s">
        <v>514</v>
      </c>
      <c r="D10" s="74" t="s">
        <v>494</v>
      </c>
      <c r="E10" s="74" t="s">
        <v>494</v>
      </c>
      <c r="F10" s="74" t="s">
        <v>494</v>
      </c>
      <c r="G10" s="74" t="s">
        <v>494</v>
      </c>
      <c r="H10" s="75" t="s">
        <v>492</v>
      </c>
      <c r="I10" s="76" t="str">
        <f t="shared" si="0"/>
        <v>0x05</v>
      </c>
      <c r="J10" s="74" t="s">
        <v>499</v>
      </c>
      <c r="K10" s="74" t="s">
        <v>493</v>
      </c>
      <c r="L10" s="74" t="s">
        <v>493</v>
      </c>
      <c r="M10" s="74" t="s">
        <v>493</v>
      </c>
      <c r="N10" s="77" t="s">
        <v>492</v>
      </c>
      <c r="O10" s="78" t="s">
        <v>460</v>
      </c>
      <c r="P10" s="79" t="s">
        <v>513</v>
      </c>
    </row>
    <row r="11" spans="2:16">
      <c r="B11" s="80" t="s">
        <v>512</v>
      </c>
      <c r="C11" s="81" t="s">
        <v>511</v>
      </c>
      <c r="D11" s="82" t="s">
        <v>494</v>
      </c>
      <c r="E11" s="82" t="s">
        <v>494</v>
      </c>
      <c r="F11" s="82" t="s">
        <v>494</v>
      </c>
      <c r="G11" s="82" t="s">
        <v>494</v>
      </c>
      <c r="H11" s="83" t="s">
        <v>492</v>
      </c>
      <c r="I11" s="84" t="str">
        <f t="shared" si="0"/>
        <v>0x06</v>
      </c>
      <c r="J11" s="82" t="s">
        <v>493</v>
      </c>
      <c r="K11" s="82" t="s">
        <v>493</v>
      </c>
      <c r="L11" s="82" t="s">
        <v>493</v>
      </c>
      <c r="M11" s="82" t="s">
        <v>493</v>
      </c>
      <c r="N11" s="85" t="s">
        <v>492</v>
      </c>
      <c r="O11" s="86" t="s">
        <v>446</v>
      </c>
      <c r="P11" s="87" t="s">
        <v>510</v>
      </c>
    </row>
    <row r="12" spans="2:16">
      <c r="B12" s="80" t="s">
        <v>374</v>
      </c>
      <c r="C12" s="81" t="s">
        <v>569</v>
      </c>
      <c r="D12" s="82" t="s">
        <v>494</v>
      </c>
      <c r="E12" s="82" t="s">
        <v>494</v>
      </c>
      <c r="F12" s="82" t="s">
        <v>494</v>
      </c>
      <c r="G12" s="82" t="s">
        <v>494</v>
      </c>
      <c r="H12" s="83" t="s">
        <v>492</v>
      </c>
      <c r="I12" s="84" t="str">
        <f t="shared" si="0"/>
        <v>0x07-0x10</v>
      </c>
      <c r="J12" s="82" t="s">
        <v>493</v>
      </c>
      <c r="K12" s="82" t="s">
        <v>493</v>
      </c>
      <c r="L12" s="82" t="s">
        <v>493</v>
      </c>
      <c r="M12" s="82" t="s">
        <v>493</v>
      </c>
      <c r="N12" s="85" t="s">
        <v>492</v>
      </c>
      <c r="O12" s="86" t="s">
        <v>446</v>
      </c>
      <c r="P12" s="87" t="s">
        <v>510</v>
      </c>
    </row>
    <row r="13" spans="2:16">
      <c r="B13" s="72" t="s">
        <v>509</v>
      </c>
      <c r="C13" s="73" t="s">
        <v>564</v>
      </c>
      <c r="D13" s="200" t="s">
        <v>508</v>
      </c>
      <c r="E13" s="200"/>
      <c r="F13" s="200"/>
      <c r="G13" s="200"/>
      <c r="H13" s="103" t="s">
        <v>492</v>
      </c>
      <c r="I13" s="76" t="str">
        <f t="shared" si="0"/>
        <v>0x11</v>
      </c>
      <c r="J13" s="74" t="s">
        <v>493</v>
      </c>
      <c r="K13" s="74" t="s">
        <v>493</v>
      </c>
      <c r="L13" s="74" t="s">
        <v>493</v>
      </c>
      <c r="M13" s="74" t="s">
        <v>493</v>
      </c>
      <c r="N13" s="77" t="s">
        <v>492</v>
      </c>
      <c r="O13" s="78" t="s">
        <v>460</v>
      </c>
      <c r="P13" s="79" t="s">
        <v>563</v>
      </c>
    </row>
    <row r="14" spans="2:16">
      <c r="B14" s="80" t="s">
        <v>374</v>
      </c>
      <c r="C14" s="81" t="s">
        <v>565</v>
      </c>
      <c r="D14" s="82" t="s">
        <v>494</v>
      </c>
      <c r="E14" s="82" t="s">
        <v>494</v>
      </c>
      <c r="F14" s="82" t="s">
        <v>494</v>
      </c>
      <c r="G14" s="82" t="s">
        <v>494</v>
      </c>
      <c r="H14" s="83" t="s">
        <v>492</v>
      </c>
      <c r="I14" s="84" t="str">
        <f t="shared" si="0"/>
        <v>0x12</v>
      </c>
      <c r="J14" s="82" t="s">
        <v>493</v>
      </c>
      <c r="K14" s="82" t="s">
        <v>493</v>
      </c>
      <c r="L14" s="82" t="s">
        <v>493</v>
      </c>
      <c r="M14" s="82" t="s">
        <v>493</v>
      </c>
      <c r="N14" s="85" t="s">
        <v>492</v>
      </c>
      <c r="O14" s="86" t="s">
        <v>446</v>
      </c>
      <c r="P14" s="87" t="s">
        <v>491</v>
      </c>
    </row>
    <row r="15" spans="2:16">
      <c r="B15" s="72" t="s">
        <v>507</v>
      </c>
      <c r="C15" s="73" t="s">
        <v>566</v>
      </c>
      <c r="D15" s="199" t="s">
        <v>506</v>
      </c>
      <c r="E15" s="199"/>
      <c r="F15" s="199"/>
      <c r="G15" s="199"/>
      <c r="H15" s="75" t="s">
        <v>492</v>
      </c>
      <c r="I15" s="76" t="str">
        <f t="shared" si="0"/>
        <v>0x13</v>
      </c>
      <c r="J15" s="74" t="s">
        <v>493</v>
      </c>
      <c r="K15" s="74" t="s">
        <v>493</v>
      </c>
      <c r="L15" s="74" t="s">
        <v>493</v>
      </c>
      <c r="M15" s="74" t="s">
        <v>493</v>
      </c>
      <c r="N15" s="77" t="s">
        <v>492</v>
      </c>
      <c r="O15" s="78" t="s">
        <v>460</v>
      </c>
      <c r="P15" s="79" t="s">
        <v>505</v>
      </c>
    </row>
    <row r="16" spans="2:16">
      <c r="B16" s="72" t="s">
        <v>504</v>
      </c>
      <c r="C16" s="73" t="s">
        <v>567</v>
      </c>
      <c r="D16" s="199" t="s">
        <v>503</v>
      </c>
      <c r="E16" s="199"/>
      <c r="F16" s="199" t="s">
        <v>502</v>
      </c>
      <c r="G16" s="199"/>
      <c r="H16" s="75" t="s">
        <v>492</v>
      </c>
      <c r="I16" s="76" t="str">
        <f t="shared" si="0"/>
        <v>0x14</v>
      </c>
      <c r="J16" s="74" t="s">
        <v>493</v>
      </c>
      <c r="K16" s="74" t="s">
        <v>493</v>
      </c>
      <c r="L16" s="74" t="s">
        <v>493</v>
      </c>
      <c r="M16" s="74" t="s">
        <v>493</v>
      </c>
      <c r="N16" s="77" t="s">
        <v>492</v>
      </c>
      <c r="O16" s="78" t="s">
        <v>460</v>
      </c>
      <c r="P16" s="79" t="s">
        <v>501</v>
      </c>
    </row>
    <row r="17" spans="2:16">
      <c r="B17" s="72" t="s">
        <v>500</v>
      </c>
      <c r="C17" s="73" t="s">
        <v>568</v>
      </c>
      <c r="D17" s="74" t="s">
        <v>499</v>
      </c>
      <c r="E17" s="74" t="s">
        <v>493</v>
      </c>
      <c r="F17" s="74" t="s">
        <v>493</v>
      </c>
      <c r="G17" s="74" t="s">
        <v>493</v>
      </c>
      <c r="H17" s="75" t="s">
        <v>492</v>
      </c>
      <c r="I17" s="76" t="str">
        <f t="shared" si="0"/>
        <v>0x15</v>
      </c>
      <c r="J17" s="74" t="s">
        <v>493</v>
      </c>
      <c r="K17" s="74" t="s">
        <v>493</v>
      </c>
      <c r="L17" s="74" t="s">
        <v>493</v>
      </c>
      <c r="M17" s="74" t="s">
        <v>493</v>
      </c>
      <c r="N17" s="77" t="s">
        <v>492</v>
      </c>
      <c r="O17" s="78" t="s">
        <v>460</v>
      </c>
      <c r="P17" s="79" t="s">
        <v>498</v>
      </c>
    </row>
    <row r="18" spans="2:16">
      <c r="B18" s="80" t="s">
        <v>497</v>
      </c>
      <c r="C18" s="81" t="s">
        <v>570</v>
      </c>
      <c r="D18" s="82" t="s">
        <v>496</v>
      </c>
      <c r="E18" s="82" t="s">
        <v>493</v>
      </c>
      <c r="F18" s="82" t="s">
        <v>493</v>
      </c>
      <c r="G18" s="82" t="s">
        <v>493</v>
      </c>
      <c r="H18" s="83" t="s">
        <v>492</v>
      </c>
      <c r="I18" s="84" t="str">
        <f t="shared" si="0"/>
        <v>0x16</v>
      </c>
      <c r="J18" s="82" t="s">
        <v>496</v>
      </c>
      <c r="K18" s="82" t="s">
        <v>493</v>
      </c>
      <c r="L18" s="82" t="s">
        <v>493</v>
      </c>
      <c r="M18" s="82" t="s">
        <v>493</v>
      </c>
      <c r="N18" s="85" t="s">
        <v>492</v>
      </c>
      <c r="O18" s="86" t="s">
        <v>446</v>
      </c>
      <c r="P18" s="87" t="s">
        <v>495</v>
      </c>
    </row>
    <row r="19" spans="2:16" ht="15.75" thickBot="1">
      <c r="B19" s="88" t="s">
        <v>374</v>
      </c>
      <c r="C19" s="89" t="s">
        <v>572</v>
      </c>
      <c r="D19" s="90" t="s">
        <v>494</v>
      </c>
      <c r="E19" s="90" t="s">
        <v>494</v>
      </c>
      <c r="F19" s="90" t="s">
        <v>494</v>
      </c>
      <c r="G19" s="90" t="s">
        <v>494</v>
      </c>
      <c r="H19" s="91" t="s">
        <v>492</v>
      </c>
      <c r="I19" s="92" t="str">
        <f t="shared" si="0"/>
        <v>0x17-0x1F</v>
      </c>
      <c r="J19" s="90" t="s">
        <v>493</v>
      </c>
      <c r="K19" s="90" t="s">
        <v>493</v>
      </c>
      <c r="L19" s="90" t="s">
        <v>493</v>
      </c>
      <c r="M19" s="90" t="s">
        <v>493</v>
      </c>
      <c r="N19" s="93" t="s">
        <v>492</v>
      </c>
      <c r="O19" s="94" t="s">
        <v>446</v>
      </c>
      <c r="P19" s="95" t="s">
        <v>491</v>
      </c>
    </row>
    <row r="21" spans="2:16" ht="15.75" thickBot="1">
      <c r="B21" s="58" t="s">
        <v>490</v>
      </c>
      <c r="C21" s="58"/>
      <c r="D21" s="58"/>
    </row>
    <row r="22" spans="2:16">
      <c r="B22" s="193" t="s">
        <v>489</v>
      </c>
      <c r="C22" s="176" t="s">
        <v>488</v>
      </c>
      <c r="D22" s="177"/>
      <c r="E22" s="177"/>
      <c r="F22" s="177"/>
      <c r="G22" s="177"/>
      <c r="H22" s="177"/>
      <c r="I22" s="177"/>
      <c r="J22" s="178"/>
      <c r="K22" s="176" t="s">
        <v>487</v>
      </c>
      <c r="L22" s="177"/>
      <c r="M22" s="177"/>
      <c r="N22" s="178"/>
      <c r="O22" s="104" t="s">
        <v>486</v>
      </c>
      <c r="P22" s="206" t="s">
        <v>43</v>
      </c>
    </row>
    <row r="23" spans="2:16" ht="15.75" thickBot="1">
      <c r="B23" s="194"/>
      <c r="C23" s="111" t="s">
        <v>373</v>
      </c>
      <c r="D23" s="112" t="s">
        <v>485</v>
      </c>
      <c r="E23" s="112" t="s">
        <v>484</v>
      </c>
      <c r="F23" s="112" t="s">
        <v>483</v>
      </c>
      <c r="G23" s="113" t="s">
        <v>482</v>
      </c>
      <c r="H23" s="208" t="s">
        <v>481</v>
      </c>
      <c r="I23" s="180"/>
      <c r="J23" s="181"/>
      <c r="K23" s="179" t="s">
        <v>480</v>
      </c>
      <c r="L23" s="180"/>
      <c r="M23" s="180"/>
      <c r="N23" s="181"/>
      <c r="O23" s="110" t="s">
        <v>479</v>
      </c>
      <c r="P23" s="207"/>
    </row>
    <row r="24" spans="2:16" ht="15.75" thickTop="1">
      <c r="B24" s="98" t="s">
        <v>478</v>
      </c>
      <c r="C24" s="102" t="s">
        <v>549</v>
      </c>
      <c r="D24" s="56" t="s">
        <v>74</v>
      </c>
      <c r="E24" s="56" t="s">
        <v>74</v>
      </c>
      <c r="F24" s="56" t="s">
        <v>74</v>
      </c>
      <c r="G24" s="57" t="s">
        <v>74</v>
      </c>
      <c r="H24" s="209" t="s">
        <v>571</v>
      </c>
      <c r="I24" s="185"/>
      <c r="J24" s="186"/>
      <c r="K24" s="184" t="s">
        <v>571</v>
      </c>
      <c r="L24" s="185"/>
      <c r="M24" s="185"/>
      <c r="N24" s="186"/>
      <c r="O24" s="55" t="s">
        <v>477</v>
      </c>
      <c r="P24" s="54" t="s">
        <v>476</v>
      </c>
    </row>
    <row r="25" spans="2:16">
      <c r="B25" s="99" t="s">
        <v>475</v>
      </c>
      <c r="C25" s="61" t="s">
        <v>550</v>
      </c>
      <c r="D25" s="43" t="s">
        <v>74</v>
      </c>
      <c r="E25" s="43" t="s">
        <v>74</v>
      </c>
      <c r="F25" s="43" t="s">
        <v>74</v>
      </c>
      <c r="G25" s="53" t="s">
        <v>74</v>
      </c>
      <c r="H25" s="190" t="s">
        <v>571</v>
      </c>
      <c r="I25" s="188"/>
      <c r="J25" s="189"/>
      <c r="K25" s="187" t="s">
        <v>571</v>
      </c>
      <c r="L25" s="188"/>
      <c r="M25" s="188"/>
      <c r="N25" s="189"/>
      <c r="O25" s="52" t="s">
        <v>460</v>
      </c>
      <c r="P25" s="51" t="s">
        <v>474</v>
      </c>
    </row>
    <row r="26" spans="2:16">
      <c r="B26" s="99" t="s">
        <v>473</v>
      </c>
      <c r="C26" s="61" t="s">
        <v>551</v>
      </c>
      <c r="D26" s="43" t="s">
        <v>468</v>
      </c>
      <c r="E26" s="43" t="s">
        <v>74</v>
      </c>
      <c r="F26" s="43" t="s">
        <v>74</v>
      </c>
      <c r="G26" s="53" t="s">
        <v>74</v>
      </c>
      <c r="H26" s="190" t="s">
        <v>571</v>
      </c>
      <c r="I26" s="188"/>
      <c r="J26" s="189"/>
      <c r="K26" s="187" t="s">
        <v>571</v>
      </c>
      <c r="L26" s="188"/>
      <c r="M26" s="188"/>
      <c r="N26" s="189"/>
      <c r="O26" s="52" t="s">
        <v>460</v>
      </c>
      <c r="P26" s="51" t="s">
        <v>472</v>
      </c>
    </row>
    <row r="27" spans="2:16">
      <c r="B27" s="99" t="s">
        <v>471</v>
      </c>
      <c r="C27" s="61" t="s">
        <v>552</v>
      </c>
      <c r="D27" s="43" t="s">
        <v>468</v>
      </c>
      <c r="E27" s="43" t="s">
        <v>74</v>
      </c>
      <c r="F27" s="43" t="s">
        <v>74</v>
      </c>
      <c r="G27" s="53" t="s">
        <v>74</v>
      </c>
      <c r="H27" s="190" t="s">
        <v>571</v>
      </c>
      <c r="I27" s="188"/>
      <c r="J27" s="189"/>
      <c r="K27" s="187" t="s">
        <v>571</v>
      </c>
      <c r="L27" s="188"/>
      <c r="M27" s="188"/>
      <c r="N27" s="189"/>
      <c r="O27" s="52" t="s">
        <v>460</v>
      </c>
      <c r="P27" s="51" t="s">
        <v>470</v>
      </c>
    </row>
    <row r="28" spans="2:16">
      <c r="B28" s="99" t="s">
        <v>469</v>
      </c>
      <c r="C28" s="61" t="s">
        <v>553</v>
      </c>
      <c r="D28" s="43" t="s">
        <v>468</v>
      </c>
      <c r="E28" s="43" t="s">
        <v>74</v>
      </c>
      <c r="F28" s="43" t="s">
        <v>74</v>
      </c>
      <c r="G28" s="53" t="s">
        <v>74</v>
      </c>
      <c r="H28" s="190" t="s">
        <v>571</v>
      </c>
      <c r="I28" s="188"/>
      <c r="J28" s="189"/>
      <c r="K28" s="187" t="s">
        <v>571</v>
      </c>
      <c r="L28" s="188"/>
      <c r="M28" s="188"/>
      <c r="N28" s="189"/>
      <c r="O28" s="52" t="s">
        <v>460</v>
      </c>
      <c r="P28" s="51" t="s">
        <v>467</v>
      </c>
    </row>
    <row r="29" spans="2:16">
      <c r="B29" s="99" t="s">
        <v>466</v>
      </c>
      <c r="C29" s="61" t="s">
        <v>554</v>
      </c>
      <c r="D29" s="169" t="s">
        <v>465</v>
      </c>
      <c r="E29" s="169"/>
      <c r="F29" s="169"/>
      <c r="G29" s="190"/>
      <c r="H29" s="190" t="s">
        <v>571</v>
      </c>
      <c r="I29" s="188"/>
      <c r="J29" s="189"/>
      <c r="K29" s="187" t="s">
        <v>571</v>
      </c>
      <c r="L29" s="188"/>
      <c r="M29" s="188"/>
      <c r="N29" s="189"/>
      <c r="O29" s="52" t="s">
        <v>460</v>
      </c>
      <c r="P29" s="51" t="s">
        <v>464</v>
      </c>
    </row>
    <row r="30" spans="2:16">
      <c r="B30" s="99" t="s">
        <v>463</v>
      </c>
      <c r="C30" s="61" t="s">
        <v>555</v>
      </c>
      <c r="D30" s="169" t="s">
        <v>465</v>
      </c>
      <c r="E30" s="169"/>
      <c r="F30" s="169"/>
      <c r="G30" s="190"/>
      <c r="H30" s="190" t="s">
        <v>455</v>
      </c>
      <c r="I30" s="188"/>
      <c r="J30" s="189"/>
      <c r="K30" s="187" t="s">
        <v>455</v>
      </c>
      <c r="L30" s="188"/>
      <c r="M30" s="188"/>
      <c r="N30" s="189"/>
      <c r="O30" s="52" t="s">
        <v>460</v>
      </c>
      <c r="P30" s="51" t="s">
        <v>462</v>
      </c>
    </row>
    <row r="31" spans="2:16">
      <c r="B31" s="99" t="s">
        <v>461</v>
      </c>
      <c r="C31" s="61" t="s">
        <v>556</v>
      </c>
      <c r="D31" s="169" t="s">
        <v>465</v>
      </c>
      <c r="E31" s="169"/>
      <c r="F31" s="169"/>
      <c r="G31" s="190"/>
      <c r="H31" s="190" t="s">
        <v>455</v>
      </c>
      <c r="I31" s="188"/>
      <c r="J31" s="189"/>
      <c r="K31" s="187" t="s">
        <v>455</v>
      </c>
      <c r="L31" s="188"/>
      <c r="M31" s="188"/>
      <c r="N31" s="189"/>
      <c r="O31" s="52" t="s">
        <v>460</v>
      </c>
      <c r="P31" s="51" t="s">
        <v>459</v>
      </c>
    </row>
    <row r="32" spans="2:16">
      <c r="B32" s="96" t="s">
        <v>458</v>
      </c>
      <c r="C32" s="60" t="s">
        <v>557</v>
      </c>
      <c r="D32" s="195" t="s">
        <v>465</v>
      </c>
      <c r="E32" s="195"/>
      <c r="F32" s="195"/>
      <c r="G32" s="196"/>
      <c r="H32" s="182" t="s">
        <v>455</v>
      </c>
      <c r="I32" s="171"/>
      <c r="J32" s="172"/>
      <c r="K32" s="170" t="s">
        <v>455</v>
      </c>
      <c r="L32" s="171"/>
      <c r="M32" s="171"/>
      <c r="N32" s="172"/>
      <c r="O32" s="100" t="s">
        <v>446</v>
      </c>
      <c r="P32" s="48" t="s">
        <v>457</v>
      </c>
    </row>
    <row r="33" spans="2:16">
      <c r="B33" s="96" t="s">
        <v>456</v>
      </c>
      <c r="C33" s="60" t="s">
        <v>558</v>
      </c>
      <c r="D33" s="195" t="s">
        <v>465</v>
      </c>
      <c r="E33" s="195"/>
      <c r="F33" s="195"/>
      <c r="G33" s="196"/>
      <c r="H33" s="182" t="s">
        <v>455</v>
      </c>
      <c r="I33" s="171"/>
      <c r="J33" s="172"/>
      <c r="K33" s="170" t="s">
        <v>455</v>
      </c>
      <c r="L33" s="171"/>
      <c r="M33" s="171"/>
      <c r="N33" s="172"/>
      <c r="O33" s="100" t="s">
        <v>446</v>
      </c>
      <c r="P33" s="48" t="s">
        <v>454</v>
      </c>
    </row>
    <row r="34" spans="2:16">
      <c r="B34" s="96" t="s">
        <v>453</v>
      </c>
      <c r="C34" s="60" t="s">
        <v>559</v>
      </c>
      <c r="D34" s="50" t="s">
        <v>74</v>
      </c>
      <c r="E34" s="50" t="s">
        <v>74</v>
      </c>
      <c r="F34" s="50" t="s">
        <v>74</v>
      </c>
      <c r="G34" s="49" t="s">
        <v>74</v>
      </c>
      <c r="H34" s="182" t="s">
        <v>571</v>
      </c>
      <c r="I34" s="171"/>
      <c r="J34" s="172"/>
      <c r="K34" s="170" t="s">
        <v>571</v>
      </c>
      <c r="L34" s="171"/>
      <c r="M34" s="171"/>
      <c r="N34" s="172"/>
      <c r="O34" s="100" t="s">
        <v>446</v>
      </c>
      <c r="P34" s="48" t="s">
        <v>452</v>
      </c>
    </row>
    <row r="35" spans="2:16">
      <c r="B35" s="96" t="s">
        <v>451</v>
      </c>
      <c r="C35" s="60" t="s">
        <v>560</v>
      </c>
      <c r="D35" s="50" t="s">
        <v>74</v>
      </c>
      <c r="E35" s="50" t="s">
        <v>74</v>
      </c>
      <c r="F35" s="50" t="s">
        <v>74</v>
      </c>
      <c r="G35" s="49" t="s">
        <v>74</v>
      </c>
      <c r="H35" s="182" t="s">
        <v>571</v>
      </c>
      <c r="I35" s="171"/>
      <c r="J35" s="172"/>
      <c r="K35" s="170" t="s">
        <v>571</v>
      </c>
      <c r="L35" s="171"/>
      <c r="M35" s="171"/>
      <c r="N35" s="172"/>
      <c r="O35" s="100" t="s">
        <v>446</v>
      </c>
      <c r="P35" s="48" t="s">
        <v>450</v>
      </c>
    </row>
    <row r="36" spans="2:16">
      <c r="B36" s="96" t="s">
        <v>449</v>
      </c>
      <c r="C36" s="60" t="s">
        <v>561</v>
      </c>
      <c r="D36" s="50" t="s">
        <v>74</v>
      </c>
      <c r="E36" s="50" t="s">
        <v>74</v>
      </c>
      <c r="F36" s="50" t="s">
        <v>74</v>
      </c>
      <c r="G36" s="49" t="s">
        <v>74</v>
      </c>
      <c r="H36" s="182" t="s">
        <v>571</v>
      </c>
      <c r="I36" s="171"/>
      <c r="J36" s="172"/>
      <c r="K36" s="170" t="s">
        <v>571</v>
      </c>
      <c r="L36" s="171"/>
      <c r="M36" s="171"/>
      <c r="N36" s="172"/>
      <c r="O36" s="100" t="s">
        <v>446</v>
      </c>
      <c r="P36" s="48" t="s">
        <v>448</v>
      </c>
    </row>
    <row r="37" spans="2:16" ht="15.75" thickBot="1">
      <c r="B37" s="97" t="s">
        <v>447</v>
      </c>
      <c r="C37" s="59" t="s">
        <v>562</v>
      </c>
      <c r="D37" s="47" t="s">
        <v>74</v>
      </c>
      <c r="E37" s="47" t="s">
        <v>74</v>
      </c>
      <c r="F37" s="47" t="s">
        <v>74</v>
      </c>
      <c r="G37" s="46" t="s">
        <v>74</v>
      </c>
      <c r="H37" s="183" t="s">
        <v>571</v>
      </c>
      <c r="I37" s="174"/>
      <c r="J37" s="175"/>
      <c r="K37" s="173" t="s">
        <v>571</v>
      </c>
      <c r="L37" s="174"/>
      <c r="M37" s="174"/>
      <c r="N37" s="175"/>
      <c r="O37" s="101" t="s">
        <v>446</v>
      </c>
      <c r="P37" s="45" t="s">
        <v>445</v>
      </c>
    </row>
    <row r="39" spans="2:16">
      <c r="P39" s="38" t="s">
        <v>444</v>
      </c>
    </row>
    <row r="40" spans="2:16">
      <c r="P40" s="38" t="s">
        <v>443</v>
      </c>
    </row>
  </sheetData>
  <mergeCells count="52">
    <mergeCell ref="P22:P23"/>
    <mergeCell ref="D29:G29"/>
    <mergeCell ref="J9:K9"/>
    <mergeCell ref="H23:J23"/>
    <mergeCell ref="H24:J24"/>
    <mergeCell ref="H25:J25"/>
    <mergeCell ref="H26:J26"/>
    <mergeCell ref="H27:J27"/>
    <mergeCell ref="H28:J28"/>
    <mergeCell ref="H29:J29"/>
    <mergeCell ref="P3:P4"/>
    <mergeCell ref="D15:G15"/>
    <mergeCell ref="F16:G16"/>
    <mergeCell ref="L9:M9"/>
    <mergeCell ref="J8:M8"/>
    <mergeCell ref="D16:E16"/>
    <mergeCell ref="D13:G13"/>
    <mergeCell ref="J7:M7"/>
    <mergeCell ref="I3:N3"/>
    <mergeCell ref="C3:H3"/>
    <mergeCell ref="J6:M6"/>
    <mergeCell ref="H30:J30"/>
    <mergeCell ref="H31:J31"/>
    <mergeCell ref="H32:J32"/>
    <mergeCell ref="H33:J33"/>
    <mergeCell ref="B3:B4"/>
    <mergeCell ref="B22:B23"/>
    <mergeCell ref="D33:G33"/>
    <mergeCell ref="D32:G32"/>
    <mergeCell ref="D31:G31"/>
    <mergeCell ref="D30:G30"/>
    <mergeCell ref="K31:N31"/>
    <mergeCell ref="K32:N32"/>
    <mergeCell ref="K33:N33"/>
    <mergeCell ref="K34:N34"/>
    <mergeCell ref="K35:N35"/>
    <mergeCell ref="K36:N36"/>
    <mergeCell ref="K37:N37"/>
    <mergeCell ref="C22:J22"/>
    <mergeCell ref="K22:N22"/>
    <mergeCell ref="K23:N23"/>
    <mergeCell ref="H34:J34"/>
    <mergeCell ref="H35:J35"/>
    <mergeCell ref="H36:J36"/>
    <mergeCell ref="H37:J37"/>
    <mergeCell ref="K24:N24"/>
    <mergeCell ref="K25:N25"/>
    <mergeCell ref="K26:N26"/>
    <mergeCell ref="K27:N27"/>
    <mergeCell ref="K28:N28"/>
    <mergeCell ref="K29:N29"/>
    <mergeCell ref="K30:N3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6941-579D-48BA-815A-0237A0F2CC82}">
  <dimension ref="B2:J51"/>
  <sheetViews>
    <sheetView zoomScaleNormal="100" workbookViewId="0">
      <selection activeCell="F18" sqref="F18"/>
    </sheetView>
  </sheetViews>
  <sheetFormatPr defaultColWidth="49.140625" defaultRowHeight="15"/>
  <cols>
    <col min="1" max="1" width="12.42578125" customWidth="1"/>
    <col min="2" max="2" width="22.28515625" bestFit="1" customWidth="1"/>
    <col min="3" max="4" width="16.28515625" customWidth="1"/>
    <col min="5" max="5" width="24" customWidth="1"/>
    <col min="6" max="6" width="47.85546875" customWidth="1"/>
    <col min="7" max="7" width="30.7109375" customWidth="1"/>
    <col min="8" max="8" width="37.7109375" customWidth="1"/>
    <col min="9" max="9" width="24" customWidth="1"/>
    <col min="10" max="10" width="70.85546875" customWidth="1"/>
  </cols>
  <sheetData>
    <row r="2" spans="2:10">
      <c r="B2" s="213" t="s">
        <v>616</v>
      </c>
      <c r="C2" s="212" t="s">
        <v>615</v>
      </c>
      <c r="D2" s="213" t="s">
        <v>373</v>
      </c>
      <c r="E2" s="212" t="s">
        <v>608</v>
      </c>
      <c r="F2" s="210"/>
      <c r="G2" s="210" t="s">
        <v>631</v>
      </c>
      <c r="H2" s="210" t="s">
        <v>730</v>
      </c>
      <c r="I2" s="114" t="s">
        <v>486</v>
      </c>
      <c r="J2" s="212" t="s">
        <v>609</v>
      </c>
    </row>
    <row r="3" spans="2:10">
      <c r="B3" s="213"/>
      <c r="C3" s="212"/>
      <c r="D3" s="213"/>
      <c r="E3" s="212"/>
      <c r="F3" s="211"/>
      <c r="G3" s="211"/>
      <c r="H3" s="211"/>
      <c r="I3" s="115" t="s">
        <v>479</v>
      </c>
      <c r="J3" s="212"/>
    </row>
    <row r="4" spans="2:10">
      <c r="B4" s="128" t="s">
        <v>478</v>
      </c>
      <c r="C4" s="129" t="s">
        <v>575</v>
      </c>
      <c r="D4" s="130" t="s">
        <v>549</v>
      </c>
      <c r="E4" s="131" t="s">
        <v>597</v>
      </c>
      <c r="F4" s="117" t="s">
        <v>628</v>
      </c>
      <c r="G4" s="117" t="s">
        <v>645</v>
      </c>
      <c r="H4" s="117" t="s">
        <v>731</v>
      </c>
      <c r="I4" s="74" t="s">
        <v>477</v>
      </c>
      <c r="J4" s="118" t="s">
        <v>632</v>
      </c>
    </row>
    <row r="5" spans="2:10">
      <c r="B5" s="136"/>
      <c r="C5" s="137"/>
      <c r="D5" s="138"/>
      <c r="E5" s="123"/>
      <c r="F5" s="117" t="s">
        <v>629</v>
      </c>
      <c r="G5" s="117" t="s">
        <v>645</v>
      </c>
      <c r="H5" s="117" t="s">
        <v>731</v>
      </c>
      <c r="I5" s="74" t="s">
        <v>477</v>
      </c>
      <c r="J5" s="118" t="s">
        <v>630</v>
      </c>
    </row>
    <row r="6" spans="2:10">
      <c r="B6" s="128" t="s">
        <v>475</v>
      </c>
      <c r="C6" s="129" t="s">
        <v>592</v>
      </c>
      <c r="D6" s="130" t="s">
        <v>550</v>
      </c>
      <c r="E6" s="131" t="s">
        <v>605</v>
      </c>
      <c r="F6" s="120" t="s">
        <v>617</v>
      </c>
      <c r="G6" s="120" t="s">
        <v>645</v>
      </c>
      <c r="H6" s="120" t="s">
        <v>731</v>
      </c>
      <c r="I6" s="121" t="s">
        <v>636</v>
      </c>
      <c r="J6" s="119" t="s">
        <v>620</v>
      </c>
    </row>
    <row r="7" spans="2:10">
      <c r="B7" s="132"/>
      <c r="C7" s="133"/>
      <c r="D7" s="134"/>
      <c r="E7" s="135"/>
      <c r="F7" s="120" t="s">
        <v>618</v>
      </c>
      <c r="G7" s="120" t="s">
        <v>645</v>
      </c>
      <c r="H7" s="120" t="s">
        <v>731</v>
      </c>
      <c r="I7" s="121" t="s">
        <v>636</v>
      </c>
      <c r="J7" s="119" t="s">
        <v>621</v>
      </c>
    </row>
    <row r="8" spans="2:10">
      <c r="B8" s="132"/>
      <c r="C8" s="133"/>
      <c r="D8" s="134"/>
      <c r="E8" s="135"/>
      <c r="F8" s="120" t="s">
        <v>619</v>
      </c>
      <c r="G8" s="120" t="s">
        <v>645</v>
      </c>
      <c r="H8" s="120" t="s">
        <v>731</v>
      </c>
      <c r="I8" s="121" t="s">
        <v>636</v>
      </c>
      <c r="J8" s="119" t="s">
        <v>622</v>
      </c>
    </row>
    <row r="9" spans="2:10">
      <c r="B9" s="132"/>
      <c r="C9" s="133"/>
      <c r="D9" s="134"/>
      <c r="E9" s="135"/>
      <c r="F9" s="117" t="s">
        <v>614</v>
      </c>
      <c r="G9" s="117" t="s">
        <v>645</v>
      </c>
      <c r="H9" s="117" t="s">
        <v>731</v>
      </c>
      <c r="I9" s="74" t="s">
        <v>477</v>
      </c>
      <c r="J9" s="116" t="s">
        <v>623</v>
      </c>
    </row>
    <row r="10" spans="2:10">
      <c r="B10" s="136"/>
      <c r="C10" s="137"/>
      <c r="D10" s="138"/>
      <c r="E10" s="123"/>
      <c r="F10" s="117" t="s">
        <v>689</v>
      </c>
      <c r="G10" s="117" t="s">
        <v>645</v>
      </c>
      <c r="H10" s="117" t="s">
        <v>731</v>
      </c>
      <c r="I10" s="74" t="s">
        <v>477</v>
      </c>
      <c r="J10" s="116" t="s">
        <v>690</v>
      </c>
    </row>
    <row r="11" spans="2:10">
      <c r="B11" s="128" t="s">
        <v>473</v>
      </c>
      <c r="C11" s="129" t="s">
        <v>587</v>
      </c>
      <c r="D11" s="130" t="s">
        <v>551</v>
      </c>
      <c r="E11" s="131" t="s">
        <v>468</v>
      </c>
      <c r="F11" s="117" t="s">
        <v>634</v>
      </c>
      <c r="G11" s="117" t="s">
        <v>645</v>
      </c>
      <c r="H11" s="117" t="s">
        <v>731</v>
      </c>
      <c r="I11" s="74" t="s">
        <v>460</v>
      </c>
      <c r="J11" s="118" t="s">
        <v>638</v>
      </c>
    </row>
    <row r="12" spans="2:10">
      <c r="B12" s="136"/>
      <c r="C12" s="137"/>
      <c r="D12" s="138"/>
      <c r="E12" s="123"/>
      <c r="F12" s="120" t="s">
        <v>635</v>
      </c>
      <c r="G12" s="120" t="s">
        <v>646</v>
      </c>
      <c r="H12" s="120" t="s">
        <v>731</v>
      </c>
      <c r="I12" s="121" t="s">
        <v>637</v>
      </c>
      <c r="J12" s="122" t="s">
        <v>639</v>
      </c>
    </row>
    <row r="13" spans="2:10">
      <c r="B13" s="125" t="s">
        <v>471</v>
      </c>
      <c r="C13" s="116" t="s">
        <v>573</v>
      </c>
      <c r="D13" s="44" t="s">
        <v>552</v>
      </c>
      <c r="E13" s="117" t="s">
        <v>595</v>
      </c>
      <c r="F13" s="117" t="s">
        <v>640</v>
      </c>
      <c r="G13" s="117" t="s">
        <v>645</v>
      </c>
      <c r="H13" s="117" t="s">
        <v>731</v>
      </c>
      <c r="I13" s="74" t="s">
        <v>460</v>
      </c>
      <c r="J13" s="116" t="s">
        <v>641</v>
      </c>
    </row>
    <row r="14" spans="2:10">
      <c r="B14" s="125" t="s">
        <v>469</v>
      </c>
      <c r="C14" s="116" t="s">
        <v>574</v>
      </c>
      <c r="D14" s="44" t="s">
        <v>553</v>
      </c>
      <c r="E14" s="117" t="s">
        <v>596</v>
      </c>
      <c r="F14" s="117" t="s">
        <v>640</v>
      </c>
      <c r="G14" s="117" t="s">
        <v>645</v>
      </c>
      <c r="H14" s="117" t="s">
        <v>731</v>
      </c>
      <c r="I14" s="74" t="s">
        <v>460</v>
      </c>
      <c r="J14" s="116" t="s">
        <v>642</v>
      </c>
    </row>
    <row r="15" spans="2:10">
      <c r="B15" s="128" t="s">
        <v>466</v>
      </c>
      <c r="C15" s="129" t="s">
        <v>582</v>
      </c>
      <c r="D15" s="130" t="s">
        <v>554</v>
      </c>
      <c r="E15" s="131" t="s">
        <v>602</v>
      </c>
      <c r="F15" s="117" t="s">
        <v>643</v>
      </c>
      <c r="G15" s="117" t="s">
        <v>729</v>
      </c>
      <c r="H15" s="163" t="s">
        <v>732</v>
      </c>
      <c r="I15" s="74" t="s">
        <v>460</v>
      </c>
      <c r="J15" s="118" t="s">
        <v>649</v>
      </c>
    </row>
    <row r="16" spans="2:10">
      <c r="B16" s="132"/>
      <c r="C16" s="133"/>
      <c r="D16" s="134"/>
      <c r="E16" s="135"/>
      <c r="F16" s="120" t="s">
        <v>648</v>
      </c>
      <c r="G16" s="120" t="s">
        <v>647</v>
      </c>
      <c r="H16" s="120" t="s">
        <v>731</v>
      </c>
      <c r="I16" s="121" t="s">
        <v>637</v>
      </c>
      <c r="J16" s="122" t="s">
        <v>650</v>
      </c>
    </row>
    <row r="17" spans="2:10">
      <c r="B17" s="136"/>
      <c r="C17" s="137"/>
      <c r="D17" s="138"/>
      <c r="E17" s="123"/>
      <c r="F17" s="120" t="s">
        <v>644</v>
      </c>
      <c r="G17" s="120" t="s">
        <v>652</v>
      </c>
      <c r="H17" s="120" t="s">
        <v>731</v>
      </c>
      <c r="I17" s="121" t="s">
        <v>637</v>
      </c>
      <c r="J17" s="122" t="s">
        <v>651</v>
      </c>
    </row>
    <row r="18" spans="2:10">
      <c r="B18" s="125" t="s">
        <v>463</v>
      </c>
      <c r="C18" s="116" t="s">
        <v>583</v>
      </c>
      <c r="D18" s="44" t="s">
        <v>555</v>
      </c>
      <c r="E18" s="117" t="s">
        <v>603</v>
      </c>
      <c r="F18" s="117" t="s">
        <v>653</v>
      </c>
      <c r="G18" s="117" t="s">
        <v>734</v>
      </c>
      <c r="H18" s="117" t="s">
        <v>731</v>
      </c>
      <c r="I18" s="74" t="s">
        <v>460</v>
      </c>
      <c r="J18" s="118" t="s">
        <v>584</v>
      </c>
    </row>
    <row r="19" spans="2:10">
      <c r="B19" s="128" t="s">
        <v>691</v>
      </c>
      <c r="C19" s="129" t="s">
        <v>583</v>
      </c>
      <c r="D19" s="130" t="s">
        <v>556</v>
      </c>
      <c r="E19" s="131" t="s">
        <v>603</v>
      </c>
      <c r="F19" s="117" t="s">
        <v>654</v>
      </c>
      <c r="G19" s="117" t="s">
        <v>734</v>
      </c>
      <c r="H19" s="131" t="s">
        <v>733</v>
      </c>
      <c r="I19" s="159"/>
      <c r="J19" s="160"/>
    </row>
    <row r="20" spans="2:10">
      <c r="B20" s="136"/>
      <c r="C20" s="137"/>
      <c r="D20" s="138"/>
      <c r="E20" s="123" t="s">
        <v>737</v>
      </c>
      <c r="F20" s="120" t="s">
        <v>655</v>
      </c>
      <c r="G20" s="120" t="s">
        <v>74</v>
      </c>
      <c r="H20" s="120" t="s">
        <v>731</v>
      </c>
      <c r="I20" s="121" t="s">
        <v>637</v>
      </c>
      <c r="J20" s="162"/>
    </row>
    <row r="21" spans="2:10">
      <c r="B21" s="125" t="s">
        <v>461</v>
      </c>
      <c r="C21" s="116" t="s">
        <v>585</v>
      </c>
      <c r="D21" s="44" t="s">
        <v>557</v>
      </c>
      <c r="E21" s="117" t="s">
        <v>604</v>
      </c>
      <c r="F21" s="117" t="s">
        <v>735</v>
      </c>
      <c r="G21" s="117" t="s">
        <v>734</v>
      </c>
      <c r="H21" s="131" t="s">
        <v>733</v>
      </c>
      <c r="I21" s="74" t="s">
        <v>460</v>
      </c>
      <c r="J21" s="118" t="s">
        <v>586</v>
      </c>
    </row>
    <row r="22" spans="2:10">
      <c r="B22" s="128" t="s">
        <v>692</v>
      </c>
      <c r="C22" s="129" t="s">
        <v>585</v>
      </c>
      <c r="D22" s="130" t="s">
        <v>558</v>
      </c>
      <c r="E22" s="131"/>
      <c r="F22" s="117" t="s">
        <v>736</v>
      </c>
      <c r="G22" s="117" t="s">
        <v>734</v>
      </c>
      <c r="H22" s="117"/>
      <c r="I22" s="74"/>
      <c r="J22" s="118"/>
    </row>
    <row r="23" spans="2:10">
      <c r="B23" s="136"/>
      <c r="C23" s="137"/>
      <c r="D23" s="138"/>
      <c r="E23" s="123"/>
      <c r="F23" s="120" t="s">
        <v>738</v>
      </c>
      <c r="G23" s="120" t="s">
        <v>734</v>
      </c>
      <c r="H23" s="120" t="s">
        <v>731</v>
      </c>
      <c r="I23" s="121" t="s">
        <v>637</v>
      </c>
      <c r="J23" s="122"/>
    </row>
    <row r="24" spans="2:10">
      <c r="B24" s="126" t="s">
        <v>458</v>
      </c>
      <c r="C24" s="119" t="s">
        <v>588</v>
      </c>
      <c r="D24" s="127" t="s">
        <v>559</v>
      </c>
      <c r="E24" s="120" t="s">
        <v>606</v>
      </c>
      <c r="F24" s="120" t="s">
        <v>74</v>
      </c>
      <c r="G24" s="120" t="s">
        <v>74</v>
      </c>
      <c r="H24" s="120" t="s">
        <v>74</v>
      </c>
      <c r="I24" s="121" t="s">
        <v>446</v>
      </c>
      <c r="J24" s="119" t="s">
        <v>589</v>
      </c>
    </row>
    <row r="25" spans="2:10" ht="30">
      <c r="B25" s="126" t="s">
        <v>456</v>
      </c>
      <c r="C25" s="119" t="s">
        <v>590</v>
      </c>
      <c r="D25" s="127" t="s">
        <v>560</v>
      </c>
      <c r="E25" s="120" t="s">
        <v>607</v>
      </c>
      <c r="F25" s="120" t="s">
        <v>74</v>
      </c>
      <c r="G25" s="120" t="s">
        <v>74</v>
      </c>
      <c r="H25" s="120" t="s">
        <v>74</v>
      </c>
      <c r="I25" s="121" t="s">
        <v>446</v>
      </c>
      <c r="J25" s="119" t="s">
        <v>591</v>
      </c>
    </row>
    <row r="26" spans="2:10">
      <c r="B26" s="126" t="s">
        <v>453</v>
      </c>
      <c r="C26" s="119" t="s">
        <v>578</v>
      </c>
      <c r="D26" s="127" t="s">
        <v>561</v>
      </c>
      <c r="E26" s="120" t="s">
        <v>600</v>
      </c>
      <c r="F26" s="120" t="s">
        <v>74</v>
      </c>
      <c r="G26" s="120" t="s">
        <v>74</v>
      </c>
      <c r="H26" s="120" t="s">
        <v>74</v>
      </c>
      <c r="I26" s="121" t="s">
        <v>446</v>
      </c>
      <c r="J26" s="122" t="s">
        <v>579</v>
      </c>
    </row>
    <row r="27" spans="2:10" ht="30">
      <c r="B27" s="126" t="s">
        <v>451</v>
      </c>
      <c r="C27" s="119" t="s">
        <v>580</v>
      </c>
      <c r="D27" s="127" t="s">
        <v>562</v>
      </c>
      <c r="E27" s="120" t="s">
        <v>601</v>
      </c>
      <c r="F27" s="120" t="s">
        <v>74</v>
      </c>
      <c r="G27" s="120" t="s">
        <v>74</v>
      </c>
      <c r="H27" s="120" t="s">
        <v>74</v>
      </c>
      <c r="I27" s="121" t="s">
        <v>446</v>
      </c>
      <c r="J27" s="119" t="s">
        <v>581</v>
      </c>
    </row>
    <row r="28" spans="2:10">
      <c r="B28" s="126" t="s">
        <v>449</v>
      </c>
      <c r="C28" s="119" t="s">
        <v>576</v>
      </c>
      <c r="D28" s="127" t="s">
        <v>693</v>
      </c>
      <c r="E28" s="120" t="s">
        <v>598</v>
      </c>
      <c r="F28" s="120" t="s">
        <v>74</v>
      </c>
      <c r="G28" s="120" t="s">
        <v>74</v>
      </c>
      <c r="H28" s="120" t="s">
        <v>74</v>
      </c>
      <c r="I28" s="121" t="s">
        <v>446</v>
      </c>
      <c r="J28" s="122" t="s">
        <v>593</v>
      </c>
    </row>
    <row r="29" spans="2:10" ht="30">
      <c r="B29" s="126" t="s">
        <v>447</v>
      </c>
      <c r="C29" s="119" t="s">
        <v>577</v>
      </c>
      <c r="D29" s="127" t="s">
        <v>694</v>
      </c>
      <c r="E29" s="120" t="s">
        <v>599</v>
      </c>
      <c r="F29" s="120" t="s">
        <v>74</v>
      </c>
      <c r="G29" s="120" t="s">
        <v>74</v>
      </c>
      <c r="H29" s="120" t="s">
        <v>74</v>
      </c>
      <c r="I29" s="121" t="s">
        <v>446</v>
      </c>
      <c r="J29" s="122" t="s">
        <v>594</v>
      </c>
    </row>
    <row r="32" spans="2:10">
      <c r="E32" s="124" t="s">
        <v>624</v>
      </c>
    </row>
    <row r="33" spans="3:5">
      <c r="E33" s="124" t="s">
        <v>625</v>
      </c>
    </row>
    <row r="34" spans="3:5">
      <c r="E34" s="124" t="s">
        <v>626</v>
      </c>
    </row>
    <row r="35" spans="3:5">
      <c r="E35" s="124" t="s">
        <v>627</v>
      </c>
    </row>
    <row r="48" spans="3:5">
      <c r="C48" t="s">
        <v>610</v>
      </c>
    </row>
    <row r="49" spans="3:3">
      <c r="C49" t="s">
        <v>611</v>
      </c>
    </row>
    <row r="50" spans="3:3">
      <c r="C50" t="s">
        <v>612</v>
      </c>
    </row>
    <row r="51" spans="3:3">
      <c r="C51" t="s">
        <v>613</v>
      </c>
    </row>
  </sheetData>
  <mergeCells count="8">
    <mergeCell ref="G2:G3"/>
    <mergeCell ref="H2:H3"/>
    <mergeCell ref="J2:J3"/>
    <mergeCell ref="C2:C3"/>
    <mergeCell ref="B2:B3"/>
    <mergeCell ref="D2:D3"/>
    <mergeCell ref="E2:E3"/>
    <mergeCell ref="F2:F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EDF5-230D-4C4F-BDEF-E2D8ECD43432}">
  <dimension ref="C3:M27"/>
  <sheetViews>
    <sheetView workbookViewId="0">
      <selection activeCell="N21" sqref="N21"/>
    </sheetView>
  </sheetViews>
  <sheetFormatPr defaultRowHeight="15"/>
  <cols>
    <col min="10" max="10" width="17.85546875" bestFit="1" customWidth="1"/>
    <col min="11" max="11" width="17" bestFit="1" customWidth="1"/>
  </cols>
  <sheetData>
    <row r="3" spans="3:13">
      <c r="C3" t="s">
        <v>695</v>
      </c>
    </row>
    <row r="4" spans="3:13">
      <c r="C4">
        <v>16</v>
      </c>
      <c r="D4" t="s">
        <v>696</v>
      </c>
    </row>
    <row r="5" spans="3:13">
      <c r="C5">
        <f>6656/2</f>
        <v>3328</v>
      </c>
      <c r="D5" t="s">
        <v>697</v>
      </c>
    </row>
    <row r="7" spans="3:13">
      <c r="C7" t="s">
        <v>698</v>
      </c>
    </row>
    <row r="8" spans="3:13">
      <c r="C8">
        <v>16</v>
      </c>
      <c r="D8" t="s">
        <v>696</v>
      </c>
    </row>
    <row r="9" spans="3:13">
      <c r="C9">
        <f>1024/2</f>
        <v>512</v>
      </c>
      <c r="D9" t="s">
        <v>697</v>
      </c>
      <c r="E9" t="s">
        <v>699</v>
      </c>
      <c r="J9" t="s">
        <v>712</v>
      </c>
      <c r="K9" t="s">
        <v>713</v>
      </c>
    </row>
    <row r="10" spans="3:13">
      <c r="J10" t="s">
        <v>700</v>
      </c>
    </row>
    <row r="11" spans="3:13">
      <c r="J11" t="s">
        <v>701</v>
      </c>
    </row>
    <row r="12" spans="3:13">
      <c r="J12" t="s">
        <v>702</v>
      </c>
    </row>
    <row r="13" spans="3:13">
      <c r="J13" t="s">
        <v>703</v>
      </c>
    </row>
    <row r="14" spans="3:13">
      <c r="J14" t="s">
        <v>701</v>
      </c>
    </row>
    <row r="15" spans="3:13">
      <c r="J15" t="s">
        <v>714</v>
      </c>
      <c r="K15" t="s">
        <v>715</v>
      </c>
      <c r="L15" t="s">
        <v>716</v>
      </c>
      <c r="M15" t="s">
        <v>717</v>
      </c>
    </row>
    <row r="16" spans="3:13">
      <c r="J16" t="s">
        <v>704</v>
      </c>
      <c r="K16" t="s">
        <v>704</v>
      </c>
      <c r="M16" t="s">
        <v>718</v>
      </c>
    </row>
    <row r="17" spans="10:11">
      <c r="J17" t="s">
        <v>705</v>
      </c>
      <c r="K17" t="s">
        <v>705</v>
      </c>
    </row>
    <row r="18" spans="10:11">
      <c r="J18" t="s">
        <v>704</v>
      </c>
      <c r="K18" t="s">
        <v>704</v>
      </c>
    </row>
    <row r="19" spans="10:11">
      <c r="J19" t="s">
        <v>706</v>
      </c>
      <c r="K19" t="s">
        <v>706</v>
      </c>
    </row>
    <row r="20" spans="10:11">
      <c r="J20" t="s">
        <v>704</v>
      </c>
      <c r="K20" t="s">
        <v>704</v>
      </c>
    </row>
    <row r="21" spans="10:11">
      <c r="J21" t="s">
        <v>707</v>
      </c>
      <c r="K21" t="s">
        <v>707</v>
      </c>
    </row>
    <row r="22" spans="10:11">
      <c r="J22" t="s">
        <v>704</v>
      </c>
      <c r="K22" t="s">
        <v>704</v>
      </c>
    </row>
    <row r="23" spans="10:11">
      <c r="J23" t="s">
        <v>708</v>
      </c>
    </row>
    <row r="24" spans="10:11">
      <c r="J24" t="s">
        <v>709</v>
      </c>
    </row>
    <row r="25" spans="10:11">
      <c r="J25" t="s">
        <v>710</v>
      </c>
    </row>
    <row r="26" spans="10:11">
      <c r="J26" t="s">
        <v>711</v>
      </c>
    </row>
    <row r="27" spans="10:11">
      <c r="J27" t="s">
        <v>633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8500-1280-45B3-B0ED-97923D89E46C}">
  <dimension ref="C3:F6"/>
  <sheetViews>
    <sheetView workbookViewId="0">
      <selection activeCell="S18" sqref="S18"/>
    </sheetView>
  </sheetViews>
  <sheetFormatPr defaultRowHeight="15"/>
  <sheetData>
    <row r="3" spans="3:6">
      <c r="D3" s="33" t="s">
        <v>719</v>
      </c>
      <c r="E3" s="33" t="s">
        <v>77</v>
      </c>
      <c r="F3" s="33" t="s">
        <v>722</v>
      </c>
    </row>
    <row r="4" spans="3:6">
      <c r="D4" s="33" t="s">
        <v>720</v>
      </c>
      <c r="E4" s="33" t="s">
        <v>721</v>
      </c>
      <c r="F4" s="33" t="s">
        <v>723</v>
      </c>
    </row>
    <row r="5" spans="3:6">
      <c r="C5" t="s">
        <v>724</v>
      </c>
      <c r="D5" t="s">
        <v>305</v>
      </c>
      <c r="E5" t="s">
        <v>305</v>
      </c>
      <c r="F5" s="161" t="s">
        <v>727</v>
      </c>
    </row>
    <row r="6" spans="3:6">
      <c r="C6" t="s">
        <v>725</v>
      </c>
      <c r="D6" t="s">
        <v>726</v>
      </c>
      <c r="E6" t="s">
        <v>726</v>
      </c>
      <c r="F6" s="161" t="s">
        <v>728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776A-DBB8-40FA-BC0F-185BDFB3E008}">
  <dimension ref="C6:C18"/>
  <sheetViews>
    <sheetView tabSelected="1" workbookViewId="0">
      <selection activeCell="F22" sqref="F22"/>
    </sheetView>
  </sheetViews>
  <sheetFormatPr defaultRowHeight="15"/>
  <sheetData>
    <row r="6" spans="3:3">
      <c r="C6" s="214" t="s">
        <v>739</v>
      </c>
    </row>
    <row r="7" spans="3:3">
      <c r="C7" s="215" t="s">
        <v>740</v>
      </c>
    </row>
    <row r="8" spans="3:3">
      <c r="C8" s="215" t="s">
        <v>741</v>
      </c>
    </row>
    <row r="9" spans="3:3">
      <c r="C9" s="216" t="s">
        <v>742</v>
      </c>
    </row>
    <row r="10" spans="3:3">
      <c r="C10" s="216" t="s">
        <v>743</v>
      </c>
    </row>
    <row r="11" spans="3:3">
      <c r="C11" s="216" t="s">
        <v>743</v>
      </c>
    </row>
    <row r="12" spans="3:3">
      <c r="C12" s="216" t="s">
        <v>744</v>
      </c>
    </row>
    <row r="13" spans="3:3">
      <c r="C13" s="216" t="s">
        <v>745</v>
      </c>
    </row>
    <row r="14" spans="3:3">
      <c r="C14" s="216" t="s">
        <v>746</v>
      </c>
    </row>
    <row r="15" spans="3:3">
      <c r="C15" s="216" t="s">
        <v>747</v>
      </c>
    </row>
    <row r="17" spans="3:3">
      <c r="C17" s="214" t="s">
        <v>748</v>
      </c>
    </row>
    <row r="18" spans="3:3">
      <c r="C18" s="215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2</vt:i4>
      </vt:variant>
    </vt:vector>
  </HeadingPairs>
  <TitlesOfParts>
    <vt:vector size="21" baseType="lpstr">
      <vt:lpstr>main</vt:lpstr>
      <vt:lpstr>1</vt:lpstr>
      <vt:lpstr>2</vt:lpstr>
      <vt:lpstr>3</vt:lpstr>
      <vt:lpstr>4</vt:lpstr>
      <vt:lpstr>5</vt:lpstr>
      <vt:lpstr>a</vt:lpstr>
      <vt:lpstr>IDCODE</vt:lpstr>
      <vt:lpstr>LED</vt:lpstr>
      <vt:lpstr>FW(BSW)</vt:lpstr>
      <vt:lpstr>BSDL</vt:lpstr>
      <vt:lpstr>TAP</vt:lpstr>
      <vt:lpstr>JTAG</vt:lpstr>
      <vt:lpstr>QP</vt:lpstr>
      <vt:lpstr>COM</vt:lpstr>
      <vt:lpstr>SVF</vt:lpstr>
      <vt:lpstr>ROM</vt:lpstr>
      <vt:lpstr>FLOW</vt:lpstr>
      <vt:lpstr>DMA</vt:lpstr>
      <vt:lpstr>'4'!Print_Area</vt:lpstr>
      <vt:lpstr>'4'!Print_Titles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Ruth Oyen</cp:lastModifiedBy>
  <dcterms:created xsi:type="dcterms:W3CDTF">2015-06-05T18:19:34Z</dcterms:created>
  <dcterms:modified xsi:type="dcterms:W3CDTF">2026-07-20T09:16:51Z</dcterms:modified>
</cp:coreProperties>
</file>