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uthann.lorman\Documents\"/>
    </mc:Choice>
  </mc:AlternateContent>
  <bookViews>
    <workbookView xWindow="0" yWindow="0" windowWidth="19200" windowHeight="11490" activeTab="1"/>
  </bookViews>
  <sheets>
    <sheet name="inventory" sheetId="1" r:id="rId1"/>
    <sheet name="Charts"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B49" i="1"/>
  <c r="I47" i="1"/>
  <c r="H47" i="1"/>
  <c r="G47" i="1"/>
  <c r="E47" i="1"/>
  <c r="F47" i="1"/>
  <c r="D47" i="1"/>
  <c r="C47" i="1"/>
  <c r="B47" i="1"/>
  <c r="I46" i="1"/>
  <c r="H46" i="1"/>
  <c r="G46" i="1"/>
  <c r="F46" i="1"/>
  <c r="E46" i="1"/>
  <c r="D46" i="1"/>
  <c r="C46" i="1"/>
  <c r="B46" i="1"/>
  <c r="B39" i="1"/>
  <c r="B38" i="1"/>
  <c r="B16" i="1"/>
  <c r="B17" i="1"/>
  <c r="J27" i="1"/>
  <c r="J26" i="1"/>
  <c r="J25" i="1"/>
  <c r="B33" i="1"/>
  <c r="B37" i="1" s="1"/>
  <c r="L32" i="1" l="1"/>
  <c r="K32" i="1"/>
  <c r="J32" i="1"/>
  <c r="G32" i="1"/>
  <c r="D32" i="1"/>
  <c r="L31" i="1"/>
  <c r="K31" i="1"/>
  <c r="J31" i="1"/>
  <c r="G31" i="1"/>
  <c r="D31" i="1"/>
  <c r="L30" i="1"/>
  <c r="K30" i="1"/>
  <c r="J30" i="1"/>
  <c r="G30" i="1"/>
  <c r="D30" i="1"/>
  <c r="L29" i="1"/>
  <c r="K29" i="1"/>
  <c r="J29" i="1"/>
  <c r="G29" i="1"/>
  <c r="D29" i="1"/>
  <c r="L28" i="1"/>
  <c r="K28" i="1"/>
  <c r="J28" i="1"/>
  <c r="G28" i="1"/>
  <c r="D28" i="1"/>
  <c r="L27" i="1"/>
  <c r="K27" i="1"/>
  <c r="G27" i="1"/>
  <c r="D27" i="1"/>
  <c r="L26" i="1"/>
  <c r="K26" i="1"/>
  <c r="G26" i="1"/>
  <c r="D26" i="1"/>
  <c r="L25" i="1"/>
  <c r="K25" i="1"/>
  <c r="G25" i="1"/>
  <c r="D25" i="1"/>
  <c r="B36" i="1" l="1"/>
  <c r="B34" i="1"/>
  <c r="B40" i="1"/>
  <c r="J4" i="1"/>
  <c r="J5" i="1"/>
  <c r="J6" i="1"/>
  <c r="J7" i="1"/>
  <c r="J8" i="1"/>
  <c r="J9" i="1"/>
  <c r="J10" i="1"/>
  <c r="J3" i="1"/>
  <c r="G4" i="1" l="1"/>
  <c r="G5" i="1"/>
  <c r="G6" i="1"/>
  <c r="G7" i="1"/>
  <c r="G8" i="1"/>
  <c r="G9" i="1"/>
  <c r="G10" i="1"/>
  <c r="G3" i="1"/>
  <c r="L10" i="1" l="1"/>
  <c r="L9" i="1"/>
  <c r="L8" i="1"/>
  <c r="L7" i="1"/>
  <c r="L6" i="1"/>
  <c r="L5" i="1"/>
  <c r="L4" i="1"/>
  <c r="L3" i="1"/>
  <c r="K4" i="1"/>
  <c r="C48" i="1" s="1"/>
  <c r="K5" i="1"/>
  <c r="D48" i="1" s="1"/>
  <c r="K6" i="1"/>
  <c r="E48" i="1" s="1"/>
  <c r="K7" i="1"/>
  <c r="K8" i="1"/>
  <c r="H48" i="1" s="1"/>
  <c r="K9" i="1"/>
  <c r="I48" i="1" s="1"/>
  <c r="K10" i="1"/>
  <c r="K3" i="1"/>
  <c r="B48" i="1" s="1"/>
  <c r="D7" i="1"/>
  <c r="D4" i="1"/>
  <c r="D5" i="1"/>
  <c r="D9" i="1"/>
  <c r="D10" i="1"/>
  <c r="D6" i="1"/>
  <c r="D8" i="1"/>
  <c r="B11" i="1"/>
  <c r="B15" i="1" s="1"/>
  <c r="F48" i="1" l="1"/>
  <c r="G48" i="1"/>
  <c r="B14" i="1"/>
  <c r="B18" i="1"/>
  <c r="B12" i="1"/>
</calcChain>
</file>

<file path=xl/sharedStrings.xml><?xml version="1.0" encoding="utf-8"?>
<sst xmlns="http://schemas.openxmlformats.org/spreadsheetml/2006/main" count="72" uniqueCount="42">
  <si>
    <t xml:space="preserve">Product Name </t>
  </si>
  <si>
    <t>Date Received</t>
  </si>
  <si>
    <t>Date to be Sold By</t>
  </si>
  <si>
    <t>Quantity</t>
  </si>
  <si>
    <t>Amount Sold</t>
  </si>
  <si>
    <t>Product Cost Price</t>
  </si>
  <si>
    <t>Product Selling Price</t>
  </si>
  <si>
    <t xml:space="preserve">Bun </t>
  </si>
  <si>
    <t>Muffins</t>
  </si>
  <si>
    <t>Tomatoes</t>
  </si>
  <si>
    <t>Cheese</t>
  </si>
  <si>
    <t xml:space="preserve">Ketchup </t>
  </si>
  <si>
    <t>Mustard</t>
  </si>
  <si>
    <t>Salt</t>
  </si>
  <si>
    <t>Pickles</t>
  </si>
  <si>
    <t>Tax Rate</t>
  </si>
  <si>
    <t>Total</t>
  </si>
  <si>
    <t>Remainding Amount</t>
  </si>
  <si>
    <t>Amount Earned</t>
  </si>
  <si>
    <t>Total Earning</t>
  </si>
  <si>
    <t xml:space="preserve">The most earned for a product </t>
  </si>
  <si>
    <t xml:space="preserve">Estimated Monthly Inventory Cost </t>
  </si>
  <si>
    <t>Products that need to be replaced</t>
  </si>
  <si>
    <t>Good expired</t>
  </si>
  <si>
    <t>Buy more goods?</t>
  </si>
  <si>
    <t>Average cost for goods</t>
  </si>
  <si>
    <t>Inventory Management Month 2</t>
  </si>
  <si>
    <t>Inventory Management Month1</t>
  </si>
  <si>
    <t xml:space="preserve">Total Earning </t>
  </si>
  <si>
    <t>Goods that are profitable</t>
  </si>
  <si>
    <t>Goods expired</t>
  </si>
  <si>
    <t>The above table shows that all the items are still fresh and more goods are needed to be purchased. Because of how quickly the items were sold, it can be determined that the quantity of the items purchased should be increased for the next month</t>
  </si>
  <si>
    <t>The above table shows that all the items are still fresh and more goods are needed to be purchased. Because of how quickly the items were sold, it can be determined that the quantity of the items purchased should be increased for the next month. This is telling that business is profitable.</t>
  </si>
  <si>
    <t>Bun</t>
  </si>
  <si>
    <t>Muffin</t>
  </si>
  <si>
    <t>Ketchup</t>
  </si>
  <si>
    <t>Average earning per product</t>
  </si>
  <si>
    <t>Profit Earned per product</t>
  </si>
  <si>
    <t xml:space="preserve">Amount Sold increase within 2 months </t>
  </si>
  <si>
    <t>Profit margin for two months</t>
  </si>
  <si>
    <t xml:space="preserve">Item Summary </t>
  </si>
  <si>
    <t>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</si>
</sst>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9" x14ac:knownFonts="1">
    <font>
      <sz val="11"/>
      <color theme="1"/>
      <name val="Calibri"/>
      <family val="2"/>
      <scheme val="minor"/>
    </font>
    <font>
      <sz val="11"/>
      <color theme="1"/>
      <name val="Calibri"/>
      <family val="2"/>
      <scheme val="minor"/>
    </font>
    <font>
      <sz val="36"/>
      <color rgb="FF7030A0"/>
      <name val="Calibri"/>
      <family val="2"/>
      <scheme val="minor"/>
    </font>
    <font>
      <b/>
      <i/>
      <sz val="14"/>
      <color rgb="FFFF0000"/>
      <name val="Calibri"/>
      <family val="2"/>
      <scheme val="minor"/>
    </font>
    <font>
      <b/>
      <sz val="11"/>
      <color theme="1"/>
      <name val="Arial Black"/>
      <family val="2"/>
    </font>
    <font>
      <i/>
      <sz val="11"/>
      <color theme="1" tint="0.249977111117893"/>
      <name val="Baskerville Old Face"/>
      <family val="1"/>
    </font>
    <font>
      <u/>
      <sz val="11"/>
      <color theme="10"/>
      <name val="Calibri"/>
      <family val="2"/>
      <scheme val="minor"/>
    </font>
    <font>
      <b/>
      <sz val="11"/>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theme="7" tint="-0.249977111117893"/>
        <bgColor indexed="64"/>
      </patternFill>
    </fill>
  </fills>
  <borders count="7">
    <border>
      <left/>
      <right/>
      <top/>
      <bottom/>
      <diagonal/>
    </border>
    <border>
      <left style="slantDashDot">
        <color indexed="64"/>
      </left>
      <right/>
      <top/>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style="thick">
        <color indexed="64"/>
      </top>
      <bottom style="thick">
        <color indexed="64"/>
      </bottom>
      <diagonal/>
    </border>
    <border>
      <left style="double">
        <color indexed="64"/>
      </left>
      <right style="double">
        <color indexed="64"/>
      </right>
      <top style="double">
        <color indexed="64"/>
      </top>
      <bottom/>
      <diagonal/>
    </border>
    <border>
      <left style="double">
        <color indexed="64"/>
      </left>
      <right style="double">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cellStyleXfs>
  <cellXfs count="37">
    <xf numFmtId="0" fontId="0" fillId="0" borderId="0" xfId="0"/>
    <xf numFmtId="0" fontId="0" fillId="0" borderId="0" xfId="0" applyBorder="1"/>
    <xf numFmtId="0" fontId="5" fillId="0" borderId="2" xfId="0" applyFont="1" applyBorder="1" applyAlignment="1">
      <alignment horizontal="center" wrapText="1"/>
    </xf>
    <xf numFmtId="0" fontId="5" fillId="0" borderId="2" xfId="0" applyFont="1" applyBorder="1" applyAlignment="1">
      <alignment horizontal="left"/>
    </xf>
    <xf numFmtId="0" fontId="4" fillId="0" borderId="2" xfId="0" applyFont="1" applyBorder="1"/>
    <xf numFmtId="44" fontId="0" fillId="0" borderId="2" xfId="1" applyFont="1" applyBorder="1"/>
    <xf numFmtId="9" fontId="0" fillId="0" borderId="2" xfId="2" applyFont="1" applyBorder="1"/>
    <xf numFmtId="14" fontId="0" fillId="0" borderId="2" xfId="0" applyNumberFormat="1" applyBorder="1"/>
    <xf numFmtId="1" fontId="0" fillId="0" borderId="2" xfId="0" applyNumberFormat="1" applyBorder="1"/>
    <xf numFmtId="0" fontId="0" fillId="0" borderId="2" xfId="0" applyNumberFormat="1" applyBorder="1"/>
    <xf numFmtId="44" fontId="5" fillId="0" borderId="2" xfId="1" applyFont="1" applyBorder="1" applyAlignment="1">
      <alignment horizontal="left"/>
    </xf>
    <xf numFmtId="0" fontId="0" fillId="0" borderId="2" xfId="1" applyNumberFormat="1" applyFont="1" applyBorder="1"/>
    <xf numFmtId="0" fontId="5" fillId="0" borderId="2" xfId="1" applyNumberFormat="1" applyFont="1" applyBorder="1" applyAlignment="1">
      <alignment horizontal="center" wrapText="1"/>
    </xf>
    <xf numFmtId="0" fontId="4" fillId="0" borderId="4" xfId="0" applyFont="1" applyBorder="1"/>
    <xf numFmtId="44" fontId="0" fillId="0" borderId="4" xfId="1" applyFont="1" applyBorder="1"/>
    <xf numFmtId="0" fontId="3" fillId="0" borderId="3" xfId="0" applyFont="1" applyBorder="1" applyAlignment="1">
      <alignment horizontal="right"/>
    </xf>
    <xf numFmtId="44" fontId="0" fillId="0" borderId="3" xfId="1" applyFont="1" applyBorder="1"/>
    <xf numFmtId="44" fontId="0" fillId="0" borderId="0" xfId="0" applyNumberFormat="1"/>
    <xf numFmtId="0" fontId="6" fillId="0" borderId="0" xfId="3" applyAlignment="1">
      <alignment vertical="center"/>
    </xf>
    <xf numFmtId="44" fontId="0" fillId="0" borderId="5" xfId="1" applyFont="1" applyBorder="1"/>
    <xf numFmtId="0" fontId="4" fillId="0" borderId="5" xfId="0" applyFont="1" applyBorder="1"/>
    <xf numFmtId="0" fontId="2" fillId="2" borderId="1" xfId="0" applyFont="1" applyFill="1" applyBorder="1" applyAlignment="1">
      <alignment horizontal="center"/>
    </xf>
    <xf numFmtId="0" fontId="2" fillId="2" borderId="0" xfId="0" applyFont="1" applyFill="1" applyBorder="1" applyAlignment="1">
      <alignment horizontal="center"/>
    </xf>
    <xf numFmtId="44" fontId="0" fillId="0" borderId="6" xfId="0" applyNumberFormat="1" applyBorder="1"/>
    <xf numFmtId="0" fontId="4" fillId="0" borderId="6" xfId="0" applyFont="1" applyFill="1" applyBorder="1"/>
    <xf numFmtId="0" fontId="7" fillId="0" borderId="0" xfId="0" applyFont="1"/>
    <xf numFmtId="0" fontId="7" fillId="0" borderId="0" xfId="0" applyFont="1" applyAlignment="1">
      <alignment wrapText="1"/>
    </xf>
    <xf numFmtId="0" fontId="7" fillId="0" borderId="0" xfId="0" applyFont="1" applyAlignment="1">
      <alignment horizontal="center" wrapText="1"/>
    </xf>
    <xf numFmtId="0" fontId="7" fillId="0" borderId="0" xfId="0" applyFont="1" applyAlignment="1">
      <alignment horizontal="center" wrapText="1"/>
    </xf>
    <xf numFmtId="0" fontId="0" fillId="0" borderId="6" xfId="0" applyBorder="1" applyAlignment="1">
      <alignment horizontal="center"/>
    </xf>
    <xf numFmtId="0" fontId="7" fillId="0" borderId="6" xfId="0" applyFont="1" applyBorder="1" applyAlignment="1">
      <alignment horizontal="center" wrapText="1"/>
    </xf>
    <xf numFmtId="44" fontId="7" fillId="0" borderId="6" xfId="0" applyNumberFormat="1" applyFont="1" applyBorder="1" applyAlignment="1">
      <alignment horizontal="center" wrapText="1"/>
    </xf>
    <xf numFmtId="9" fontId="7" fillId="0" borderId="6" xfId="2" applyFont="1" applyBorder="1" applyAlignment="1">
      <alignment horizontal="center" wrapText="1"/>
    </xf>
    <xf numFmtId="9" fontId="0" fillId="0" borderId="6" xfId="2" applyFont="1" applyBorder="1"/>
    <xf numFmtId="0" fontId="0" fillId="0" borderId="6" xfId="0" applyBorder="1"/>
    <xf numFmtId="0" fontId="7" fillId="0" borderId="0" xfId="0" applyFont="1" applyBorder="1" applyAlignment="1">
      <alignment horizontal="center" wrapText="1"/>
    </xf>
    <xf numFmtId="0" fontId="8" fillId="0" borderId="0" xfId="0" applyFont="1" applyAlignment="1">
      <alignment horizontal="center"/>
    </xf>
  </cellXfs>
  <cellStyles count="4">
    <cellStyle name="Currency" xfId="1" builtinId="4"/>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inventory!$A$46</c:f>
              <c:strCache>
                <c:ptCount val="1"/>
                <c:pt idx="0">
                  <c:v>Profit Earned per product</c:v>
                </c:pt>
              </c:strCache>
            </c:strRef>
          </c:tx>
          <c:spPr>
            <a:solidFill>
              <a:schemeClr val="accent1"/>
            </a:solidFill>
            <a:ln>
              <a:noFill/>
            </a:ln>
            <a:effectLst/>
          </c:spPr>
          <c:invertIfNegative val="0"/>
          <c:cat>
            <c:strRef>
              <c:f>inventory!$B$45:$I$45</c:f>
              <c:strCache>
                <c:ptCount val="8"/>
                <c:pt idx="0">
                  <c:v>Bun</c:v>
                </c:pt>
                <c:pt idx="1">
                  <c:v>Muffin</c:v>
                </c:pt>
                <c:pt idx="2">
                  <c:v>Tomatoes</c:v>
                </c:pt>
                <c:pt idx="3">
                  <c:v>Cheese</c:v>
                </c:pt>
                <c:pt idx="4">
                  <c:v>Ketchup</c:v>
                </c:pt>
                <c:pt idx="5">
                  <c:v>Mustard</c:v>
                </c:pt>
                <c:pt idx="6">
                  <c:v>Salt</c:v>
                </c:pt>
                <c:pt idx="7">
                  <c:v>Pickles</c:v>
                </c:pt>
              </c:strCache>
            </c:strRef>
          </c:cat>
          <c:val>
            <c:numRef>
              <c:f>inventory!$B$46:$I$46</c:f>
              <c:numCache>
                <c:formatCode>_("$"* #,##0.00_);_("$"* \(#,##0.00\);_("$"* "-"??_);_(@_)</c:formatCode>
                <c:ptCount val="8"/>
                <c:pt idx="0">
                  <c:v>4</c:v>
                </c:pt>
                <c:pt idx="1">
                  <c:v>6</c:v>
                </c:pt>
                <c:pt idx="2">
                  <c:v>1.6899999999999995</c:v>
                </c:pt>
                <c:pt idx="3">
                  <c:v>6.4599999999999991</c:v>
                </c:pt>
                <c:pt idx="4">
                  <c:v>3.26</c:v>
                </c:pt>
                <c:pt idx="5">
                  <c:v>3.76</c:v>
                </c:pt>
                <c:pt idx="6">
                  <c:v>2.74</c:v>
                </c:pt>
                <c:pt idx="7">
                  <c:v>6</c:v>
                </c:pt>
              </c:numCache>
            </c:numRef>
          </c:val>
          <c:extLst>
            <c:ext xmlns:c16="http://schemas.microsoft.com/office/drawing/2014/chart" uri="{C3380CC4-5D6E-409C-BE32-E72D297353CC}">
              <c16:uniqueId val="{00000000-9C08-45A7-8F21-AA41FF54D96D}"/>
            </c:ext>
          </c:extLst>
        </c:ser>
        <c:dLbls>
          <c:showLegendKey val="0"/>
          <c:showVal val="0"/>
          <c:showCatName val="0"/>
          <c:showSerName val="0"/>
          <c:showPercent val="0"/>
          <c:showBubbleSize val="0"/>
        </c:dLbls>
        <c:gapWidth val="219"/>
        <c:overlap val="-27"/>
        <c:axId val="376583576"/>
        <c:axId val="376584888"/>
        <c:extLst>
          <c:ext xmlns:c15="http://schemas.microsoft.com/office/drawing/2012/chart" uri="{02D57815-91ED-43cb-92C2-25804820EDAC}">
            <c15:filteredBarSeries>
              <c15:ser>
                <c:idx val="1"/>
                <c:order val="1"/>
                <c:tx>
                  <c:strRef>
                    <c:extLst>
                      <c:ext uri="{02D57815-91ED-43cb-92C2-25804820EDAC}">
                        <c15:formulaRef>
                          <c15:sqref>inventory!$A$47</c15:sqref>
                        </c15:formulaRef>
                      </c:ext>
                    </c:extLst>
                    <c:strCache>
                      <c:ptCount val="1"/>
                      <c:pt idx="0">
                        <c:v>Amount Sold increase within 2 months </c:v>
                      </c:pt>
                    </c:strCache>
                  </c:strRef>
                </c:tx>
                <c:spPr>
                  <a:solidFill>
                    <a:schemeClr val="accent2"/>
                  </a:solidFill>
                  <a:ln>
                    <a:noFill/>
                  </a:ln>
                  <a:effectLst/>
                </c:spPr>
                <c:invertIfNegative val="0"/>
                <c:cat>
                  <c:strRef>
                    <c:extLst>
                      <c:ext uri="{02D57815-91ED-43cb-92C2-25804820EDAC}">
                        <c15:formulaRef>
                          <c15:sqref>inventory!$B$45:$I$45</c15:sqref>
                        </c15:formulaRef>
                      </c:ext>
                    </c:extLst>
                    <c:strCache>
                      <c:ptCount val="8"/>
                      <c:pt idx="0">
                        <c:v>Bun</c:v>
                      </c:pt>
                      <c:pt idx="1">
                        <c:v>Muffin</c:v>
                      </c:pt>
                      <c:pt idx="2">
                        <c:v>Tomatoes</c:v>
                      </c:pt>
                      <c:pt idx="3">
                        <c:v>Cheese</c:v>
                      </c:pt>
                      <c:pt idx="4">
                        <c:v>Ketchup</c:v>
                      </c:pt>
                      <c:pt idx="5">
                        <c:v>Mustard</c:v>
                      </c:pt>
                      <c:pt idx="6">
                        <c:v>Salt</c:v>
                      </c:pt>
                      <c:pt idx="7">
                        <c:v>Pickles</c:v>
                      </c:pt>
                    </c:strCache>
                  </c:strRef>
                </c:cat>
                <c:val>
                  <c:numRef>
                    <c:extLst>
                      <c:ext uri="{02D57815-91ED-43cb-92C2-25804820EDAC}">
                        <c15:formulaRef>
                          <c15:sqref>inventory!$B$47:$I$47</c15:sqref>
                        </c15:formulaRef>
                      </c:ext>
                    </c:extLst>
                    <c:numCache>
                      <c:formatCode>0%</c:formatCode>
                      <c:ptCount val="8"/>
                      <c:pt idx="0">
                        <c:v>1</c:v>
                      </c:pt>
                      <c:pt idx="1">
                        <c:v>1.25</c:v>
                      </c:pt>
                      <c:pt idx="2">
                        <c:v>1.5</c:v>
                      </c:pt>
                      <c:pt idx="3">
                        <c:v>2.8</c:v>
                      </c:pt>
                      <c:pt idx="4">
                        <c:v>1.9</c:v>
                      </c:pt>
                      <c:pt idx="5">
                        <c:v>1.98</c:v>
                      </c:pt>
                      <c:pt idx="6">
                        <c:v>0.25</c:v>
                      </c:pt>
                      <c:pt idx="7">
                        <c:v>1</c:v>
                      </c:pt>
                    </c:numCache>
                  </c:numRef>
                </c:val>
                <c:extLst>
                  <c:ext xmlns:c16="http://schemas.microsoft.com/office/drawing/2014/chart" uri="{C3380CC4-5D6E-409C-BE32-E72D297353CC}">
                    <c16:uniqueId val="{00000001-9C08-45A7-8F21-AA41FF54D96D}"/>
                  </c:ext>
                </c:extLst>
              </c15:ser>
            </c15:filteredBarSeries>
            <c15:filteredBarSeries>
              <c15:ser>
                <c:idx val="2"/>
                <c:order val="2"/>
                <c:tx>
                  <c:strRef>
                    <c:extLst>
                      <c:ext xmlns:c15="http://schemas.microsoft.com/office/drawing/2012/chart" uri="{02D57815-91ED-43cb-92C2-25804820EDAC}">
                        <c15:formulaRef>
                          <c15:sqref>inventory!$A$48</c15:sqref>
                        </c15:formulaRef>
                      </c:ext>
                    </c:extLst>
                    <c:strCache>
                      <c:ptCount val="1"/>
                      <c:pt idx="0">
                        <c:v>Average earning per product</c:v>
                      </c:pt>
                    </c:strCache>
                  </c:strRef>
                </c:tx>
                <c:spPr>
                  <a:solidFill>
                    <a:schemeClr val="accent3"/>
                  </a:solidFill>
                  <a:ln>
                    <a:noFill/>
                  </a:ln>
                  <a:effectLst/>
                </c:spPr>
                <c:invertIfNegative val="0"/>
                <c:cat>
                  <c:strRef>
                    <c:extLst>
                      <c:ext xmlns:c15="http://schemas.microsoft.com/office/drawing/2012/chart" uri="{02D57815-91ED-43cb-92C2-25804820EDAC}">
                        <c15:formulaRef>
                          <c15:sqref>inventory!$B$45:$I$45</c15:sqref>
                        </c15:formulaRef>
                      </c:ext>
                    </c:extLst>
                    <c:strCache>
                      <c:ptCount val="8"/>
                      <c:pt idx="0">
                        <c:v>Bun</c:v>
                      </c:pt>
                      <c:pt idx="1">
                        <c:v>Muffin</c:v>
                      </c:pt>
                      <c:pt idx="2">
                        <c:v>Tomatoes</c:v>
                      </c:pt>
                      <c:pt idx="3">
                        <c:v>Cheese</c:v>
                      </c:pt>
                      <c:pt idx="4">
                        <c:v>Ketchup</c:v>
                      </c:pt>
                      <c:pt idx="5">
                        <c:v>Mustard</c:v>
                      </c:pt>
                      <c:pt idx="6">
                        <c:v>Salt</c:v>
                      </c:pt>
                      <c:pt idx="7">
                        <c:v>Pickles</c:v>
                      </c:pt>
                    </c:strCache>
                  </c:strRef>
                </c:cat>
                <c:val>
                  <c:numRef>
                    <c:extLst>
                      <c:ext xmlns:c15="http://schemas.microsoft.com/office/drawing/2012/chart" uri="{02D57815-91ED-43cb-92C2-25804820EDAC}">
                        <c15:formulaRef>
                          <c15:sqref>inventory!$B$48:$I$48</c15:sqref>
                        </c15:formulaRef>
                      </c:ext>
                    </c:extLst>
                    <c:numCache>
                      <c:formatCode>_("$"* #,##0.00_);_("$"* \(#,##0.00\);_("$"* "-"??_);_(@_)</c:formatCode>
                      <c:ptCount val="8"/>
                      <c:pt idx="0">
                        <c:v>269.55</c:v>
                      </c:pt>
                      <c:pt idx="1">
                        <c:v>227.17500000000001</c:v>
                      </c:pt>
                      <c:pt idx="2">
                        <c:v>99.4</c:v>
                      </c:pt>
                      <c:pt idx="3">
                        <c:v>125.39999999999999</c:v>
                      </c:pt>
                      <c:pt idx="4">
                        <c:v>414.375</c:v>
                      </c:pt>
                      <c:pt idx="5">
                        <c:v>609.125</c:v>
                      </c:pt>
                      <c:pt idx="6">
                        <c:v>198.65</c:v>
                      </c:pt>
                      <c:pt idx="7">
                        <c:v>248.67000000000002</c:v>
                      </c:pt>
                    </c:numCache>
                  </c:numRef>
                </c:val>
                <c:extLst>
                  <c:ext xmlns:c16="http://schemas.microsoft.com/office/drawing/2014/chart" uri="{C3380CC4-5D6E-409C-BE32-E72D297353CC}">
                    <c16:uniqueId val="{00000002-9C08-45A7-8F21-AA41FF54D96D}"/>
                  </c:ext>
                </c:extLst>
              </c15:ser>
            </c15:filteredBarSeries>
          </c:ext>
        </c:extLst>
      </c:barChart>
      <c:catAx>
        <c:axId val="376583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584888"/>
        <c:crosses val="autoZero"/>
        <c:auto val="1"/>
        <c:lblAlgn val="ctr"/>
        <c:lblOffset val="100"/>
        <c:noMultiLvlLbl val="0"/>
      </c:catAx>
      <c:valAx>
        <c:axId val="3765848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583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inventory!$A$47</c:f>
              <c:strCache>
                <c:ptCount val="1"/>
                <c:pt idx="0">
                  <c:v>Amount Sold increase within 2 months </c:v>
                </c:pt>
              </c:strCache>
            </c:strRef>
          </c:tx>
          <c:spPr>
            <a:ln w="28575" cap="rnd">
              <a:solidFill>
                <a:schemeClr val="accent2"/>
              </a:solidFill>
              <a:round/>
            </a:ln>
            <a:effectLst/>
          </c:spPr>
          <c:marker>
            <c:symbol val="none"/>
          </c:marker>
          <c:cat>
            <c:strRef>
              <c:f>inventory!$B$45:$I$45</c:f>
              <c:strCache>
                <c:ptCount val="8"/>
                <c:pt idx="0">
                  <c:v>Bun</c:v>
                </c:pt>
                <c:pt idx="1">
                  <c:v>Muffin</c:v>
                </c:pt>
                <c:pt idx="2">
                  <c:v>Tomatoes</c:v>
                </c:pt>
                <c:pt idx="3">
                  <c:v>Cheese</c:v>
                </c:pt>
                <c:pt idx="4">
                  <c:v>Ketchup</c:v>
                </c:pt>
                <c:pt idx="5">
                  <c:v>Mustard</c:v>
                </c:pt>
                <c:pt idx="6">
                  <c:v>Salt</c:v>
                </c:pt>
                <c:pt idx="7">
                  <c:v>Pickles</c:v>
                </c:pt>
              </c:strCache>
            </c:strRef>
          </c:cat>
          <c:val>
            <c:numRef>
              <c:f>inventory!$B$47:$I$47</c:f>
              <c:numCache>
                <c:formatCode>0%</c:formatCode>
                <c:ptCount val="8"/>
                <c:pt idx="0">
                  <c:v>1</c:v>
                </c:pt>
                <c:pt idx="1">
                  <c:v>1.25</c:v>
                </c:pt>
                <c:pt idx="2">
                  <c:v>1.5</c:v>
                </c:pt>
                <c:pt idx="3">
                  <c:v>2.8</c:v>
                </c:pt>
                <c:pt idx="4">
                  <c:v>1.9</c:v>
                </c:pt>
                <c:pt idx="5">
                  <c:v>1.98</c:v>
                </c:pt>
                <c:pt idx="6">
                  <c:v>0.25</c:v>
                </c:pt>
                <c:pt idx="7">
                  <c:v>1</c:v>
                </c:pt>
              </c:numCache>
            </c:numRef>
          </c:val>
          <c:smooth val="0"/>
          <c:extLst>
            <c:ext xmlns:c16="http://schemas.microsoft.com/office/drawing/2014/chart" uri="{C3380CC4-5D6E-409C-BE32-E72D297353CC}">
              <c16:uniqueId val="{00000000-1BEF-49E6-A1B4-C854AF3500BB}"/>
            </c:ext>
          </c:extLst>
        </c:ser>
        <c:dLbls>
          <c:showLegendKey val="0"/>
          <c:showVal val="0"/>
          <c:showCatName val="0"/>
          <c:showSerName val="0"/>
          <c:showPercent val="0"/>
          <c:showBubbleSize val="0"/>
        </c:dLbls>
        <c:smooth val="0"/>
        <c:axId val="370511944"/>
        <c:axId val="370509976"/>
        <c:extLst>
          <c:ext xmlns:c15="http://schemas.microsoft.com/office/drawing/2012/chart" uri="{02D57815-91ED-43cb-92C2-25804820EDAC}">
            <c15:filteredLineSeries>
              <c15:ser>
                <c:idx val="0"/>
                <c:order val="0"/>
                <c:tx>
                  <c:strRef>
                    <c:extLst>
                      <c:ext uri="{02D57815-91ED-43cb-92C2-25804820EDAC}">
                        <c15:formulaRef>
                          <c15:sqref>inventory!$A$46</c15:sqref>
                        </c15:formulaRef>
                      </c:ext>
                    </c:extLst>
                    <c:strCache>
                      <c:ptCount val="1"/>
                      <c:pt idx="0">
                        <c:v>Profit Earned per product</c:v>
                      </c:pt>
                    </c:strCache>
                  </c:strRef>
                </c:tx>
                <c:spPr>
                  <a:ln w="28575" cap="rnd">
                    <a:solidFill>
                      <a:schemeClr val="accent1"/>
                    </a:solidFill>
                    <a:round/>
                  </a:ln>
                  <a:effectLst/>
                </c:spPr>
                <c:marker>
                  <c:symbol val="none"/>
                </c:marker>
                <c:cat>
                  <c:strRef>
                    <c:extLst>
                      <c:ext uri="{02D57815-91ED-43cb-92C2-25804820EDAC}">
                        <c15:formulaRef>
                          <c15:sqref>inventory!$B$45:$I$45</c15:sqref>
                        </c15:formulaRef>
                      </c:ext>
                    </c:extLst>
                    <c:strCache>
                      <c:ptCount val="8"/>
                      <c:pt idx="0">
                        <c:v>Bun</c:v>
                      </c:pt>
                      <c:pt idx="1">
                        <c:v>Muffin</c:v>
                      </c:pt>
                      <c:pt idx="2">
                        <c:v>Tomatoes</c:v>
                      </c:pt>
                      <c:pt idx="3">
                        <c:v>Cheese</c:v>
                      </c:pt>
                      <c:pt idx="4">
                        <c:v>Ketchup</c:v>
                      </c:pt>
                      <c:pt idx="5">
                        <c:v>Mustard</c:v>
                      </c:pt>
                      <c:pt idx="6">
                        <c:v>Salt</c:v>
                      </c:pt>
                      <c:pt idx="7">
                        <c:v>Pickles</c:v>
                      </c:pt>
                    </c:strCache>
                  </c:strRef>
                </c:cat>
                <c:val>
                  <c:numRef>
                    <c:extLst>
                      <c:ext uri="{02D57815-91ED-43cb-92C2-25804820EDAC}">
                        <c15:formulaRef>
                          <c15:sqref>inventory!$B$46:$I$46</c15:sqref>
                        </c15:formulaRef>
                      </c:ext>
                    </c:extLst>
                    <c:numCache>
                      <c:formatCode>_("$"* #,##0.00_);_("$"* \(#,##0.00\);_("$"* "-"??_);_(@_)</c:formatCode>
                      <c:ptCount val="8"/>
                      <c:pt idx="0">
                        <c:v>4</c:v>
                      </c:pt>
                      <c:pt idx="1">
                        <c:v>6</c:v>
                      </c:pt>
                      <c:pt idx="2">
                        <c:v>1.6899999999999995</c:v>
                      </c:pt>
                      <c:pt idx="3">
                        <c:v>6.4599999999999991</c:v>
                      </c:pt>
                      <c:pt idx="4">
                        <c:v>3.26</c:v>
                      </c:pt>
                      <c:pt idx="5">
                        <c:v>3.76</c:v>
                      </c:pt>
                      <c:pt idx="6">
                        <c:v>2.74</c:v>
                      </c:pt>
                      <c:pt idx="7">
                        <c:v>6</c:v>
                      </c:pt>
                    </c:numCache>
                  </c:numRef>
                </c:val>
                <c:smooth val="0"/>
                <c:extLst>
                  <c:ext xmlns:c16="http://schemas.microsoft.com/office/drawing/2014/chart" uri="{C3380CC4-5D6E-409C-BE32-E72D297353CC}">
                    <c16:uniqueId val="{00000001-1BEF-49E6-A1B4-C854AF3500BB}"/>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inventory!$A$48</c15:sqref>
                        </c15:formulaRef>
                      </c:ext>
                    </c:extLst>
                    <c:strCache>
                      <c:ptCount val="1"/>
                      <c:pt idx="0">
                        <c:v>Average earning per product</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inventory!$B$45:$I$45</c15:sqref>
                        </c15:formulaRef>
                      </c:ext>
                    </c:extLst>
                    <c:strCache>
                      <c:ptCount val="8"/>
                      <c:pt idx="0">
                        <c:v>Bun</c:v>
                      </c:pt>
                      <c:pt idx="1">
                        <c:v>Muffin</c:v>
                      </c:pt>
                      <c:pt idx="2">
                        <c:v>Tomatoes</c:v>
                      </c:pt>
                      <c:pt idx="3">
                        <c:v>Cheese</c:v>
                      </c:pt>
                      <c:pt idx="4">
                        <c:v>Ketchup</c:v>
                      </c:pt>
                      <c:pt idx="5">
                        <c:v>Mustard</c:v>
                      </c:pt>
                      <c:pt idx="6">
                        <c:v>Salt</c:v>
                      </c:pt>
                      <c:pt idx="7">
                        <c:v>Pickles</c:v>
                      </c:pt>
                    </c:strCache>
                  </c:strRef>
                </c:cat>
                <c:val>
                  <c:numRef>
                    <c:extLst xmlns:c15="http://schemas.microsoft.com/office/drawing/2012/chart">
                      <c:ext xmlns:c15="http://schemas.microsoft.com/office/drawing/2012/chart" uri="{02D57815-91ED-43cb-92C2-25804820EDAC}">
                        <c15:formulaRef>
                          <c15:sqref>inventory!$B$48:$I$48</c15:sqref>
                        </c15:formulaRef>
                      </c:ext>
                    </c:extLst>
                    <c:numCache>
                      <c:formatCode>_("$"* #,##0.00_);_("$"* \(#,##0.00\);_("$"* "-"??_);_(@_)</c:formatCode>
                      <c:ptCount val="8"/>
                      <c:pt idx="0">
                        <c:v>269.55</c:v>
                      </c:pt>
                      <c:pt idx="1">
                        <c:v>227.17500000000001</c:v>
                      </c:pt>
                      <c:pt idx="2">
                        <c:v>99.4</c:v>
                      </c:pt>
                      <c:pt idx="3">
                        <c:v>125.39999999999999</c:v>
                      </c:pt>
                      <c:pt idx="4">
                        <c:v>414.375</c:v>
                      </c:pt>
                      <c:pt idx="5">
                        <c:v>609.125</c:v>
                      </c:pt>
                      <c:pt idx="6">
                        <c:v>198.65</c:v>
                      </c:pt>
                      <c:pt idx="7">
                        <c:v>248.67000000000002</c:v>
                      </c:pt>
                    </c:numCache>
                  </c:numRef>
                </c:val>
                <c:smooth val="0"/>
                <c:extLst>
                  <c:ext xmlns:c16="http://schemas.microsoft.com/office/drawing/2014/chart" uri="{C3380CC4-5D6E-409C-BE32-E72D297353CC}">
                    <c16:uniqueId val="{00000002-1BEF-49E6-A1B4-C854AF3500BB}"/>
                  </c:ext>
                </c:extLst>
              </c15:ser>
            </c15:filteredLineSeries>
          </c:ext>
        </c:extLst>
      </c:lineChart>
      <c:catAx>
        <c:axId val="370511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509976"/>
        <c:crosses val="autoZero"/>
        <c:auto val="1"/>
        <c:lblAlgn val="ctr"/>
        <c:lblOffset val="100"/>
        <c:noMultiLvlLbl val="0"/>
      </c:catAx>
      <c:valAx>
        <c:axId val="370509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511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inventory!$A$47</c:f>
              <c:strCache>
                <c:ptCount val="1"/>
                <c:pt idx="0">
                  <c:v>Amount Sold increase within 2 months </c:v>
                </c:pt>
              </c:strCache>
            </c:strRef>
          </c:tx>
          <c:spPr>
            <a:ln w="28575" cap="rnd">
              <a:solidFill>
                <a:schemeClr val="accent2"/>
              </a:solidFill>
              <a:round/>
            </a:ln>
            <a:effectLst/>
          </c:spPr>
          <c:marker>
            <c:symbol val="none"/>
          </c:marker>
          <c:cat>
            <c:strRef>
              <c:f>inventory!$B$45:$I$45</c:f>
              <c:strCache>
                <c:ptCount val="8"/>
                <c:pt idx="0">
                  <c:v>Bun</c:v>
                </c:pt>
                <c:pt idx="1">
                  <c:v>Muffin</c:v>
                </c:pt>
                <c:pt idx="2">
                  <c:v>Tomatoes</c:v>
                </c:pt>
                <c:pt idx="3">
                  <c:v>Cheese</c:v>
                </c:pt>
                <c:pt idx="4">
                  <c:v>Ketchup</c:v>
                </c:pt>
                <c:pt idx="5">
                  <c:v>Mustard</c:v>
                </c:pt>
                <c:pt idx="6">
                  <c:v>Salt</c:v>
                </c:pt>
                <c:pt idx="7">
                  <c:v>Pickles</c:v>
                </c:pt>
              </c:strCache>
            </c:strRef>
          </c:cat>
          <c:val>
            <c:numRef>
              <c:f>inventory!$B$47:$I$47</c:f>
              <c:numCache>
                <c:formatCode>0%</c:formatCode>
                <c:ptCount val="8"/>
                <c:pt idx="0">
                  <c:v>1</c:v>
                </c:pt>
                <c:pt idx="1">
                  <c:v>1.25</c:v>
                </c:pt>
                <c:pt idx="2">
                  <c:v>1.5</c:v>
                </c:pt>
                <c:pt idx="3">
                  <c:v>2.8</c:v>
                </c:pt>
                <c:pt idx="4">
                  <c:v>1.9</c:v>
                </c:pt>
                <c:pt idx="5">
                  <c:v>1.98</c:v>
                </c:pt>
                <c:pt idx="6">
                  <c:v>0.25</c:v>
                </c:pt>
                <c:pt idx="7">
                  <c:v>1</c:v>
                </c:pt>
              </c:numCache>
            </c:numRef>
          </c:val>
          <c:smooth val="0"/>
          <c:extLst>
            <c:ext xmlns:c16="http://schemas.microsoft.com/office/drawing/2014/chart" uri="{C3380CC4-5D6E-409C-BE32-E72D297353CC}">
              <c16:uniqueId val="{00000001-7773-45FA-A004-97E6FD5AB298}"/>
            </c:ext>
          </c:extLst>
        </c:ser>
        <c:dLbls>
          <c:showLegendKey val="0"/>
          <c:showVal val="0"/>
          <c:showCatName val="0"/>
          <c:showSerName val="0"/>
          <c:showPercent val="0"/>
          <c:showBubbleSize val="0"/>
        </c:dLbls>
        <c:smooth val="0"/>
        <c:axId val="370511944"/>
        <c:axId val="370509976"/>
        <c:extLst>
          <c:ext xmlns:c15="http://schemas.microsoft.com/office/drawing/2012/chart" uri="{02D57815-91ED-43cb-92C2-25804820EDAC}">
            <c15:filteredLineSeries>
              <c15:ser>
                <c:idx val="0"/>
                <c:order val="0"/>
                <c:tx>
                  <c:strRef>
                    <c:extLst>
                      <c:ext uri="{02D57815-91ED-43cb-92C2-25804820EDAC}">
                        <c15:formulaRef>
                          <c15:sqref>inventory!$A$46</c15:sqref>
                        </c15:formulaRef>
                      </c:ext>
                    </c:extLst>
                    <c:strCache>
                      <c:ptCount val="1"/>
                      <c:pt idx="0">
                        <c:v>Profit Earned per product</c:v>
                      </c:pt>
                    </c:strCache>
                  </c:strRef>
                </c:tx>
                <c:spPr>
                  <a:ln w="28575" cap="rnd">
                    <a:solidFill>
                      <a:schemeClr val="accent1"/>
                    </a:solidFill>
                    <a:round/>
                  </a:ln>
                  <a:effectLst/>
                </c:spPr>
                <c:marker>
                  <c:symbol val="none"/>
                </c:marker>
                <c:cat>
                  <c:strRef>
                    <c:extLst>
                      <c:ext uri="{02D57815-91ED-43cb-92C2-25804820EDAC}">
                        <c15:formulaRef>
                          <c15:sqref>inventory!$B$45:$I$45</c15:sqref>
                        </c15:formulaRef>
                      </c:ext>
                    </c:extLst>
                    <c:strCache>
                      <c:ptCount val="8"/>
                      <c:pt idx="0">
                        <c:v>Bun</c:v>
                      </c:pt>
                      <c:pt idx="1">
                        <c:v>Muffin</c:v>
                      </c:pt>
                      <c:pt idx="2">
                        <c:v>Tomatoes</c:v>
                      </c:pt>
                      <c:pt idx="3">
                        <c:v>Cheese</c:v>
                      </c:pt>
                      <c:pt idx="4">
                        <c:v>Ketchup</c:v>
                      </c:pt>
                      <c:pt idx="5">
                        <c:v>Mustard</c:v>
                      </c:pt>
                      <c:pt idx="6">
                        <c:v>Salt</c:v>
                      </c:pt>
                      <c:pt idx="7">
                        <c:v>Pickles</c:v>
                      </c:pt>
                    </c:strCache>
                  </c:strRef>
                </c:cat>
                <c:val>
                  <c:numRef>
                    <c:extLst>
                      <c:ext uri="{02D57815-91ED-43cb-92C2-25804820EDAC}">
                        <c15:formulaRef>
                          <c15:sqref>inventory!$B$46:$I$46</c15:sqref>
                        </c15:formulaRef>
                      </c:ext>
                    </c:extLst>
                    <c:numCache>
                      <c:formatCode>_("$"* #,##0.00_);_("$"* \(#,##0.00\);_("$"* "-"??_);_(@_)</c:formatCode>
                      <c:ptCount val="8"/>
                      <c:pt idx="0">
                        <c:v>4</c:v>
                      </c:pt>
                      <c:pt idx="1">
                        <c:v>6</c:v>
                      </c:pt>
                      <c:pt idx="2">
                        <c:v>1.6899999999999995</c:v>
                      </c:pt>
                      <c:pt idx="3">
                        <c:v>6.4599999999999991</c:v>
                      </c:pt>
                      <c:pt idx="4">
                        <c:v>3.26</c:v>
                      </c:pt>
                      <c:pt idx="5">
                        <c:v>3.76</c:v>
                      </c:pt>
                      <c:pt idx="6">
                        <c:v>2.74</c:v>
                      </c:pt>
                      <c:pt idx="7">
                        <c:v>6</c:v>
                      </c:pt>
                    </c:numCache>
                  </c:numRef>
                </c:val>
                <c:smooth val="0"/>
                <c:extLst>
                  <c:ext xmlns:c16="http://schemas.microsoft.com/office/drawing/2014/chart" uri="{C3380CC4-5D6E-409C-BE32-E72D297353CC}">
                    <c16:uniqueId val="{00000000-7773-45FA-A004-97E6FD5AB298}"/>
                  </c:ext>
                </c:extLst>
              </c15:ser>
            </c15:filteredLineSeries>
            <c15:filteredLineSeries>
              <c15:ser>
                <c:idx val="2"/>
                <c:order val="2"/>
                <c:tx>
                  <c:strRef>
                    <c:extLst>
                      <c:ext xmlns:c15="http://schemas.microsoft.com/office/drawing/2012/chart" uri="{02D57815-91ED-43cb-92C2-25804820EDAC}">
                        <c15:formulaRef>
                          <c15:sqref>inventory!$A$48</c15:sqref>
                        </c15:formulaRef>
                      </c:ext>
                    </c:extLst>
                    <c:strCache>
                      <c:ptCount val="1"/>
                      <c:pt idx="0">
                        <c:v>Average earning per product</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inventory!$B$45:$I$45</c15:sqref>
                        </c15:formulaRef>
                      </c:ext>
                    </c:extLst>
                    <c:strCache>
                      <c:ptCount val="8"/>
                      <c:pt idx="0">
                        <c:v>Bun</c:v>
                      </c:pt>
                      <c:pt idx="1">
                        <c:v>Muffin</c:v>
                      </c:pt>
                      <c:pt idx="2">
                        <c:v>Tomatoes</c:v>
                      </c:pt>
                      <c:pt idx="3">
                        <c:v>Cheese</c:v>
                      </c:pt>
                      <c:pt idx="4">
                        <c:v>Ketchup</c:v>
                      </c:pt>
                      <c:pt idx="5">
                        <c:v>Mustard</c:v>
                      </c:pt>
                      <c:pt idx="6">
                        <c:v>Salt</c:v>
                      </c:pt>
                      <c:pt idx="7">
                        <c:v>Pickles</c:v>
                      </c:pt>
                    </c:strCache>
                  </c:strRef>
                </c:cat>
                <c:val>
                  <c:numRef>
                    <c:extLst>
                      <c:ext xmlns:c15="http://schemas.microsoft.com/office/drawing/2012/chart" uri="{02D57815-91ED-43cb-92C2-25804820EDAC}">
                        <c15:formulaRef>
                          <c15:sqref>inventory!$B$48:$I$48</c15:sqref>
                        </c15:formulaRef>
                      </c:ext>
                    </c:extLst>
                    <c:numCache>
                      <c:formatCode>_("$"* #,##0.00_);_("$"* \(#,##0.00\);_("$"* "-"??_);_(@_)</c:formatCode>
                      <c:ptCount val="8"/>
                      <c:pt idx="0">
                        <c:v>269.55</c:v>
                      </c:pt>
                      <c:pt idx="1">
                        <c:v>227.17500000000001</c:v>
                      </c:pt>
                      <c:pt idx="2">
                        <c:v>99.4</c:v>
                      </c:pt>
                      <c:pt idx="3">
                        <c:v>125.39999999999999</c:v>
                      </c:pt>
                      <c:pt idx="4">
                        <c:v>414.375</c:v>
                      </c:pt>
                      <c:pt idx="5">
                        <c:v>609.125</c:v>
                      </c:pt>
                      <c:pt idx="6">
                        <c:v>198.65</c:v>
                      </c:pt>
                      <c:pt idx="7">
                        <c:v>248.67000000000002</c:v>
                      </c:pt>
                    </c:numCache>
                  </c:numRef>
                </c:val>
                <c:smooth val="0"/>
                <c:extLst>
                  <c:ext xmlns:c16="http://schemas.microsoft.com/office/drawing/2014/chart" uri="{C3380CC4-5D6E-409C-BE32-E72D297353CC}">
                    <c16:uniqueId val="{00000002-7773-45FA-A004-97E6FD5AB298}"/>
                  </c:ext>
                </c:extLst>
              </c15:ser>
            </c15:filteredLineSeries>
          </c:ext>
        </c:extLst>
      </c:lineChart>
      <c:catAx>
        <c:axId val="370511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509976"/>
        <c:crosses val="autoZero"/>
        <c:auto val="1"/>
        <c:lblAlgn val="ctr"/>
        <c:lblOffset val="100"/>
        <c:noMultiLvlLbl val="0"/>
      </c:catAx>
      <c:valAx>
        <c:axId val="370509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511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2"/>
          <c:order val="2"/>
          <c:tx>
            <c:strRef>
              <c:f>inventory!$A$48</c:f>
              <c:strCache>
                <c:ptCount val="1"/>
                <c:pt idx="0">
                  <c:v>Average earning per product</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inventory!$B$45:$I$45</c:f>
              <c:strCache>
                <c:ptCount val="8"/>
                <c:pt idx="0">
                  <c:v>Bun</c:v>
                </c:pt>
                <c:pt idx="1">
                  <c:v>Muffin</c:v>
                </c:pt>
                <c:pt idx="2">
                  <c:v>Tomatoes</c:v>
                </c:pt>
                <c:pt idx="3">
                  <c:v>Cheese</c:v>
                </c:pt>
                <c:pt idx="4">
                  <c:v>Ketchup</c:v>
                </c:pt>
                <c:pt idx="5">
                  <c:v>Mustard</c:v>
                </c:pt>
                <c:pt idx="6">
                  <c:v>Salt</c:v>
                </c:pt>
                <c:pt idx="7">
                  <c:v>Pickles</c:v>
                </c:pt>
              </c:strCache>
            </c:strRef>
          </c:cat>
          <c:val>
            <c:numRef>
              <c:f>inventory!$B$48:$I$48</c:f>
              <c:numCache>
                <c:formatCode>_("$"* #,##0.00_);_("$"* \(#,##0.00\);_("$"* "-"??_);_(@_)</c:formatCode>
                <c:ptCount val="8"/>
                <c:pt idx="0">
                  <c:v>269.55</c:v>
                </c:pt>
                <c:pt idx="1">
                  <c:v>227.17500000000001</c:v>
                </c:pt>
                <c:pt idx="2">
                  <c:v>99.4</c:v>
                </c:pt>
                <c:pt idx="3">
                  <c:v>125.39999999999999</c:v>
                </c:pt>
                <c:pt idx="4">
                  <c:v>414.375</c:v>
                </c:pt>
                <c:pt idx="5">
                  <c:v>609.125</c:v>
                </c:pt>
                <c:pt idx="6">
                  <c:v>198.65</c:v>
                </c:pt>
                <c:pt idx="7">
                  <c:v>248.67000000000002</c:v>
                </c:pt>
              </c:numCache>
            </c:numRef>
          </c:val>
          <c:extLst>
            <c:ext xmlns:c16="http://schemas.microsoft.com/office/drawing/2014/chart" uri="{C3380CC4-5D6E-409C-BE32-E72D297353CC}">
              <c16:uniqueId val="{00000002-B108-4127-A0FC-C1A56ADB8F7D}"/>
            </c:ext>
          </c:extLst>
        </c:ser>
        <c:dLbls>
          <c:dLblPos val="inEnd"/>
          <c:showLegendKey val="0"/>
          <c:showVal val="0"/>
          <c:showCatName val="0"/>
          <c:showSerName val="0"/>
          <c:showPercent val="1"/>
          <c:showBubbleSize val="0"/>
          <c:showLeaderLines val="1"/>
        </c:dLbls>
        <c:extLst>
          <c:ext xmlns:c15="http://schemas.microsoft.com/office/drawing/2012/chart" uri="{02D57815-91ED-43cb-92C2-25804820EDAC}">
            <c15:filteredPieSeries>
              <c15:ser>
                <c:idx val="0"/>
                <c:order val="0"/>
                <c:tx>
                  <c:strRef>
                    <c:extLst>
                      <c:ext uri="{02D57815-91ED-43cb-92C2-25804820EDAC}">
                        <c15:formulaRef>
                          <c15:sqref>inventory!$A$46</c15:sqref>
                        </c15:formulaRef>
                      </c:ext>
                    </c:extLst>
                    <c:strCache>
                      <c:ptCount val="1"/>
                      <c:pt idx="0">
                        <c:v>Profit Earned per product</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uri="{CE6537A1-D6FC-4f65-9D91-7224C49458BB}"/>
                  </c:extLst>
                </c:dLbls>
                <c:cat>
                  <c:strRef>
                    <c:extLst>
                      <c:ext uri="{02D57815-91ED-43cb-92C2-25804820EDAC}">
                        <c15:formulaRef>
                          <c15:sqref>inventory!$B$45:$I$45</c15:sqref>
                        </c15:formulaRef>
                      </c:ext>
                    </c:extLst>
                    <c:strCache>
                      <c:ptCount val="8"/>
                      <c:pt idx="0">
                        <c:v>Bun</c:v>
                      </c:pt>
                      <c:pt idx="1">
                        <c:v>Muffin</c:v>
                      </c:pt>
                      <c:pt idx="2">
                        <c:v>Tomatoes</c:v>
                      </c:pt>
                      <c:pt idx="3">
                        <c:v>Cheese</c:v>
                      </c:pt>
                      <c:pt idx="4">
                        <c:v>Ketchup</c:v>
                      </c:pt>
                      <c:pt idx="5">
                        <c:v>Mustard</c:v>
                      </c:pt>
                      <c:pt idx="6">
                        <c:v>Salt</c:v>
                      </c:pt>
                      <c:pt idx="7">
                        <c:v>Pickles</c:v>
                      </c:pt>
                    </c:strCache>
                  </c:strRef>
                </c:cat>
                <c:val>
                  <c:numRef>
                    <c:extLst>
                      <c:ext uri="{02D57815-91ED-43cb-92C2-25804820EDAC}">
                        <c15:formulaRef>
                          <c15:sqref>inventory!$B$46:$I$46</c15:sqref>
                        </c15:formulaRef>
                      </c:ext>
                    </c:extLst>
                    <c:numCache>
                      <c:formatCode>_("$"* #,##0.00_);_("$"* \(#,##0.00\);_("$"* "-"??_);_(@_)</c:formatCode>
                      <c:ptCount val="8"/>
                      <c:pt idx="0">
                        <c:v>4</c:v>
                      </c:pt>
                      <c:pt idx="1">
                        <c:v>6</c:v>
                      </c:pt>
                      <c:pt idx="2">
                        <c:v>1.6899999999999995</c:v>
                      </c:pt>
                      <c:pt idx="3">
                        <c:v>6.4599999999999991</c:v>
                      </c:pt>
                      <c:pt idx="4">
                        <c:v>3.26</c:v>
                      </c:pt>
                      <c:pt idx="5">
                        <c:v>3.76</c:v>
                      </c:pt>
                      <c:pt idx="6">
                        <c:v>2.74</c:v>
                      </c:pt>
                      <c:pt idx="7">
                        <c:v>6</c:v>
                      </c:pt>
                    </c:numCache>
                  </c:numRef>
                </c:val>
                <c:extLst>
                  <c:ext xmlns:c16="http://schemas.microsoft.com/office/drawing/2014/chart" uri="{C3380CC4-5D6E-409C-BE32-E72D297353CC}">
                    <c16:uniqueId val="{00000000-B108-4127-A0FC-C1A56ADB8F7D}"/>
                  </c:ext>
                </c:extLst>
              </c15:ser>
            </c15:filteredPieSeries>
            <c15:filteredPieSeries>
              <c15:ser>
                <c:idx val="1"/>
                <c:order val="1"/>
                <c:tx>
                  <c:strRef>
                    <c:extLst>
                      <c:ext xmlns:c15="http://schemas.microsoft.com/office/drawing/2012/chart" uri="{02D57815-91ED-43cb-92C2-25804820EDAC}">
                        <c15:formulaRef>
                          <c15:sqref>inventory!$A$47</c15:sqref>
                        </c15:formulaRef>
                      </c:ext>
                    </c:extLst>
                    <c:strCache>
                      <c:ptCount val="1"/>
                      <c:pt idx="0">
                        <c:v>Amount Sold increase within 2 months </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ormulaRef>
                          <c15:sqref>inventory!$B$45:$I$45</c15:sqref>
                        </c15:formulaRef>
                      </c:ext>
                    </c:extLst>
                    <c:strCache>
                      <c:ptCount val="8"/>
                      <c:pt idx="0">
                        <c:v>Bun</c:v>
                      </c:pt>
                      <c:pt idx="1">
                        <c:v>Muffin</c:v>
                      </c:pt>
                      <c:pt idx="2">
                        <c:v>Tomatoes</c:v>
                      </c:pt>
                      <c:pt idx="3">
                        <c:v>Cheese</c:v>
                      </c:pt>
                      <c:pt idx="4">
                        <c:v>Ketchup</c:v>
                      </c:pt>
                      <c:pt idx="5">
                        <c:v>Mustard</c:v>
                      </c:pt>
                      <c:pt idx="6">
                        <c:v>Salt</c:v>
                      </c:pt>
                      <c:pt idx="7">
                        <c:v>Pickles</c:v>
                      </c:pt>
                    </c:strCache>
                  </c:strRef>
                </c:cat>
                <c:val>
                  <c:numRef>
                    <c:extLst>
                      <c:ext xmlns:c15="http://schemas.microsoft.com/office/drawing/2012/chart" uri="{02D57815-91ED-43cb-92C2-25804820EDAC}">
                        <c15:formulaRef>
                          <c15:sqref>inventory!$B$47:$I$47</c15:sqref>
                        </c15:formulaRef>
                      </c:ext>
                    </c:extLst>
                    <c:numCache>
                      <c:formatCode>0%</c:formatCode>
                      <c:ptCount val="8"/>
                      <c:pt idx="0">
                        <c:v>1</c:v>
                      </c:pt>
                      <c:pt idx="1">
                        <c:v>1.25</c:v>
                      </c:pt>
                      <c:pt idx="2">
                        <c:v>1.5</c:v>
                      </c:pt>
                      <c:pt idx="3">
                        <c:v>2.8</c:v>
                      </c:pt>
                      <c:pt idx="4">
                        <c:v>1.9</c:v>
                      </c:pt>
                      <c:pt idx="5">
                        <c:v>1.98</c:v>
                      </c:pt>
                      <c:pt idx="6">
                        <c:v>0.25</c:v>
                      </c:pt>
                      <c:pt idx="7">
                        <c:v>1</c:v>
                      </c:pt>
                    </c:numCache>
                  </c:numRef>
                </c:val>
                <c:extLst>
                  <c:ext xmlns:c16="http://schemas.microsoft.com/office/drawing/2014/chart" uri="{C3380CC4-5D6E-409C-BE32-E72D297353CC}">
                    <c16:uniqueId val="{00000001-B108-4127-A0FC-C1A56ADB8F7D}"/>
                  </c:ext>
                </c:extLst>
              </c15:ser>
            </c15:filteredPieSeries>
          </c:ext>
        </c:extLst>
      </c:pie3D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567147856517928E-2"/>
          <c:y val="0.18199074074074076"/>
          <c:w val="0.87232174103237092"/>
          <c:h val="0.71523950131233593"/>
        </c:manualLayout>
      </c:layout>
      <c:line3DChart>
        <c:grouping val="standard"/>
        <c:varyColors val="0"/>
        <c:ser>
          <c:idx val="0"/>
          <c:order val="0"/>
          <c:tx>
            <c:strRef>
              <c:f>inventory!$A$49</c:f>
              <c:strCache>
                <c:ptCount val="1"/>
                <c:pt idx="0">
                  <c:v>Profit margin for two months</c:v>
                </c:pt>
              </c:strCache>
            </c:strRef>
          </c:tx>
          <c:spPr>
            <a:pattFill prst="ltUpDiag">
              <a:fgClr>
                <a:schemeClr val="accent1"/>
              </a:fgClr>
              <a:bgClr>
                <a:schemeClr val="lt1"/>
              </a:bgClr>
            </a:patt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val>
            <c:numRef>
              <c:f>inventory!$B$49</c:f>
              <c:numCache>
                <c:formatCode>0%</c:formatCode>
                <c:ptCount val="1"/>
                <c:pt idx="0">
                  <c:v>1.4665505059385842</c:v>
                </c:pt>
              </c:numCache>
            </c:numRef>
          </c:val>
          <c:smooth val="0"/>
          <c:extLst>
            <c:ext xmlns:c16="http://schemas.microsoft.com/office/drawing/2014/chart" uri="{C3380CC4-5D6E-409C-BE32-E72D297353CC}">
              <c16:uniqueId val="{00000000-78F6-4D00-A703-5FA3815F5111}"/>
            </c:ext>
          </c:extLst>
        </c:ser>
        <c:dLbls>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axId val="384744584"/>
        <c:axId val="384744912"/>
        <c:axId val="382594944"/>
      </c:line3DChart>
      <c:catAx>
        <c:axId val="384744584"/>
        <c:scaling>
          <c:orientation val="minMax"/>
        </c:scaling>
        <c:delete val="0"/>
        <c:axPos val="b"/>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84744912"/>
        <c:crosses val="autoZero"/>
        <c:auto val="1"/>
        <c:lblAlgn val="ctr"/>
        <c:lblOffset val="100"/>
        <c:noMultiLvlLbl val="0"/>
      </c:catAx>
      <c:valAx>
        <c:axId val="3847449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84744584"/>
        <c:crosses val="autoZero"/>
        <c:crossBetween val="between"/>
      </c:valAx>
      <c:serAx>
        <c:axId val="382594944"/>
        <c:scaling>
          <c:orientation val="minMax"/>
        </c:scaling>
        <c:delete val="0"/>
        <c:axPos val="b"/>
        <c:majorTickMark val="out"/>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84744912"/>
      </c:ser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Tax</a:t>
            </a:r>
            <a:r>
              <a:rPr lang="en-US" baseline="0"/>
              <a:t> Rate For Products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inventory!$A$3</c:f>
              <c:strCache>
                <c:ptCount val="1"/>
                <c:pt idx="0">
                  <c:v>Bun </c:v>
                </c:pt>
              </c:strCache>
            </c:strRef>
          </c:tx>
          <c:spPr>
            <a:solidFill>
              <a:schemeClr val="accent1"/>
            </a:solidFill>
            <a:ln>
              <a:noFill/>
            </a:ln>
            <a:effectLst/>
          </c:spPr>
          <c:invertIfNegative val="0"/>
          <c:cat>
            <c:strRef>
              <c:extLst>
                <c:ext xmlns:c15="http://schemas.microsoft.com/office/drawing/2012/chart" uri="{02D57815-91ED-43cb-92C2-25804820EDAC}">
                  <c15:fullRef>
                    <c15:sqref>inventory!$B$1:$L$2</c15:sqref>
                  </c15:fullRef>
                </c:ext>
              </c:extLst>
              <c:f>inventory!$D$2</c:f>
              <c:strCache>
                <c:ptCount val="1"/>
                <c:pt idx="0">
                  <c:v>Tax Rate</c:v>
                </c:pt>
              </c:strCache>
            </c:strRef>
          </c:cat>
          <c:val>
            <c:numRef>
              <c:extLst>
                <c:ext xmlns:c15="http://schemas.microsoft.com/office/drawing/2012/chart" uri="{02D57815-91ED-43cb-92C2-25804820EDAC}">
                  <c15:fullRef>
                    <c15:sqref>inventory!$B$3:$L$3</c15:sqref>
                  </c15:fullRef>
                </c:ext>
              </c:extLst>
              <c:f>inventory!$D$3</c:f>
              <c:numCache>
                <c:formatCode>_("$"* #,##0.00_);_("$"* \(#,##0.00\);_("$"* "-"??_);_(@_)</c:formatCode>
                <c:ptCount val="1"/>
                <c:pt idx="0" formatCode="0%">
                  <c:v>0.05</c:v>
                </c:pt>
              </c:numCache>
            </c:numRef>
          </c:val>
          <c:extLst>
            <c:ext xmlns:c16="http://schemas.microsoft.com/office/drawing/2014/chart" uri="{C3380CC4-5D6E-409C-BE32-E72D297353CC}">
              <c16:uniqueId val="{00000000-4B82-4671-80CD-8B37B873827A}"/>
            </c:ext>
          </c:extLst>
        </c:ser>
        <c:ser>
          <c:idx val="1"/>
          <c:order val="1"/>
          <c:tx>
            <c:strRef>
              <c:f>inventory!$A$4</c:f>
              <c:strCache>
                <c:ptCount val="1"/>
                <c:pt idx="0">
                  <c:v>Muffins</c:v>
                </c:pt>
              </c:strCache>
            </c:strRef>
          </c:tx>
          <c:spPr>
            <a:solidFill>
              <a:schemeClr val="accent2"/>
            </a:solidFill>
            <a:ln>
              <a:noFill/>
            </a:ln>
            <a:effectLst/>
          </c:spPr>
          <c:invertIfNegative val="0"/>
          <c:cat>
            <c:strRef>
              <c:extLst>
                <c:ext xmlns:c15="http://schemas.microsoft.com/office/drawing/2012/chart" uri="{02D57815-91ED-43cb-92C2-25804820EDAC}">
                  <c15:fullRef>
                    <c15:sqref>inventory!$B$1:$L$2</c15:sqref>
                  </c15:fullRef>
                </c:ext>
              </c:extLst>
              <c:f>inventory!$D$2</c:f>
              <c:strCache>
                <c:ptCount val="1"/>
                <c:pt idx="0">
                  <c:v>Tax Rate</c:v>
                </c:pt>
              </c:strCache>
            </c:strRef>
          </c:cat>
          <c:val>
            <c:numRef>
              <c:extLst>
                <c:ext xmlns:c15="http://schemas.microsoft.com/office/drawing/2012/chart" uri="{02D57815-91ED-43cb-92C2-25804820EDAC}">
                  <c15:fullRef>
                    <c15:sqref>inventory!$B$4:$L$4</c15:sqref>
                  </c15:fullRef>
                </c:ext>
              </c:extLst>
              <c:f>inventory!$D$4</c:f>
              <c:numCache>
                <c:formatCode>_("$"* #,##0.00_);_("$"* \(#,##0.00\);_("$"* "-"??_);_(@_)</c:formatCode>
                <c:ptCount val="1"/>
                <c:pt idx="0" formatCode="0%">
                  <c:v>0.04</c:v>
                </c:pt>
              </c:numCache>
            </c:numRef>
          </c:val>
          <c:extLst>
            <c:ext xmlns:c16="http://schemas.microsoft.com/office/drawing/2014/chart" uri="{C3380CC4-5D6E-409C-BE32-E72D297353CC}">
              <c16:uniqueId val="{00000001-4B82-4671-80CD-8B37B873827A}"/>
            </c:ext>
          </c:extLst>
        </c:ser>
        <c:ser>
          <c:idx val="2"/>
          <c:order val="2"/>
          <c:tx>
            <c:strRef>
              <c:f>inventory!$A$5</c:f>
              <c:strCache>
                <c:ptCount val="1"/>
                <c:pt idx="0">
                  <c:v>Tomatoes</c:v>
                </c:pt>
              </c:strCache>
            </c:strRef>
          </c:tx>
          <c:spPr>
            <a:solidFill>
              <a:schemeClr val="accent3"/>
            </a:solidFill>
            <a:ln>
              <a:noFill/>
            </a:ln>
            <a:effectLst/>
          </c:spPr>
          <c:invertIfNegative val="0"/>
          <c:cat>
            <c:strRef>
              <c:extLst>
                <c:ext xmlns:c15="http://schemas.microsoft.com/office/drawing/2012/chart" uri="{02D57815-91ED-43cb-92C2-25804820EDAC}">
                  <c15:fullRef>
                    <c15:sqref>inventory!$B$1:$L$2</c15:sqref>
                  </c15:fullRef>
                </c:ext>
              </c:extLst>
              <c:f>inventory!$D$2</c:f>
              <c:strCache>
                <c:ptCount val="1"/>
                <c:pt idx="0">
                  <c:v>Tax Rate</c:v>
                </c:pt>
              </c:strCache>
            </c:strRef>
          </c:cat>
          <c:val>
            <c:numRef>
              <c:extLst>
                <c:ext xmlns:c15="http://schemas.microsoft.com/office/drawing/2012/chart" uri="{02D57815-91ED-43cb-92C2-25804820EDAC}">
                  <c15:fullRef>
                    <c15:sqref>inventory!$B$5:$L$5</c15:sqref>
                  </c15:fullRef>
                </c:ext>
              </c:extLst>
              <c:f>inventory!$D$5</c:f>
              <c:numCache>
                <c:formatCode>_("$"* #,##0.00_);_("$"* \(#,##0.00\);_("$"* "-"??_);_(@_)</c:formatCode>
                <c:ptCount val="1"/>
                <c:pt idx="0" formatCode="0%">
                  <c:v>0.1</c:v>
                </c:pt>
              </c:numCache>
            </c:numRef>
          </c:val>
          <c:extLst>
            <c:ext xmlns:c16="http://schemas.microsoft.com/office/drawing/2014/chart" uri="{C3380CC4-5D6E-409C-BE32-E72D297353CC}">
              <c16:uniqueId val="{00000002-4B82-4671-80CD-8B37B873827A}"/>
            </c:ext>
          </c:extLst>
        </c:ser>
        <c:ser>
          <c:idx val="3"/>
          <c:order val="3"/>
          <c:tx>
            <c:strRef>
              <c:f>inventory!$A$6</c:f>
              <c:strCache>
                <c:ptCount val="1"/>
                <c:pt idx="0">
                  <c:v>Cheese</c:v>
                </c:pt>
              </c:strCache>
            </c:strRef>
          </c:tx>
          <c:spPr>
            <a:solidFill>
              <a:schemeClr val="accent4"/>
            </a:solidFill>
            <a:ln>
              <a:noFill/>
            </a:ln>
            <a:effectLst/>
          </c:spPr>
          <c:invertIfNegative val="0"/>
          <c:cat>
            <c:strRef>
              <c:extLst>
                <c:ext xmlns:c15="http://schemas.microsoft.com/office/drawing/2012/chart" uri="{02D57815-91ED-43cb-92C2-25804820EDAC}">
                  <c15:fullRef>
                    <c15:sqref>inventory!$B$1:$L$2</c15:sqref>
                  </c15:fullRef>
                </c:ext>
              </c:extLst>
              <c:f>inventory!$D$2</c:f>
              <c:strCache>
                <c:ptCount val="1"/>
                <c:pt idx="0">
                  <c:v>Tax Rate</c:v>
                </c:pt>
              </c:strCache>
            </c:strRef>
          </c:cat>
          <c:val>
            <c:numRef>
              <c:extLst>
                <c:ext xmlns:c15="http://schemas.microsoft.com/office/drawing/2012/chart" uri="{02D57815-91ED-43cb-92C2-25804820EDAC}">
                  <c15:fullRef>
                    <c15:sqref>inventory!$B$6:$L$6</c15:sqref>
                  </c15:fullRef>
                </c:ext>
              </c:extLst>
              <c:f>inventory!$D$6</c:f>
              <c:numCache>
                <c:formatCode>_("$"* #,##0.00_);_("$"* \(#,##0.00\);_("$"* "-"??_);_(@_)</c:formatCode>
                <c:ptCount val="1"/>
                <c:pt idx="0" formatCode="0%">
                  <c:v>0.05</c:v>
                </c:pt>
              </c:numCache>
            </c:numRef>
          </c:val>
          <c:extLst>
            <c:ext xmlns:c16="http://schemas.microsoft.com/office/drawing/2014/chart" uri="{C3380CC4-5D6E-409C-BE32-E72D297353CC}">
              <c16:uniqueId val="{00000003-4B82-4671-80CD-8B37B873827A}"/>
            </c:ext>
          </c:extLst>
        </c:ser>
        <c:ser>
          <c:idx val="4"/>
          <c:order val="4"/>
          <c:tx>
            <c:strRef>
              <c:f>inventory!$A$7</c:f>
              <c:strCache>
                <c:ptCount val="1"/>
                <c:pt idx="0">
                  <c:v>Ketchup </c:v>
                </c:pt>
              </c:strCache>
            </c:strRef>
          </c:tx>
          <c:spPr>
            <a:solidFill>
              <a:schemeClr val="accent5"/>
            </a:solidFill>
            <a:ln>
              <a:noFill/>
            </a:ln>
            <a:effectLst/>
          </c:spPr>
          <c:invertIfNegative val="0"/>
          <c:cat>
            <c:strRef>
              <c:extLst>
                <c:ext xmlns:c15="http://schemas.microsoft.com/office/drawing/2012/chart" uri="{02D57815-91ED-43cb-92C2-25804820EDAC}">
                  <c15:fullRef>
                    <c15:sqref>inventory!$B$1:$L$2</c15:sqref>
                  </c15:fullRef>
                </c:ext>
              </c:extLst>
              <c:f>inventory!$D$2</c:f>
              <c:strCache>
                <c:ptCount val="1"/>
                <c:pt idx="0">
                  <c:v>Tax Rate</c:v>
                </c:pt>
              </c:strCache>
            </c:strRef>
          </c:cat>
          <c:val>
            <c:numRef>
              <c:extLst>
                <c:ext xmlns:c15="http://schemas.microsoft.com/office/drawing/2012/chart" uri="{02D57815-91ED-43cb-92C2-25804820EDAC}">
                  <c15:fullRef>
                    <c15:sqref>inventory!$B$7:$L$7</c15:sqref>
                  </c15:fullRef>
                </c:ext>
              </c:extLst>
              <c:f>inventory!$D$7</c:f>
              <c:numCache>
                <c:formatCode>_("$"* #,##0.00_);_("$"* \(#,##0.00\);_("$"* "-"??_);_(@_)</c:formatCode>
                <c:ptCount val="1"/>
                <c:pt idx="0" formatCode="0%">
                  <c:v>7.0000000000000007E-2</c:v>
                </c:pt>
              </c:numCache>
            </c:numRef>
          </c:val>
          <c:extLst>
            <c:ext xmlns:c16="http://schemas.microsoft.com/office/drawing/2014/chart" uri="{C3380CC4-5D6E-409C-BE32-E72D297353CC}">
              <c16:uniqueId val="{00000004-4B82-4671-80CD-8B37B873827A}"/>
            </c:ext>
          </c:extLst>
        </c:ser>
        <c:ser>
          <c:idx val="5"/>
          <c:order val="5"/>
          <c:tx>
            <c:strRef>
              <c:f>inventory!$A$8</c:f>
              <c:strCache>
                <c:ptCount val="1"/>
                <c:pt idx="0">
                  <c:v>Mustard</c:v>
                </c:pt>
              </c:strCache>
            </c:strRef>
          </c:tx>
          <c:spPr>
            <a:solidFill>
              <a:schemeClr val="accent6"/>
            </a:solidFill>
            <a:ln>
              <a:noFill/>
            </a:ln>
            <a:effectLst/>
          </c:spPr>
          <c:invertIfNegative val="0"/>
          <c:cat>
            <c:strRef>
              <c:extLst>
                <c:ext xmlns:c15="http://schemas.microsoft.com/office/drawing/2012/chart" uri="{02D57815-91ED-43cb-92C2-25804820EDAC}">
                  <c15:fullRef>
                    <c15:sqref>inventory!$B$1:$L$2</c15:sqref>
                  </c15:fullRef>
                </c:ext>
              </c:extLst>
              <c:f>inventory!$D$2</c:f>
              <c:strCache>
                <c:ptCount val="1"/>
                <c:pt idx="0">
                  <c:v>Tax Rate</c:v>
                </c:pt>
              </c:strCache>
            </c:strRef>
          </c:cat>
          <c:val>
            <c:numRef>
              <c:extLst>
                <c:ext xmlns:c15="http://schemas.microsoft.com/office/drawing/2012/chart" uri="{02D57815-91ED-43cb-92C2-25804820EDAC}">
                  <c15:fullRef>
                    <c15:sqref>inventory!$B$8:$L$8</c15:sqref>
                  </c15:fullRef>
                </c:ext>
              </c:extLst>
              <c:f>inventory!$D$8</c:f>
              <c:numCache>
                <c:formatCode>_("$"* #,##0.00_);_("$"* \(#,##0.00\);_("$"* "-"??_);_(@_)</c:formatCode>
                <c:ptCount val="1"/>
                <c:pt idx="0" formatCode="0%">
                  <c:v>0.05</c:v>
                </c:pt>
              </c:numCache>
            </c:numRef>
          </c:val>
          <c:extLst>
            <c:ext xmlns:c16="http://schemas.microsoft.com/office/drawing/2014/chart" uri="{C3380CC4-5D6E-409C-BE32-E72D297353CC}">
              <c16:uniqueId val="{00000005-4B82-4671-80CD-8B37B873827A}"/>
            </c:ext>
          </c:extLst>
        </c:ser>
        <c:ser>
          <c:idx val="6"/>
          <c:order val="6"/>
          <c:tx>
            <c:strRef>
              <c:f>inventory!$A$9</c:f>
              <c:strCache>
                <c:ptCount val="1"/>
                <c:pt idx="0">
                  <c:v>Salt</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inventory!$B$1:$L$2</c15:sqref>
                  </c15:fullRef>
                </c:ext>
              </c:extLst>
              <c:f>inventory!$D$2</c:f>
              <c:strCache>
                <c:ptCount val="1"/>
                <c:pt idx="0">
                  <c:v>Tax Rate</c:v>
                </c:pt>
              </c:strCache>
            </c:strRef>
          </c:cat>
          <c:val>
            <c:numRef>
              <c:extLst>
                <c:ext xmlns:c15="http://schemas.microsoft.com/office/drawing/2012/chart" uri="{02D57815-91ED-43cb-92C2-25804820EDAC}">
                  <c15:fullRef>
                    <c15:sqref>inventory!$B$9:$L$9</c15:sqref>
                  </c15:fullRef>
                </c:ext>
              </c:extLst>
              <c:f>inventory!$D$9</c:f>
              <c:numCache>
                <c:formatCode>_("$"* #,##0.00_);_("$"* \(#,##0.00\);_("$"* "-"??_);_(@_)</c:formatCode>
                <c:ptCount val="1"/>
                <c:pt idx="0" formatCode="0%">
                  <c:v>0.06</c:v>
                </c:pt>
              </c:numCache>
            </c:numRef>
          </c:val>
          <c:extLst>
            <c:ext xmlns:c16="http://schemas.microsoft.com/office/drawing/2014/chart" uri="{C3380CC4-5D6E-409C-BE32-E72D297353CC}">
              <c16:uniqueId val="{00000006-4B82-4671-80CD-8B37B873827A}"/>
            </c:ext>
          </c:extLst>
        </c:ser>
        <c:ser>
          <c:idx val="7"/>
          <c:order val="7"/>
          <c:tx>
            <c:strRef>
              <c:f>inventory!$A$10</c:f>
              <c:strCache>
                <c:ptCount val="1"/>
                <c:pt idx="0">
                  <c:v>Pickles</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inventory!$B$1:$L$2</c15:sqref>
                  </c15:fullRef>
                </c:ext>
              </c:extLst>
              <c:f>inventory!$D$2</c:f>
              <c:strCache>
                <c:ptCount val="1"/>
                <c:pt idx="0">
                  <c:v>Tax Rate</c:v>
                </c:pt>
              </c:strCache>
            </c:strRef>
          </c:cat>
          <c:val>
            <c:numRef>
              <c:extLst>
                <c:ext xmlns:c15="http://schemas.microsoft.com/office/drawing/2012/chart" uri="{02D57815-91ED-43cb-92C2-25804820EDAC}">
                  <c15:fullRef>
                    <c15:sqref>inventory!$B$10:$L$10</c15:sqref>
                  </c15:fullRef>
                </c:ext>
              </c:extLst>
              <c:f>inventory!$D$10</c:f>
              <c:numCache>
                <c:formatCode>_("$"* #,##0.00_);_("$"* \(#,##0.00\);_("$"* "-"??_);_(@_)</c:formatCode>
                <c:ptCount val="1"/>
                <c:pt idx="0" formatCode="0%">
                  <c:v>0.08</c:v>
                </c:pt>
              </c:numCache>
            </c:numRef>
          </c:val>
          <c:extLst>
            <c:ext xmlns:c16="http://schemas.microsoft.com/office/drawing/2014/chart" uri="{C3380CC4-5D6E-409C-BE32-E72D297353CC}">
              <c16:uniqueId val="{00000007-4B82-4671-80CD-8B37B873827A}"/>
            </c:ext>
          </c:extLst>
        </c:ser>
        <c:dLbls>
          <c:showLegendKey val="0"/>
          <c:showVal val="0"/>
          <c:showCatName val="0"/>
          <c:showSerName val="0"/>
          <c:showPercent val="0"/>
          <c:showBubbleSize val="0"/>
        </c:dLbls>
        <c:gapWidth val="182"/>
        <c:axId val="415075344"/>
        <c:axId val="415070096"/>
        <c:extLst>
          <c:ext xmlns:c15="http://schemas.microsoft.com/office/drawing/2012/chart" uri="{02D57815-91ED-43cb-92C2-25804820EDAC}">
            <c15:filteredBarSeries>
              <c15:ser>
                <c:idx val="8"/>
                <c:order val="8"/>
                <c:tx>
                  <c:strRef>
                    <c:extLst>
                      <c:ext uri="{02D57815-91ED-43cb-92C2-25804820EDAC}">
                        <c15:formulaRef>
                          <c15:sqref>inventory!$A$11</c15:sqref>
                        </c15:formulaRef>
                      </c:ext>
                    </c:extLst>
                    <c:strCache>
                      <c:ptCount val="1"/>
                      <c:pt idx="0">
                        <c:v>Total</c:v>
                      </c:pt>
                    </c:strCache>
                  </c:strRef>
                </c:tx>
                <c:spPr>
                  <a:solidFill>
                    <a:schemeClr val="accent3">
                      <a:lumMod val="60000"/>
                    </a:schemeClr>
                  </a:solidFill>
                  <a:ln>
                    <a:noFill/>
                  </a:ln>
                  <a:effectLst/>
                </c:spPr>
                <c:invertIfNegative val="0"/>
                <c:cat>
                  <c:strRef>
                    <c:extLst>
                      <c:ext uri="{02D57815-91ED-43cb-92C2-25804820EDAC}">
                        <c15:fullRef>
                          <c15:sqref>inventory!$B$1:$L$2</c15:sqref>
                        </c15:fullRef>
                        <c15:formulaRef>
                          <c15:sqref>inventory!$D$2</c15:sqref>
                        </c15:formulaRef>
                      </c:ext>
                    </c:extLst>
                    <c:strCache>
                      <c:ptCount val="1"/>
                      <c:pt idx="0">
                        <c:v>Tax Rate</c:v>
                      </c:pt>
                    </c:strCache>
                  </c:strRef>
                </c:cat>
                <c:val>
                  <c:numRef>
                    <c:extLst>
                      <c:ext uri="{02D57815-91ED-43cb-92C2-25804820EDAC}">
                        <c15:fullRef>
                          <c15:sqref>inventory!$B$11:$L$11</c15:sqref>
                        </c15:fullRef>
                        <c15:formulaRef>
                          <c15:sqref>inventory!$D$11</c15:sqref>
                        </c15:formulaRef>
                      </c:ext>
                    </c:extLst>
                    <c:numCache>
                      <c:formatCode>General</c:formatCode>
                      <c:ptCount val="1"/>
                    </c:numCache>
                  </c:numRef>
                </c:val>
                <c:extLst>
                  <c:ext xmlns:c16="http://schemas.microsoft.com/office/drawing/2014/chart" uri="{C3380CC4-5D6E-409C-BE32-E72D297353CC}">
                    <c16:uniqueId val="{00000008-4B82-4671-80CD-8B37B873827A}"/>
                  </c:ext>
                </c:extLst>
              </c15:ser>
            </c15:filteredBarSeries>
            <c15:filteredBarSeries>
              <c15:ser>
                <c:idx val="9"/>
                <c:order val="9"/>
                <c:tx>
                  <c:strRef>
                    <c:extLst>
                      <c:ext xmlns:c15="http://schemas.microsoft.com/office/drawing/2012/chart" uri="{02D57815-91ED-43cb-92C2-25804820EDAC}">
                        <c15:formulaRef>
                          <c15:sqref>inventory!$A$12</c15:sqref>
                        </c15:formulaRef>
                      </c:ext>
                    </c:extLst>
                    <c:strCache>
                      <c:ptCount val="1"/>
                      <c:pt idx="0">
                        <c:v>Total Earning</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inventory!$B$1:$L$2</c15:sqref>
                        </c15:fullRef>
                        <c15:formulaRef>
                          <c15:sqref>inventory!$D$2</c15:sqref>
                        </c15:formulaRef>
                      </c:ext>
                    </c:extLst>
                    <c:strCache>
                      <c:ptCount val="1"/>
                      <c:pt idx="0">
                        <c:v>Tax Rate</c:v>
                      </c:pt>
                    </c:strCache>
                  </c:strRef>
                </c:cat>
                <c:val>
                  <c:numRef>
                    <c:extLst>
                      <c:ext xmlns:c15="http://schemas.microsoft.com/office/drawing/2012/chart" uri="{02D57815-91ED-43cb-92C2-25804820EDAC}">
                        <c15:fullRef>
                          <c15:sqref>inventory!$B$12:$L$12</c15:sqref>
                        </c15:fullRef>
                        <c15:formulaRef>
                          <c15:sqref>inventory!$D$12</c15:sqref>
                        </c15:formulaRef>
                      </c:ext>
                    </c:extLst>
                    <c:numCache>
                      <c:formatCode>General</c:formatCode>
                      <c:ptCount val="1"/>
                    </c:numCache>
                  </c:numRef>
                </c:val>
                <c:extLst>
                  <c:ext xmlns:c16="http://schemas.microsoft.com/office/drawing/2014/chart" uri="{C3380CC4-5D6E-409C-BE32-E72D297353CC}">
                    <c16:uniqueId val="{00000009-4B82-4671-80CD-8B37B873827A}"/>
                  </c:ext>
                </c:extLst>
              </c15:ser>
            </c15:filteredBarSeries>
          </c:ext>
        </c:extLst>
      </c:barChart>
      <c:catAx>
        <c:axId val="41507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70096"/>
        <c:crossesAt val="0"/>
        <c:auto val="1"/>
        <c:lblAlgn val="ctr"/>
        <c:lblOffset val="100"/>
        <c:noMultiLvlLbl val="0"/>
      </c:catAx>
      <c:valAx>
        <c:axId val="4150700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753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Tax</a:t>
            </a:r>
            <a:r>
              <a:rPr lang="en-US" baseline="0"/>
              <a:t> Rate For Products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inventory!$A$3</c:f>
              <c:strCache>
                <c:ptCount val="1"/>
                <c:pt idx="0">
                  <c:v>Bun </c:v>
                </c:pt>
              </c:strCache>
            </c:strRef>
          </c:tx>
          <c:spPr>
            <a:solidFill>
              <a:schemeClr val="accent1"/>
            </a:solidFill>
            <a:ln>
              <a:noFill/>
            </a:ln>
            <a:effectLst/>
          </c:spPr>
          <c:invertIfNegative val="0"/>
          <c:cat>
            <c:strRef>
              <c:extLst>
                <c:ext xmlns:c15="http://schemas.microsoft.com/office/drawing/2012/chart" uri="{02D57815-91ED-43cb-92C2-25804820EDAC}">
                  <c15:fullRef>
                    <c15:sqref>inventory!$B$1:$L$2</c15:sqref>
                  </c15:fullRef>
                </c:ext>
              </c:extLst>
              <c:f>inventory!$D$2</c:f>
              <c:strCache>
                <c:ptCount val="1"/>
                <c:pt idx="0">
                  <c:v>Tax Rate</c:v>
                </c:pt>
              </c:strCache>
            </c:strRef>
          </c:cat>
          <c:val>
            <c:numRef>
              <c:extLst>
                <c:ext xmlns:c15="http://schemas.microsoft.com/office/drawing/2012/chart" uri="{02D57815-91ED-43cb-92C2-25804820EDAC}">
                  <c15:fullRef>
                    <c15:sqref>inventory!$B$3:$L$3</c15:sqref>
                  </c15:fullRef>
                </c:ext>
              </c:extLst>
              <c:f>inventory!$D$3</c:f>
              <c:numCache>
                <c:formatCode>_("$"* #,##0.00_);_("$"* \(#,##0.00\);_("$"* "-"??_);_(@_)</c:formatCode>
                <c:ptCount val="1"/>
                <c:pt idx="0" formatCode="0%">
                  <c:v>0.05</c:v>
                </c:pt>
              </c:numCache>
            </c:numRef>
          </c:val>
          <c:extLst>
            <c:ext xmlns:c16="http://schemas.microsoft.com/office/drawing/2014/chart" uri="{C3380CC4-5D6E-409C-BE32-E72D297353CC}">
              <c16:uniqueId val="{00000000-77F1-4909-A935-7EB6832F1935}"/>
            </c:ext>
          </c:extLst>
        </c:ser>
        <c:ser>
          <c:idx val="1"/>
          <c:order val="1"/>
          <c:tx>
            <c:strRef>
              <c:f>inventory!$A$4</c:f>
              <c:strCache>
                <c:ptCount val="1"/>
                <c:pt idx="0">
                  <c:v>Muffins</c:v>
                </c:pt>
              </c:strCache>
            </c:strRef>
          </c:tx>
          <c:spPr>
            <a:solidFill>
              <a:schemeClr val="accent2"/>
            </a:solidFill>
            <a:ln>
              <a:noFill/>
            </a:ln>
            <a:effectLst/>
          </c:spPr>
          <c:invertIfNegative val="0"/>
          <c:cat>
            <c:strRef>
              <c:extLst>
                <c:ext xmlns:c15="http://schemas.microsoft.com/office/drawing/2012/chart" uri="{02D57815-91ED-43cb-92C2-25804820EDAC}">
                  <c15:fullRef>
                    <c15:sqref>inventory!$B$1:$L$2</c15:sqref>
                  </c15:fullRef>
                </c:ext>
              </c:extLst>
              <c:f>inventory!$D$2</c:f>
              <c:strCache>
                <c:ptCount val="1"/>
                <c:pt idx="0">
                  <c:v>Tax Rate</c:v>
                </c:pt>
              </c:strCache>
            </c:strRef>
          </c:cat>
          <c:val>
            <c:numRef>
              <c:extLst>
                <c:ext xmlns:c15="http://schemas.microsoft.com/office/drawing/2012/chart" uri="{02D57815-91ED-43cb-92C2-25804820EDAC}">
                  <c15:fullRef>
                    <c15:sqref>inventory!$B$4:$L$4</c15:sqref>
                  </c15:fullRef>
                </c:ext>
              </c:extLst>
              <c:f>inventory!$D$4</c:f>
              <c:numCache>
                <c:formatCode>_("$"* #,##0.00_);_("$"* \(#,##0.00\);_("$"* "-"??_);_(@_)</c:formatCode>
                <c:ptCount val="1"/>
                <c:pt idx="0" formatCode="0%">
                  <c:v>0.04</c:v>
                </c:pt>
              </c:numCache>
            </c:numRef>
          </c:val>
          <c:extLst>
            <c:ext xmlns:c16="http://schemas.microsoft.com/office/drawing/2014/chart" uri="{C3380CC4-5D6E-409C-BE32-E72D297353CC}">
              <c16:uniqueId val="{00000001-77F1-4909-A935-7EB6832F1935}"/>
            </c:ext>
          </c:extLst>
        </c:ser>
        <c:ser>
          <c:idx val="2"/>
          <c:order val="2"/>
          <c:tx>
            <c:strRef>
              <c:f>inventory!$A$5</c:f>
              <c:strCache>
                <c:ptCount val="1"/>
                <c:pt idx="0">
                  <c:v>Tomatoes</c:v>
                </c:pt>
              </c:strCache>
            </c:strRef>
          </c:tx>
          <c:spPr>
            <a:solidFill>
              <a:schemeClr val="accent3"/>
            </a:solidFill>
            <a:ln>
              <a:noFill/>
            </a:ln>
            <a:effectLst/>
          </c:spPr>
          <c:invertIfNegative val="0"/>
          <c:cat>
            <c:strRef>
              <c:extLst>
                <c:ext xmlns:c15="http://schemas.microsoft.com/office/drawing/2012/chart" uri="{02D57815-91ED-43cb-92C2-25804820EDAC}">
                  <c15:fullRef>
                    <c15:sqref>inventory!$B$1:$L$2</c15:sqref>
                  </c15:fullRef>
                </c:ext>
              </c:extLst>
              <c:f>inventory!$D$2</c:f>
              <c:strCache>
                <c:ptCount val="1"/>
                <c:pt idx="0">
                  <c:v>Tax Rate</c:v>
                </c:pt>
              </c:strCache>
            </c:strRef>
          </c:cat>
          <c:val>
            <c:numRef>
              <c:extLst>
                <c:ext xmlns:c15="http://schemas.microsoft.com/office/drawing/2012/chart" uri="{02D57815-91ED-43cb-92C2-25804820EDAC}">
                  <c15:fullRef>
                    <c15:sqref>inventory!$B$5:$L$5</c15:sqref>
                  </c15:fullRef>
                </c:ext>
              </c:extLst>
              <c:f>inventory!$D$5</c:f>
              <c:numCache>
                <c:formatCode>_("$"* #,##0.00_);_("$"* \(#,##0.00\);_("$"* "-"??_);_(@_)</c:formatCode>
                <c:ptCount val="1"/>
                <c:pt idx="0" formatCode="0%">
                  <c:v>0.1</c:v>
                </c:pt>
              </c:numCache>
            </c:numRef>
          </c:val>
          <c:extLst>
            <c:ext xmlns:c16="http://schemas.microsoft.com/office/drawing/2014/chart" uri="{C3380CC4-5D6E-409C-BE32-E72D297353CC}">
              <c16:uniqueId val="{00000002-77F1-4909-A935-7EB6832F1935}"/>
            </c:ext>
          </c:extLst>
        </c:ser>
        <c:ser>
          <c:idx val="3"/>
          <c:order val="3"/>
          <c:tx>
            <c:strRef>
              <c:f>inventory!$A$6</c:f>
              <c:strCache>
                <c:ptCount val="1"/>
                <c:pt idx="0">
                  <c:v>Cheese</c:v>
                </c:pt>
              </c:strCache>
            </c:strRef>
          </c:tx>
          <c:spPr>
            <a:solidFill>
              <a:schemeClr val="accent4"/>
            </a:solidFill>
            <a:ln>
              <a:noFill/>
            </a:ln>
            <a:effectLst/>
          </c:spPr>
          <c:invertIfNegative val="0"/>
          <c:cat>
            <c:strRef>
              <c:extLst>
                <c:ext xmlns:c15="http://schemas.microsoft.com/office/drawing/2012/chart" uri="{02D57815-91ED-43cb-92C2-25804820EDAC}">
                  <c15:fullRef>
                    <c15:sqref>inventory!$B$1:$L$2</c15:sqref>
                  </c15:fullRef>
                </c:ext>
              </c:extLst>
              <c:f>inventory!$D$2</c:f>
              <c:strCache>
                <c:ptCount val="1"/>
                <c:pt idx="0">
                  <c:v>Tax Rate</c:v>
                </c:pt>
              </c:strCache>
            </c:strRef>
          </c:cat>
          <c:val>
            <c:numRef>
              <c:extLst>
                <c:ext xmlns:c15="http://schemas.microsoft.com/office/drawing/2012/chart" uri="{02D57815-91ED-43cb-92C2-25804820EDAC}">
                  <c15:fullRef>
                    <c15:sqref>inventory!$B$6:$L$6</c15:sqref>
                  </c15:fullRef>
                </c:ext>
              </c:extLst>
              <c:f>inventory!$D$6</c:f>
              <c:numCache>
                <c:formatCode>_("$"* #,##0.00_);_("$"* \(#,##0.00\);_("$"* "-"??_);_(@_)</c:formatCode>
                <c:ptCount val="1"/>
                <c:pt idx="0" formatCode="0%">
                  <c:v>0.05</c:v>
                </c:pt>
              </c:numCache>
            </c:numRef>
          </c:val>
          <c:extLst>
            <c:ext xmlns:c16="http://schemas.microsoft.com/office/drawing/2014/chart" uri="{C3380CC4-5D6E-409C-BE32-E72D297353CC}">
              <c16:uniqueId val="{00000003-77F1-4909-A935-7EB6832F1935}"/>
            </c:ext>
          </c:extLst>
        </c:ser>
        <c:ser>
          <c:idx val="4"/>
          <c:order val="4"/>
          <c:tx>
            <c:strRef>
              <c:f>inventory!$A$7</c:f>
              <c:strCache>
                <c:ptCount val="1"/>
                <c:pt idx="0">
                  <c:v>Ketchup </c:v>
                </c:pt>
              </c:strCache>
            </c:strRef>
          </c:tx>
          <c:spPr>
            <a:solidFill>
              <a:schemeClr val="accent5"/>
            </a:solidFill>
            <a:ln>
              <a:noFill/>
            </a:ln>
            <a:effectLst/>
          </c:spPr>
          <c:invertIfNegative val="0"/>
          <c:cat>
            <c:strRef>
              <c:extLst>
                <c:ext xmlns:c15="http://schemas.microsoft.com/office/drawing/2012/chart" uri="{02D57815-91ED-43cb-92C2-25804820EDAC}">
                  <c15:fullRef>
                    <c15:sqref>inventory!$B$1:$L$2</c15:sqref>
                  </c15:fullRef>
                </c:ext>
              </c:extLst>
              <c:f>inventory!$D$2</c:f>
              <c:strCache>
                <c:ptCount val="1"/>
                <c:pt idx="0">
                  <c:v>Tax Rate</c:v>
                </c:pt>
              </c:strCache>
            </c:strRef>
          </c:cat>
          <c:val>
            <c:numRef>
              <c:extLst>
                <c:ext xmlns:c15="http://schemas.microsoft.com/office/drawing/2012/chart" uri="{02D57815-91ED-43cb-92C2-25804820EDAC}">
                  <c15:fullRef>
                    <c15:sqref>inventory!$B$7:$L$7</c15:sqref>
                  </c15:fullRef>
                </c:ext>
              </c:extLst>
              <c:f>inventory!$D$7</c:f>
              <c:numCache>
                <c:formatCode>_("$"* #,##0.00_);_("$"* \(#,##0.00\);_("$"* "-"??_);_(@_)</c:formatCode>
                <c:ptCount val="1"/>
                <c:pt idx="0" formatCode="0%">
                  <c:v>7.0000000000000007E-2</c:v>
                </c:pt>
              </c:numCache>
            </c:numRef>
          </c:val>
          <c:extLst>
            <c:ext xmlns:c16="http://schemas.microsoft.com/office/drawing/2014/chart" uri="{C3380CC4-5D6E-409C-BE32-E72D297353CC}">
              <c16:uniqueId val="{00000004-77F1-4909-A935-7EB6832F1935}"/>
            </c:ext>
          </c:extLst>
        </c:ser>
        <c:ser>
          <c:idx val="5"/>
          <c:order val="5"/>
          <c:tx>
            <c:strRef>
              <c:f>inventory!$A$8</c:f>
              <c:strCache>
                <c:ptCount val="1"/>
                <c:pt idx="0">
                  <c:v>Mustard</c:v>
                </c:pt>
              </c:strCache>
            </c:strRef>
          </c:tx>
          <c:spPr>
            <a:solidFill>
              <a:schemeClr val="accent6"/>
            </a:solidFill>
            <a:ln>
              <a:noFill/>
            </a:ln>
            <a:effectLst/>
          </c:spPr>
          <c:invertIfNegative val="0"/>
          <c:cat>
            <c:strRef>
              <c:extLst>
                <c:ext xmlns:c15="http://schemas.microsoft.com/office/drawing/2012/chart" uri="{02D57815-91ED-43cb-92C2-25804820EDAC}">
                  <c15:fullRef>
                    <c15:sqref>inventory!$B$1:$L$2</c15:sqref>
                  </c15:fullRef>
                </c:ext>
              </c:extLst>
              <c:f>inventory!$D$2</c:f>
              <c:strCache>
                <c:ptCount val="1"/>
                <c:pt idx="0">
                  <c:v>Tax Rate</c:v>
                </c:pt>
              </c:strCache>
            </c:strRef>
          </c:cat>
          <c:val>
            <c:numRef>
              <c:extLst>
                <c:ext xmlns:c15="http://schemas.microsoft.com/office/drawing/2012/chart" uri="{02D57815-91ED-43cb-92C2-25804820EDAC}">
                  <c15:fullRef>
                    <c15:sqref>inventory!$B$8:$L$8</c15:sqref>
                  </c15:fullRef>
                </c:ext>
              </c:extLst>
              <c:f>inventory!$D$8</c:f>
              <c:numCache>
                <c:formatCode>_("$"* #,##0.00_);_("$"* \(#,##0.00\);_("$"* "-"??_);_(@_)</c:formatCode>
                <c:ptCount val="1"/>
                <c:pt idx="0" formatCode="0%">
                  <c:v>0.05</c:v>
                </c:pt>
              </c:numCache>
            </c:numRef>
          </c:val>
          <c:extLst>
            <c:ext xmlns:c16="http://schemas.microsoft.com/office/drawing/2014/chart" uri="{C3380CC4-5D6E-409C-BE32-E72D297353CC}">
              <c16:uniqueId val="{00000005-77F1-4909-A935-7EB6832F1935}"/>
            </c:ext>
          </c:extLst>
        </c:ser>
        <c:ser>
          <c:idx val="6"/>
          <c:order val="6"/>
          <c:tx>
            <c:strRef>
              <c:f>inventory!$A$9</c:f>
              <c:strCache>
                <c:ptCount val="1"/>
                <c:pt idx="0">
                  <c:v>Salt</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inventory!$B$1:$L$2</c15:sqref>
                  </c15:fullRef>
                </c:ext>
              </c:extLst>
              <c:f>inventory!$D$2</c:f>
              <c:strCache>
                <c:ptCount val="1"/>
                <c:pt idx="0">
                  <c:v>Tax Rate</c:v>
                </c:pt>
              </c:strCache>
            </c:strRef>
          </c:cat>
          <c:val>
            <c:numRef>
              <c:extLst>
                <c:ext xmlns:c15="http://schemas.microsoft.com/office/drawing/2012/chart" uri="{02D57815-91ED-43cb-92C2-25804820EDAC}">
                  <c15:fullRef>
                    <c15:sqref>inventory!$B$9:$L$9</c15:sqref>
                  </c15:fullRef>
                </c:ext>
              </c:extLst>
              <c:f>inventory!$D$9</c:f>
              <c:numCache>
                <c:formatCode>_("$"* #,##0.00_);_("$"* \(#,##0.00\);_("$"* "-"??_);_(@_)</c:formatCode>
                <c:ptCount val="1"/>
                <c:pt idx="0" formatCode="0%">
                  <c:v>0.06</c:v>
                </c:pt>
              </c:numCache>
            </c:numRef>
          </c:val>
          <c:extLst>
            <c:ext xmlns:c16="http://schemas.microsoft.com/office/drawing/2014/chart" uri="{C3380CC4-5D6E-409C-BE32-E72D297353CC}">
              <c16:uniqueId val="{00000006-77F1-4909-A935-7EB6832F1935}"/>
            </c:ext>
          </c:extLst>
        </c:ser>
        <c:ser>
          <c:idx val="7"/>
          <c:order val="7"/>
          <c:tx>
            <c:strRef>
              <c:f>inventory!$A$10</c:f>
              <c:strCache>
                <c:ptCount val="1"/>
                <c:pt idx="0">
                  <c:v>Pickles</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inventory!$B$1:$L$2</c15:sqref>
                  </c15:fullRef>
                </c:ext>
              </c:extLst>
              <c:f>inventory!$D$2</c:f>
              <c:strCache>
                <c:ptCount val="1"/>
                <c:pt idx="0">
                  <c:v>Tax Rate</c:v>
                </c:pt>
              </c:strCache>
            </c:strRef>
          </c:cat>
          <c:val>
            <c:numRef>
              <c:extLst>
                <c:ext xmlns:c15="http://schemas.microsoft.com/office/drawing/2012/chart" uri="{02D57815-91ED-43cb-92C2-25804820EDAC}">
                  <c15:fullRef>
                    <c15:sqref>inventory!$B$10:$L$10</c15:sqref>
                  </c15:fullRef>
                </c:ext>
              </c:extLst>
              <c:f>inventory!$D$10</c:f>
              <c:numCache>
                <c:formatCode>_("$"* #,##0.00_);_("$"* \(#,##0.00\);_("$"* "-"??_);_(@_)</c:formatCode>
                <c:ptCount val="1"/>
                <c:pt idx="0" formatCode="0%">
                  <c:v>0.08</c:v>
                </c:pt>
              </c:numCache>
            </c:numRef>
          </c:val>
          <c:extLst>
            <c:ext xmlns:c16="http://schemas.microsoft.com/office/drawing/2014/chart" uri="{C3380CC4-5D6E-409C-BE32-E72D297353CC}">
              <c16:uniqueId val="{00000007-77F1-4909-A935-7EB6832F1935}"/>
            </c:ext>
          </c:extLst>
        </c:ser>
        <c:dLbls>
          <c:showLegendKey val="0"/>
          <c:showVal val="0"/>
          <c:showCatName val="0"/>
          <c:showSerName val="0"/>
          <c:showPercent val="0"/>
          <c:showBubbleSize val="0"/>
        </c:dLbls>
        <c:gapWidth val="182"/>
        <c:axId val="415075344"/>
        <c:axId val="415070096"/>
        <c:extLst>
          <c:ext xmlns:c15="http://schemas.microsoft.com/office/drawing/2012/chart" uri="{02D57815-91ED-43cb-92C2-25804820EDAC}">
            <c15:filteredBarSeries>
              <c15:ser>
                <c:idx val="8"/>
                <c:order val="8"/>
                <c:tx>
                  <c:strRef>
                    <c:extLst>
                      <c:ext uri="{02D57815-91ED-43cb-92C2-25804820EDAC}">
                        <c15:formulaRef>
                          <c15:sqref>inventory!$A$11</c15:sqref>
                        </c15:formulaRef>
                      </c:ext>
                    </c:extLst>
                    <c:strCache>
                      <c:ptCount val="1"/>
                      <c:pt idx="0">
                        <c:v>Total</c:v>
                      </c:pt>
                    </c:strCache>
                  </c:strRef>
                </c:tx>
                <c:spPr>
                  <a:solidFill>
                    <a:schemeClr val="accent3">
                      <a:lumMod val="60000"/>
                    </a:schemeClr>
                  </a:solidFill>
                  <a:ln>
                    <a:noFill/>
                  </a:ln>
                  <a:effectLst/>
                </c:spPr>
                <c:invertIfNegative val="0"/>
                <c:cat>
                  <c:strRef>
                    <c:extLst>
                      <c:ext uri="{02D57815-91ED-43cb-92C2-25804820EDAC}">
                        <c15:fullRef>
                          <c15:sqref>inventory!$B$1:$L$2</c15:sqref>
                        </c15:fullRef>
                        <c15:formulaRef>
                          <c15:sqref>inventory!$D$2</c15:sqref>
                        </c15:formulaRef>
                      </c:ext>
                    </c:extLst>
                    <c:strCache>
                      <c:ptCount val="1"/>
                      <c:pt idx="0">
                        <c:v>Tax Rate</c:v>
                      </c:pt>
                    </c:strCache>
                  </c:strRef>
                </c:cat>
                <c:val>
                  <c:numRef>
                    <c:extLst>
                      <c:ext uri="{02D57815-91ED-43cb-92C2-25804820EDAC}">
                        <c15:fullRef>
                          <c15:sqref>inventory!$B$11:$L$11</c15:sqref>
                        </c15:fullRef>
                        <c15:formulaRef>
                          <c15:sqref>inventory!$D$11</c15:sqref>
                        </c15:formulaRef>
                      </c:ext>
                    </c:extLst>
                    <c:numCache>
                      <c:formatCode>General</c:formatCode>
                      <c:ptCount val="1"/>
                    </c:numCache>
                  </c:numRef>
                </c:val>
                <c:extLst>
                  <c:ext xmlns:c16="http://schemas.microsoft.com/office/drawing/2014/chart" uri="{C3380CC4-5D6E-409C-BE32-E72D297353CC}">
                    <c16:uniqueId val="{00000008-77F1-4909-A935-7EB6832F1935}"/>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inventory!$A$12</c15:sqref>
                        </c15:formulaRef>
                      </c:ext>
                    </c:extLst>
                    <c:strCache>
                      <c:ptCount val="1"/>
                      <c:pt idx="0">
                        <c:v>Total Earning</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inventory!$B$1:$L$2</c15:sqref>
                        </c15:fullRef>
                        <c15:formulaRef>
                          <c15:sqref>inventory!$D$2</c15:sqref>
                        </c15:formulaRef>
                      </c:ext>
                    </c:extLst>
                    <c:strCache>
                      <c:ptCount val="1"/>
                      <c:pt idx="0">
                        <c:v>Tax Rate</c:v>
                      </c:pt>
                    </c:strCache>
                  </c:strRef>
                </c:cat>
                <c:val>
                  <c:numRef>
                    <c:extLst>
                      <c:ext xmlns:c15="http://schemas.microsoft.com/office/drawing/2012/chart" uri="{02D57815-91ED-43cb-92C2-25804820EDAC}">
                        <c15:fullRef>
                          <c15:sqref>inventory!$B$12:$L$12</c15:sqref>
                        </c15:fullRef>
                        <c15:formulaRef>
                          <c15:sqref>inventory!$D$12</c15:sqref>
                        </c15:formulaRef>
                      </c:ext>
                    </c:extLst>
                    <c:numCache>
                      <c:formatCode>General</c:formatCode>
                      <c:ptCount val="1"/>
                    </c:numCache>
                  </c:numRef>
                </c:val>
                <c:extLst>
                  <c:ext xmlns:c16="http://schemas.microsoft.com/office/drawing/2014/chart" uri="{C3380CC4-5D6E-409C-BE32-E72D297353CC}">
                    <c16:uniqueId val="{00000009-77F1-4909-A935-7EB6832F1935}"/>
                  </c:ext>
                </c:extLst>
              </c15:ser>
            </c15:filteredBarSeries>
          </c:ext>
        </c:extLst>
      </c:barChart>
      <c:catAx>
        <c:axId val="41507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70096"/>
        <c:crossesAt val="0"/>
        <c:auto val="1"/>
        <c:lblAlgn val="ctr"/>
        <c:lblOffset val="100"/>
        <c:noMultiLvlLbl val="0"/>
      </c:catAx>
      <c:valAx>
        <c:axId val="4150700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753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567147856517928E-2"/>
          <c:y val="0.18199074074074076"/>
          <c:w val="0.87232174103237092"/>
          <c:h val="0.71523950131233593"/>
        </c:manualLayout>
      </c:layout>
      <c:line3DChart>
        <c:grouping val="standard"/>
        <c:varyColors val="0"/>
        <c:ser>
          <c:idx val="0"/>
          <c:order val="0"/>
          <c:tx>
            <c:strRef>
              <c:f>inventory!$A$49</c:f>
              <c:strCache>
                <c:ptCount val="1"/>
                <c:pt idx="0">
                  <c:v>Profit margin for two months</c:v>
                </c:pt>
              </c:strCache>
            </c:strRef>
          </c:tx>
          <c:spPr>
            <a:pattFill prst="ltUpDiag">
              <a:fgClr>
                <a:schemeClr val="accent1"/>
              </a:fgClr>
              <a:bgClr>
                <a:schemeClr val="lt1"/>
              </a:bgClr>
            </a:patt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val>
            <c:numRef>
              <c:f>inventory!$B$49</c:f>
              <c:numCache>
                <c:formatCode>0%</c:formatCode>
                <c:ptCount val="1"/>
                <c:pt idx="0">
                  <c:v>1.4665505059385842</c:v>
                </c:pt>
              </c:numCache>
            </c:numRef>
          </c:val>
          <c:smooth val="0"/>
          <c:extLst>
            <c:ext xmlns:c16="http://schemas.microsoft.com/office/drawing/2014/chart" uri="{C3380CC4-5D6E-409C-BE32-E72D297353CC}">
              <c16:uniqueId val="{00000000-20B0-438F-A0EF-02DFBE11DC18}"/>
            </c:ext>
          </c:extLst>
        </c:ser>
        <c:dLbls>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axId val="384744584"/>
        <c:axId val="384744912"/>
        <c:axId val="382594944"/>
      </c:line3DChart>
      <c:catAx>
        <c:axId val="384744584"/>
        <c:scaling>
          <c:orientation val="minMax"/>
        </c:scaling>
        <c:delete val="0"/>
        <c:axPos val="b"/>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84744912"/>
        <c:crosses val="autoZero"/>
        <c:auto val="1"/>
        <c:lblAlgn val="ctr"/>
        <c:lblOffset val="100"/>
        <c:noMultiLvlLbl val="0"/>
      </c:catAx>
      <c:valAx>
        <c:axId val="3847449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84744584"/>
        <c:crosses val="autoZero"/>
        <c:crossBetween val="between"/>
      </c:valAx>
      <c:serAx>
        <c:axId val="382594944"/>
        <c:scaling>
          <c:orientation val="minMax"/>
        </c:scaling>
        <c:delete val="0"/>
        <c:axPos val="b"/>
        <c:majorTickMark val="out"/>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84744912"/>
        <c:crosses val="autoZero"/>
      </c:ser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inventory!$A$46</c:f>
              <c:strCache>
                <c:ptCount val="1"/>
                <c:pt idx="0">
                  <c:v>Profit Earned per product</c:v>
                </c:pt>
              </c:strCache>
            </c:strRef>
          </c:tx>
          <c:spPr>
            <a:solidFill>
              <a:schemeClr val="accent1"/>
            </a:solidFill>
            <a:ln>
              <a:noFill/>
            </a:ln>
            <a:effectLst/>
          </c:spPr>
          <c:invertIfNegative val="0"/>
          <c:cat>
            <c:strRef>
              <c:f>inventory!$B$45:$I$45</c:f>
              <c:strCache>
                <c:ptCount val="8"/>
                <c:pt idx="0">
                  <c:v>Bun</c:v>
                </c:pt>
                <c:pt idx="1">
                  <c:v>Muffin</c:v>
                </c:pt>
                <c:pt idx="2">
                  <c:v>Tomatoes</c:v>
                </c:pt>
                <c:pt idx="3">
                  <c:v>Cheese</c:v>
                </c:pt>
                <c:pt idx="4">
                  <c:v>Ketchup</c:v>
                </c:pt>
                <c:pt idx="5">
                  <c:v>Mustard</c:v>
                </c:pt>
                <c:pt idx="6">
                  <c:v>Salt</c:v>
                </c:pt>
                <c:pt idx="7">
                  <c:v>Pickles</c:v>
                </c:pt>
              </c:strCache>
            </c:strRef>
          </c:cat>
          <c:val>
            <c:numRef>
              <c:f>inventory!$B$46:$I$46</c:f>
              <c:numCache>
                <c:formatCode>_("$"* #,##0.00_);_("$"* \(#,##0.00\);_("$"* "-"??_);_(@_)</c:formatCode>
                <c:ptCount val="8"/>
                <c:pt idx="0">
                  <c:v>4</c:v>
                </c:pt>
                <c:pt idx="1">
                  <c:v>6</c:v>
                </c:pt>
                <c:pt idx="2">
                  <c:v>1.6899999999999995</c:v>
                </c:pt>
                <c:pt idx="3">
                  <c:v>6.4599999999999991</c:v>
                </c:pt>
                <c:pt idx="4">
                  <c:v>3.26</c:v>
                </c:pt>
                <c:pt idx="5">
                  <c:v>3.76</c:v>
                </c:pt>
                <c:pt idx="6">
                  <c:v>2.74</c:v>
                </c:pt>
                <c:pt idx="7">
                  <c:v>6</c:v>
                </c:pt>
              </c:numCache>
            </c:numRef>
          </c:val>
          <c:extLst>
            <c:ext xmlns:c16="http://schemas.microsoft.com/office/drawing/2014/chart" uri="{C3380CC4-5D6E-409C-BE32-E72D297353CC}">
              <c16:uniqueId val="{00000000-B538-4D65-82DB-A79C1E009F4A}"/>
            </c:ext>
          </c:extLst>
        </c:ser>
        <c:dLbls>
          <c:showLegendKey val="0"/>
          <c:showVal val="0"/>
          <c:showCatName val="0"/>
          <c:showSerName val="0"/>
          <c:showPercent val="0"/>
          <c:showBubbleSize val="0"/>
        </c:dLbls>
        <c:gapWidth val="219"/>
        <c:overlap val="-27"/>
        <c:axId val="376583576"/>
        <c:axId val="376584888"/>
        <c:extLst>
          <c:ext xmlns:c15="http://schemas.microsoft.com/office/drawing/2012/chart" uri="{02D57815-91ED-43cb-92C2-25804820EDAC}">
            <c15:filteredBarSeries>
              <c15:ser>
                <c:idx val="1"/>
                <c:order val="1"/>
                <c:tx>
                  <c:strRef>
                    <c:extLst>
                      <c:ext uri="{02D57815-91ED-43cb-92C2-25804820EDAC}">
                        <c15:formulaRef>
                          <c15:sqref>inventory!$A$47</c15:sqref>
                        </c15:formulaRef>
                      </c:ext>
                    </c:extLst>
                    <c:strCache>
                      <c:ptCount val="1"/>
                      <c:pt idx="0">
                        <c:v>Amount Sold increase within 2 months </c:v>
                      </c:pt>
                    </c:strCache>
                  </c:strRef>
                </c:tx>
                <c:spPr>
                  <a:solidFill>
                    <a:schemeClr val="accent2"/>
                  </a:solidFill>
                  <a:ln>
                    <a:noFill/>
                  </a:ln>
                  <a:effectLst/>
                </c:spPr>
                <c:invertIfNegative val="0"/>
                <c:cat>
                  <c:strRef>
                    <c:extLst>
                      <c:ext uri="{02D57815-91ED-43cb-92C2-25804820EDAC}">
                        <c15:formulaRef>
                          <c15:sqref>inventory!$B$45:$I$45</c15:sqref>
                        </c15:formulaRef>
                      </c:ext>
                    </c:extLst>
                    <c:strCache>
                      <c:ptCount val="8"/>
                      <c:pt idx="0">
                        <c:v>Bun</c:v>
                      </c:pt>
                      <c:pt idx="1">
                        <c:v>Muffin</c:v>
                      </c:pt>
                      <c:pt idx="2">
                        <c:v>Tomatoes</c:v>
                      </c:pt>
                      <c:pt idx="3">
                        <c:v>Cheese</c:v>
                      </c:pt>
                      <c:pt idx="4">
                        <c:v>Ketchup</c:v>
                      </c:pt>
                      <c:pt idx="5">
                        <c:v>Mustard</c:v>
                      </c:pt>
                      <c:pt idx="6">
                        <c:v>Salt</c:v>
                      </c:pt>
                      <c:pt idx="7">
                        <c:v>Pickles</c:v>
                      </c:pt>
                    </c:strCache>
                  </c:strRef>
                </c:cat>
                <c:val>
                  <c:numRef>
                    <c:extLst>
                      <c:ext uri="{02D57815-91ED-43cb-92C2-25804820EDAC}">
                        <c15:formulaRef>
                          <c15:sqref>inventory!$B$47:$I$47</c15:sqref>
                        </c15:formulaRef>
                      </c:ext>
                    </c:extLst>
                    <c:numCache>
                      <c:formatCode>0%</c:formatCode>
                      <c:ptCount val="8"/>
                      <c:pt idx="0">
                        <c:v>1</c:v>
                      </c:pt>
                      <c:pt idx="1">
                        <c:v>1.25</c:v>
                      </c:pt>
                      <c:pt idx="2">
                        <c:v>1.5</c:v>
                      </c:pt>
                      <c:pt idx="3">
                        <c:v>2.8</c:v>
                      </c:pt>
                      <c:pt idx="4">
                        <c:v>1.9</c:v>
                      </c:pt>
                      <c:pt idx="5">
                        <c:v>1.98</c:v>
                      </c:pt>
                      <c:pt idx="6">
                        <c:v>0.25</c:v>
                      </c:pt>
                      <c:pt idx="7">
                        <c:v>1</c:v>
                      </c:pt>
                    </c:numCache>
                  </c:numRef>
                </c:val>
                <c:extLst>
                  <c:ext xmlns:c16="http://schemas.microsoft.com/office/drawing/2014/chart" uri="{C3380CC4-5D6E-409C-BE32-E72D297353CC}">
                    <c16:uniqueId val="{00000001-B538-4D65-82DB-A79C1E009F4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inventory!$A$48</c15:sqref>
                        </c15:formulaRef>
                      </c:ext>
                    </c:extLst>
                    <c:strCache>
                      <c:ptCount val="1"/>
                      <c:pt idx="0">
                        <c:v>Average earning per product</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inventory!$B$45:$I$45</c15:sqref>
                        </c15:formulaRef>
                      </c:ext>
                    </c:extLst>
                    <c:strCache>
                      <c:ptCount val="8"/>
                      <c:pt idx="0">
                        <c:v>Bun</c:v>
                      </c:pt>
                      <c:pt idx="1">
                        <c:v>Muffin</c:v>
                      </c:pt>
                      <c:pt idx="2">
                        <c:v>Tomatoes</c:v>
                      </c:pt>
                      <c:pt idx="3">
                        <c:v>Cheese</c:v>
                      </c:pt>
                      <c:pt idx="4">
                        <c:v>Ketchup</c:v>
                      </c:pt>
                      <c:pt idx="5">
                        <c:v>Mustard</c:v>
                      </c:pt>
                      <c:pt idx="6">
                        <c:v>Salt</c:v>
                      </c:pt>
                      <c:pt idx="7">
                        <c:v>Pickles</c:v>
                      </c:pt>
                    </c:strCache>
                  </c:strRef>
                </c:cat>
                <c:val>
                  <c:numRef>
                    <c:extLst xmlns:c15="http://schemas.microsoft.com/office/drawing/2012/chart">
                      <c:ext xmlns:c15="http://schemas.microsoft.com/office/drawing/2012/chart" uri="{02D57815-91ED-43cb-92C2-25804820EDAC}">
                        <c15:formulaRef>
                          <c15:sqref>inventory!$B$48:$I$48</c15:sqref>
                        </c15:formulaRef>
                      </c:ext>
                    </c:extLst>
                    <c:numCache>
                      <c:formatCode>_("$"* #,##0.00_);_("$"* \(#,##0.00\);_("$"* "-"??_);_(@_)</c:formatCode>
                      <c:ptCount val="8"/>
                      <c:pt idx="0">
                        <c:v>269.55</c:v>
                      </c:pt>
                      <c:pt idx="1">
                        <c:v>227.17500000000001</c:v>
                      </c:pt>
                      <c:pt idx="2">
                        <c:v>99.4</c:v>
                      </c:pt>
                      <c:pt idx="3">
                        <c:v>125.39999999999999</c:v>
                      </c:pt>
                      <c:pt idx="4">
                        <c:v>414.375</c:v>
                      </c:pt>
                      <c:pt idx="5">
                        <c:v>609.125</c:v>
                      </c:pt>
                      <c:pt idx="6">
                        <c:v>198.65</c:v>
                      </c:pt>
                      <c:pt idx="7">
                        <c:v>248.67000000000002</c:v>
                      </c:pt>
                    </c:numCache>
                  </c:numRef>
                </c:val>
                <c:extLst>
                  <c:ext xmlns:c16="http://schemas.microsoft.com/office/drawing/2014/chart" uri="{C3380CC4-5D6E-409C-BE32-E72D297353CC}">
                    <c16:uniqueId val="{00000002-B538-4D65-82DB-A79C1E009F4A}"/>
                  </c:ext>
                </c:extLst>
              </c15:ser>
            </c15:filteredBarSeries>
          </c:ext>
        </c:extLst>
      </c:barChart>
      <c:catAx>
        <c:axId val="376583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584888"/>
        <c:crosses val="autoZero"/>
        <c:auto val="1"/>
        <c:lblAlgn val="ctr"/>
        <c:lblOffset val="100"/>
        <c:noMultiLvlLbl val="0"/>
      </c:catAx>
      <c:valAx>
        <c:axId val="3765848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583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2"/>
          <c:order val="2"/>
          <c:tx>
            <c:strRef>
              <c:f>inventory!$A$48</c:f>
              <c:strCache>
                <c:ptCount val="1"/>
                <c:pt idx="0">
                  <c:v>Average earning per product</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E246-4AAA-8037-BF988AF108E6}"/>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E246-4AAA-8037-BF988AF108E6}"/>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E246-4AAA-8037-BF988AF108E6}"/>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E246-4AAA-8037-BF988AF108E6}"/>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E246-4AAA-8037-BF988AF108E6}"/>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E246-4AAA-8037-BF988AF108E6}"/>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E246-4AAA-8037-BF988AF108E6}"/>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E246-4AAA-8037-BF988AF108E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inventory!$B$45:$I$45</c:f>
              <c:strCache>
                <c:ptCount val="8"/>
                <c:pt idx="0">
                  <c:v>Bun</c:v>
                </c:pt>
                <c:pt idx="1">
                  <c:v>Muffin</c:v>
                </c:pt>
                <c:pt idx="2">
                  <c:v>Tomatoes</c:v>
                </c:pt>
                <c:pt idx="3">
                  <c:v>Cheese</c:v>
                </c:pt>
                <c:pt idx="4">
                  <c:v>Ketchup</c:v>
                </c:pt>
                <c:pt idx="5">
                  <c:v>Mustard</c:v>
                </c:pt>
                <c:pt idx="6">
                  <c:v>Salt</c:v>
                </c:pt>
                <c:pt idx="7">
                  <c:v>Pickles</c:v>
                </c:pt>
              </c:strCache>
            </c:strRef>
          </c:cat>
          <c:val>
            <c:numRef>
              <c:f>inventory!$B$48:$I$48</c:f>
              <c:numCache>
                <c:formatCode>_("$"* #,##0.00_);_("$"* \(#,##0.00\);_("$"* "-"??_);_(@_)</c:formatCode>
                <c:ptCount val="8"/>
                <c:pt idx="0">
                  <c:v>269.55</c:v>
                </c:pt>
                <c:pt idx="1">
                  <c:v>227.17500000000001</c:v>
                </c:pt>
                <c:pt idx="2">
                  <c:v>99.4</c:v>
                </c:pt>
                <c:pt idx="3">
                  <c:v>125.39999999999999</c:v>
                </c:pt>
                <c:pt idx="4">
                  <c:v>414.375</c:v>
                </c:pt>
                <c:pt idx="5">
                  <c:v>609.125</c:v>
                </c:pt>
                <c:pt idx="6">
                  <c:v>198.65</c:v>
                </c:pt>
                <c:pt idx="7">
                  <c:v>248.67000000000002</c:v>
                </c:pt>
              </c:numCache>
            </c:numRef>
          </c:val>
          <c:extLst>
            <c:ext xmlns:c16="http://schemas.microsoft.com/office/drawing/2014/chart" uri="{C3380CC4-5D6E-409C-BE32-E72D297353CC}">
              <c16:uniqueId val="{00000010-E246-4AAA-8037-BF988AF108E6}"/>
            </c:ext>
          </c:extLst>
        </c:ser>
        <c:dLbls>
          <c:dLblPos val="inEnd"/>
          <c:showLegendKey val="0"/>
          <c:showVal val="0"/>
          <c:showCatName val="0"/>
          <c:showSerName val="0"/>
          <c:showPercent val="1"/>
          <c:showBubbleSize val="0"/>
          <c:showLeaderLines val="1"/>
        </c:dLbls>
        <c:extLst>
          <c:ext xmlns:c15="http://schemas.microsoft.com/office/drawing/2012/chart" uri="{02D57815-91ED-43cb-92C2-25804820EDAC}">
            <c15:filteredPieSeries>
              <c15:ser>
                <c:idx val="0"/>
                <c:order val="0"/>
                <c:tx>
                  <c:strRef>
                    <c:extLst>
                      <c:ext uri="{02D57815-91ED-43cb-92C2-25804820EDAC}">
                        <c15:formulaRef>
                          <c15:sqref>inventory!$A$46</c15:sqref>
                        </c15:formulaRef>
                      </c:ext>
                    </c:extLst>
                    <c:strCache>
                      <c:ptCount val="1"/>
                      <c:pt idx="0">
                        <c:v>Profit Earned per product</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2-E246-4AAA-8037-BF988AF108E6}"/>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4-E246-4AAA-8037-BF988AF108E6}"/>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6-E246-4AAA-8037-BF988AF108E6}"/>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8-E246-4AAA-8037-BF988AF108E6}"/>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A-E246-4AAA-8037-BF988AF108E6}"/>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C-E246-4AAA-8037-BF988AF108E6}"/>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E-E246-4AAA-8037-BF988AF108E6}"/>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0-E246-4AAA-8037-BF988AF108E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uri="{CE6537A1-D6FC-4f65-9D91-7224C49458BB}"/>
                  </c:extLst>
                </c:dLbls>
                <c:cat>
                  <c:strRef>
                    <c:extLst>
                      <c:ext uri="{02D57815-91ED-43cb-92C2-25804820EDAC}">
                        <c15:formulaRef>
                          <c15:sqref>inventory!$B$45:$I$45</c15:sqref>
                        </c15:formulaRef>
                      </c:ext>
                    </c:extLst>
                    <c:strCache>
                      <c:ptCount val="8"/>
                      <c:pt idx="0">
                        <c:v>Bun</c:v>
                      </c:pt>
                      <c:pt idx="1">
                        <c:v>Muffin</c:v>
                      </c:pt>
                      <c:pt idx="2">
                        <c:v>Tomatoes</c:v>
                      </c:pt>
                      <c:pt idx="3">
                        <c:v>Cheese</c:v>
                      </c:pt>
                      <c:pt idx="4">
                        <c:v>Ketchup</c:v>
                      </c:pt>
                      <c:pt idx="5">
                        <c:v>Mustard</c:v>
                      </c:pt>
                      <c:pt idx="6">
                        <c:v>Salt</c:v>
                      </c:pt>
                      <c:pt idx="7">
                        <c:v>Pickles</c:v>
                      </c:pt>
                    </c:strCache>
                  </c:strRef>
                </c:cat>
                <c:val>
                  <c:numRef>
                    <c:extLst>
                      <c:ext uri="{02D57815-91ED-43cb-92C2-25804820EDAC}">
                        <c15:formulaRef>
                          <c15:sqref>inventory!$B$46:$I$46</c15:sqref>
                        </c15:formulaRef>
                      </c:ext>
                    </c:extLst>
                    <c:numCache>
                      <c:formatCode>_("$"* #,##0.00_);_("$"* \(#,##0.00\);_("$"* "-"??_);_(@_)</c:formatCode>
                      <c:ptCount val="8"/>
                      <c:pt idx="0">
                        <c:v>4</c:v>
                      </c:pt>
                      <c:pt idx="1">
                        <c:v>6</c:v>
                      </c:pt>
                      <c:pt idx="2">
                        <c:v>1.6899999999999995</c:v>
                      </c:pt>
                      <c:pt idx="3">
                        <c:v>6.4599999999999991</c:v>
                      </c:pt>
                      <c:pt idx="4">
                        <c:v>3.26</c:v>
                      </c:pt>
                      <c:pt idx="5">
                        <c:v>3.76</c:v>
                      </c:pt>
                      <c:pt idx="6">
                        <c:v>2.74</c:v>
                      </c:pt>
                      <c:pt idx="7">
                        <c:v>6</c:v>
                      </c:pt>
                    </c:numCache>
                  </c:numRef>
                </c:val>
                <c:extLst>
                  <c:ext xmlns:c16="http://schemas.microsoft.com/office/drawing/2014/chart" uri="{C3380CC4-5D6E-409C-BE32-E72D297353CC}">
                    <c16:uniqueId val="{00000021-E246-4AAA-8037-BF988AF108E6}"/>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inventory!$A$47</c15:sqref>
                        </c15:formulaRef>
                      </c:ext>
                    </c:extLst>
                    <c:strCache>
                      <c:ptCount val="1"/>
                      <c:pt idx="0">
                        <c:v>Amount Sold increase within 2 months </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3-E246-4AAA-8037-BF988AF108E6}"/>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5-E246-4AAA-8037-BF988AF108E6}"/>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7-E246-4AAA-8037-BF988AF108E6}"/>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9-E246-4AAA-8037-BF988AF108E6}"/>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B-E246-4AAA-8037-BF988AF108E6}"/>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D-E246-4AAA-8037-BF988AF108E6}"/>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F-E246-4AAA-8037-BF988AF108E6}"/>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1-E246-4AAA-8037-BF988AF108E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inventory!$B$45:$I$45</c15:sqref>
                        </c15:formulaRef>
                      </c:ext>
                    </c:extLst>
                    <c:strCache>
                      <c:ptCount val="8"/>
                      <c:pt idx="0">
                        <c:v>Bun</c:v>
                      </c:pt>
                      <c:pt idx="1">
                        <c:v>Muffin</c:v>
                      </c:pt>
                      <c:pt idx="2">
                        <c:v>Tomatoes</c:v>
                      </c:pt>
                      <c:pt idx="3">
                        <c:v>Cheese</c:v>
                      </c:pt>
                      <c:pt idx="4">
                        <c:v>Ketchup</c:v>
                      </c:pt>
                      <c:pt idx="5">
                        <c:v>Mustard</c:v>
                      </c:pt>
                      <c:pt idx="6">
                        <c:v>Salt</c:v>
                      </c:pt>
                      <c:pt idx="7">
                        <c:v>Pickles</c:v>
                      </c:pt>
                    </c:strCache>
                  </c:strRef>
                </c:cat>
                <c:val>
                  <c:numRef>
                    <c:extLst xmlns:c15="http://schemas.microsoft.com/office/drawing/2012/chart">
                      <c:ext xmlns:c15="http://schemas.microsoft.com/office/drawing/2012/chart" uri="{02D57815-91ED-43cb-92C2-25804820EDAC}">
                        <c15:formulaRef>
                          <c15:sqref>inventory!$B$47:$I$47</c15:sqref>
                        </c15:formulaRef>
                      </c:ext>
                    </c:extLst>
                    <c:numCache>
                      <c:formatCode>0%</c:formatCode>
                      <c:ptCount val="8"/>
                      <c:pt idx="0">
                        <c:v>1</c:v>
                      </c:pt>
                      <c:pt idx="1">
                        <c:v>1.25</c:v>
                      </c:pt>
                      <c:pt idx="2">
                        <c:v>1.5</c:v>
                      </c:pt>
                      <c:pt idx="3">
                        <c:v>2.8</c:v>
                      </c:pt>
                      <c:pt idx="4">
                        <c:v>1.9</c:v>
                      </c:pt>
                      <c:pt idx="5">
                        <c:v>1.98</c:v>
                      </c:pt>
                      <c:pt idx="6">
                        <c:v>0.25</c:v>
                      </c:pt>
                      <c:pt idx="7">
                        <c:v>1</c:v>
                      </c:pt>
                    </c:numCache>
                  </c:numRef>
                </c:val>
                <c:extLst>
                  <c:ext xmlns:c16="http://schemas.microsoft.com/office/drawing/2014/chart" uri="{C3380CC4-5D6E-409C-BE32-E72D297353CC}">
                    <c16:uniqueId val="{00000032-E246-4AAA-8037-BF988AF108E6}"/>
                  </c:ext>
                </c:extLst>
              </c15:ser>
            </c15:filteredPieSeries>
          </c:ext>
        </c:extLst>
      </c:pie3D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8</xdr:col>
      <xdr:colOff>638175</xdr:colOff>
      <xdr:row>0</xdr:row>
      <xdr:rowOff>91058</xdr:rowOff>
    </xdr:from>
    <xdr:to>
      <xdr:col>9</xdr:col>
      <xdr:colOff>323850</xdr:colOff>
      <xdr:row>0</xdr:row>
      <xdr:rowOff>533400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9775" y="91058"/>
          <a:ext cx="590550" cy="442342"/>
        </a:xfrm>
        <a:prstGeom prst="rect">
          <a:avLst/>
        </a:prstGeom>
      </xdr:spPr>
    </xdr:pic>
    <xdr:clientData/>
  </xdr:twoCellAnchor>
  <xdr:twoCellAnchor editAs="oneCell">
    <xdr:from>
      <xdr:col>1</xdr:col>
      <xdr:colOff>837366</xdr:colOff>
      <xdr:row>0</xdr:row>
      <xdr:rowOff>66675</xdr:rowOff>
    </xdr:from>
    <xdr:to>
      <xdr:col>2</xdr:col>
      <xdr:colOff>200024</xdr:colOff>
      <xdr:row>0</xdr:row>
      <xdr:rowOff>552449</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51916" y="66675"/>
          <a:ext cx="648533" cy="485774"/>
        </a:xfrm>
        <a:prstGeom prst="rect">
          <a:avLst/>
        </a:prstGeom>
      </xdr:spPr>
    </xdr:pic>
    <xdr:clientData/>
  </xdr:twoCellAnchor>
  <xdr:oneCellAnchor>
    <xdr:from>
      <xdr:col>8</xdr:col>
      <xdr:colOff>828675</xdr:colOff>
      <xdr:row>22</xdr:row>
      <xdr:rowOff>52958</xdr:rowOff>
    </xdr:from>
    <xdr:ext cx="590550" cy="442342"/>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25025" y="4967858"/>
          <a:ext cx="590550" cy="442342"/>
        </a:xfrm>
        <a:prstGeom prst="rect">
          <a:avLst/>
        </a:prstGeom>
      </xdr:spPr>
    </xdr:pic>
    <xdr:clientData/>
  </xdr:oneCellAnchor>
  <xdr:oneCellAnchor>
    <xdr:from>
      <xdr:col>1</xdr:col>
      <xdr:colOff>904041</xdr:colOff>
      <xdr:row>22</xdr:row>
      <xdr:rowOff>57150</xdr:rowOff>
    </xdr:from>
    <xdr:ext cx="648533" cy="485774"/>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18591" y="4972050"/>
          <a:ext cx="648533" cy="485774"/>
        </a:xfrm>
        <a:prstGeom prst="rect">
          <a:avLst/>
        </a:prstGeom>
      </xdr:spPr>
    </xdr:pic>
    <xdr:clientData/>
  </xdr:oneCellAnchor>
  <xdr:twoCellAnchor>
    <xdr:from>
      <xdr:col>0</xdr:col>
      <xdr:colOff>0</xdr:colOff>
      <xdr:row>76</xdr:row>
      <xdr:rowOff>85725</xdr:rowOff>
    </xdr:from>
    <xdr:to>
      <xdr:col>2</xdr:col>
      <xdr:colOff>1171575</xdr:colOff>
      <xdr:row>90</xdr:row>
      <xdr:rowOff>161925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123825</xdr:colOff>
      <xdr:row>90</xdr:row>
      <xdr:rowOff>104775</xdr:rowOff>
    </xdr:from>
    <xdr:to>
      <xdr:col>8</xdr:col>
      <xdr:colOff>628650</xdr:colOff>
      <xdr:row>104</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91</xdr:row>
      <xdr:rowOff>104775</xdr:rowOff>
    </xdr:from>
    <xdr:to>
      <xdr:col>2</xdr:col>
      <xdr:colOff>1171575</xdr:colOff>
      <xdr:row>105</xdr:row>
      <xdr:rowOff>180975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238125</xdr:colOff>
      <xdr:row>75</xdr:row>
      <xdr:rowOff>114300</xdr:rowOff>
    </xdr:from>
    <xdr:to>
      <xdr:col>7</xdr:col>
      <xdr:colOff>542925</xdr:colOff>
      <xdr:row>90</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60</xdr:row>
      <xdr:rowOff>133350</xdr:rowOff>
    </xdr:from>
    <xdr:to>
      <xdr:col>2</xdr:col>
      <xdr:colOff>1171575</xdr:colOff>
      <xdr:row>75</xdr:row>
      <xdr:rowOff>19050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409575</xdr:colOff>
      <xdr:row>2</xdr:row>
      <xdr:rowOff>123825</xdr:rowOff>
    </xdr:from>
    <xdr:to>
      <xdr:col>10</xdr:col>
      <xdr:colOff>104775</xdr:colOff>
      <xdr:row>17</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171450</xdr:colOff>
      <xdr:row>18</xdr:row>
      <xdr:rowOff>47625</xdr:rowOff>
    </xdr:from>
    <xdr:to>
      <xdr:col>15</xdr:col>
      <xdr:colOff>476250</xdr:colOff>
      <xdr:row>32</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161925</xdr:rowOff>
    </xdr:from>
    <xdr:to>
      <xdr:col>7</xdr:col>
      <xdr:colOff>304800</xdr:colOff>
      <xdr:row>32</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123825</xdr:colOff>
      <xdr:row>33</xdr:row>
      <xdr:rowOff>76200</xdr:rowOff>
    </xdr:from>
    <xdr:to>
      <xdr:col>15</xdr:col>
      <xdr:colOff>428625</xdr:colOff>
      <xdr:row>47</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142875</xdr:colOff>
      <xdr:row>33</xdr:row>
      <xdr:rowOff>19050</xdr:rowOff>
    </xdr:from>
    <xdr:to>
      <xdr:col>7</xdr:col>
      <xdr:colOff>447675</xdr:colOff>
      <xdr:row>47</xdr:row>
      <xdr:rowOff>95250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countifs-function" TargetMode="External"/><Relationship Id="rId1" Type="http://schemas.openxmlformats.org/officeDocument/2006/relationships/hyperlink" Target="https://exceljet.net/excel-functions/excel-countifs-function"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topLeftCell="A19" workbookViewId="0">
      <selection activeCell="C47" sqref="C47"/>
    </sheetView>
  </sheetViews>
  <sheetFormatPr defaultRowHeight="15" x14ac:dyDescent="0.25"/>
  <cols>
    <col min="1" max="1" width="31.7109375" customWidth="1"/>
    <col min="2" max="2" width="19.28515625" customWidth="1"/>
    <col min="3" max="3" width="19.85546875" customWidth="1"/>
    <col min="4" max="4" width="11.7109375" customWidth="1"/>
    <col min="5" max="5" width="15.28515625" customWidth="1"/>
    <col min="6" max="6" width="19.42578125" customWidth="1"/>
    <col min="7" max="7" width="17.5703125" customWidth="1"/>
    <col min="8" max="8" width="8.7109375" customWidth="1"/>
    <col min="9" max="9" width="13.5703125" customWidth="1"/>
    <col min="10" max="10" width="16.140625" customWidth="1"/>
    <col min="11" max="12" width="15.42578125" customWidth="1"/>
  </cols>
  <sheetData>
    <row r="1" spans="1:12" ht="47.25" thickBot="1" x14ac:dyDescent="0.75">
      <c r="A1" s="21" t="s">
        <v>27</v>
      </c>
      <c r="B1" s="22"/>
      <c r="C1" s="22"/>
      <c r="D1" s="22"/>
      <c r="E1" s="22"/>
      <c r="F1" s="22"/>
      <c r="G1" s="22"/>
      <c r="H1" s="22"/>
      <c r="I1" s="22"/>
      <c r="J1" s="22"/>
      <c r="K1" s="22"/>
      <c r="L1" s="22"/>
    </row>
    <row r="2" spans="1:12" ht="31.5" thickTop="1" thickBot="1" x14ac:dyDescent="0.3">
      <c r="A2" s="2" t="s">
        <v>0</v>
      </c>
      <c r="B2" s="2" t="s">
        <v>5</v>
      </c>
      <c r="C2" s="2" t="s">
        <v>6</v>
      </c>
      <c r="D2" s="3" t="s">
        <v>15</v>
      </c>
      <c r="E2" s="3" t="s">
        <v>1</v>
      </c>
      <c r="F2" s="2" t="s">
        <v>2</v>
      </c>
      <c r="G2" s="2" t="s">
        <v>30</v>
      </c>
      <c r="H2" s="3" t="s">
        <v>3</v>
      </c>
      <c r="I2" s="3" t="s">
        <v>4</v>
      </c>
      <c r="J2" s="3" t="s">
        <v>24</v>
      </c>
      <c r="K2" s="10" t="s">
        <v>18</v>
      </c>
      <c r="L2" s="12" t="s">
        <v>17</v>
      </c>
    </row>
    <row r="3" spans="1:12" ht="20.25" thickTop="1" thickBot="1" x14ac:dyDescent="0.45">
      <c r="A3" s="4" t="s">
        <v>7</v>
      </c>
      <c r="B3" s="5">
        <v>1.99</v>
      </c>
      <c r="C3" s="5">
        <v>5.99</v>
      </c>
      <c r="D3" s="6">
        <f>5/100</f>
        <v>0.05</v>
      </c>
      <c r="E3" s="7">
        <v>43109</v>
      </c>
      <c r="F3" s="7">
        <v>43159</v>
      </c>
      <c r="G3" s="7" t="str">
        <f>IF(F3&gt;1/22/2018,"Keep","Expired")</f>
        <v>Keep</v>
      </c>
      <c r="H3" s="8">
        <v>50</v>
      </c>
      <c r="I3" s="9">
        <v>30</v>
      </c>
      <c r="J3" s="9" t="b">
        <f>OR(H3&gt;I3)</f>
        <v>1</v>
      </c>
      <c r="K3" s="5">
        <f>I3*C3</f>
        <v>179.70000000000002</v>
      </c>
      <c r="L3" s="11">
        <f>SUM(50,-30)</f>
        <v>20</v>
      </c>
    </row>
    <row r="4" spans="1:12" ht="20.25" thickTop="1" thickBot="1" x14ac:dyDescent="0.45">
      <c r="A4" s="4" t="s">
        <v>8</v>
      </c>
      <c r="B4" s="5">
        <v>0.99</v>
      </c>
      <c r="C4" s="5">
        <v>6.99</v>
      </c>
      <c r="D4" s="6">
        <f>4/100</f>
        <v>0.04</v>
      </c>
      <c r="E4" s="7">
        <v>43110</v>
      </c>
      <c r="F4" s="7">
        <v>43160</v>
      </c>
      <c r="G4" s="7" t="str">
        <f t="shared" ref="G4:G10" si="0">IF(F4&gt;1/22/2018,"Keep","Expired")</f>
        <v>Keep</v>
      </c>
      <c r="H4" s="8">
        <v>30</v>
      </c>
      <c r="I4" s="8">
        <v>20</v>
      </c>
      <c r="J4" s="9" t="b">
        <f t="shared" ref="J4:J10" si="1">OR(H4&gt;I4)</f>
        <v>1</v>
      </c>
      <c r="K4" s="5">
        <f t="shared" ref="K4:K10" si="2">I4*C4</f>
        <v>139.80000000000001</v>
      </c>
      <c r="L4" s="11">
        <f>SUM(30,-20)</f>
        <v>10</v>
      </c>
    </row>
    <row r="5" spans="1:12" ht="20.25" thickTop="1" thickBot="1" x14ac:dyDescent="0.45">
      <c r="A5" s="4" t="s">
        <v>9</v>
      </c>
      <c r="B5" s="5">
        <v>3.99</v>
      </c>
      <c r="C5" s="5">
        <v>5.68</v>
      </c>
      <c r="D5" s="6">
        <f>10/100</f>
        <v>0.1</v>
      </c>
      <c r="E5" s="7">
        <v>43111</v>
      </c>
      <c r="F5" s="7">
        <v>43161</v>
      </c>
      <c r="G5" s="7" t="str">
        <f t="shared" si="0"/>
        <v>Keep</v>
      </c>
      <c r="H5" s="8">
        <v>20</v>
      </c>
      <c r="I5" s="8">
        <v>10</v>
      </c>
      <c r="J5" s="9" t="b">
        <f t="shared" si="1"/>
        <v>1</v>
      </c>
      <c r="K5" s="5">
        <f t="shared" si="2"/>
        <v>56.8</v>
      </c>
      <c r="L5" s="11">
        <f>SUM(20,-10)</f>
        <v>10</v>
      </c>
    </row>
    <row r="6" spans="1:12" ht="20.25" thickTop="1" thickBot="1" x14ac:dyDescent="0.45">
      <c r="A6" s="4" t="s">
        <v>10</v>
      </c>
      <c r="B6" s="5">
        <v>3.99</v>
      </c>
      <c r="C6" s="5">
        <v>10.45</v>
      </c>
      <c r="D6" s="6">
        <f t="shared" ref="D6:D8" si="3">5/100</f>
        <v>0.05</v>
      </c>
      <c r="E6" s="7">
        <v>43112</v>
      </c>
      <c r="F6" s="7">
        <v>43162</v>
      </c>
      <c r="G6" s="7" t="str">
        <f t="shared" si="0"/>
        <v>Keep</v>
      </c>
      <c r="H6" s="8">
        <v>14</v>
      </c>
      <c r="I6" s="8">
        <v>5</v>
      </c>
      <c r="J6" s="9" t="b">
        <f t="shared" si="1"/>
        <v>1</v>
      </c>
      <c r="K6" s="5">
        <f t="shared" si="2"/>
        <v>52.25</v>
      </c>
      <c r="L6" s="11">
        <f>SUM(14,-5)</f>
        <v>9</v>
      </c>
    </row>
    <row r="7" spans="1:12" ht="20.25" thickTop="1" thickBot="1" x14ac:dyDescent="0.45">
      <c r="A7" s="4" t="s">
        <v>11</v>
      </c>
      <c r="B7" s="5">
        <v>0.99</v>
      </c>
      <c r="C7" s="5">
        <v>4.25</v>
      </c>
      <c r="D7" s="6">
        <f>7/100</f>
        <v>7.0000000000000007E-2</v>
      </c>
      <c r="E7" s="7">
        <v>43113</v>
      </c>
      <c r="F7" s="7">
        <v>43163</v>
      </c>
      <c r="G7" s="7" t="str">
        <f t="shared" si="0"/>
        <v>Keep</v>
      </c>
      <c r="H7" s="8">
        <v>100</v>
      </c>
      <c r="I7" s="8">
        <v>50</v>
      </c>
      <c r="J7" s="9" t="b">
        <f t="shared" si="1"/>
        <v>1</v>
      </c>
      <c r="K7" s="5">
        <f t="shared" si="2"/>
        <v>212.5</v>
      </c>
      <c r="L7" s="11">
        <f>SUM(100,-50)</f>
        <v>50</v>
      </c>
    </row>
    <row r="8" spans="1:12" ht="20.25" thickTop="1" thickBot="1" x14ac:dyDescent="0.45">
      <c r="A8" s="4" t="s">
        <v>12</v>
      </c>
      <c r="B8" s="5">
        <v>2.99</v>
      </c>
      <c r="C8" s="5">
        <v>6.75</v>
      </c>
      <c r="D8" s="6">
        <f t="shared" si="3"/>
        <v>0.05</v>
      </c>
      <c r="E8" s="7">
        <v>43114</v>
      </c>
      <c r="F8" s="7">
        <v>43164</v>
      </c>
      <c r="G8" s="7" t="str">
        <f t="shared" si="0"/>
        <v>Keep</v>
      </c>
      <c r="H8" s="8">
        <v>100</v>
      </c>
      <c r="I8" s="8">
        <v>50</v>
      </c>
      <c r="J8" s="9" t="b">
        <f t="shared" si="1"/>
        <v>1</v>
      </c>
      <c r="K8" s="5">
        <f t="shared" si="2"/>
        <v>337.5</v>
      </c>
      <c r="L8" s="11">
        <f>SUM(100,-50)</f>
        <v>50</v>
      </c>
    </row>
    <row r="9" spans="1:12" ht="20.25" thickTop="1" thickBot="1" x14ac:dyDescent="0.45">
      <c r="A9" s="4" t="s">
        <v>13</v>
      </c>
      <c r="B9" s="5">
        <v>0.25</v>
      </c>
      <c r="C9" s="5">
        <v>2.99</v>
      </c>
      <c r="D9" s="6">
        <f>6/100</f>
        <v>0.06</v>
      </c>
      <c r="E9" s="7">
        <v>43115</v>
      </c>
      <c r="F9" s="7">
        <v>43165</v>
      </c>
      <c r="G9" s="7" t="str">
        <f t="shared" si="0"/>
        <v>Keep</v>
      </c>
      <c r="H9" s="8">
        <v>23</v>
      </c>
      <c r="I9" s="8">
        <v>16</v>
      </c>
      <c r="J9" s="9" t="b">
        <f t="shared" si="1"/>
        <v>1</v>
      </c>
      <c r="K9" s="5">
        <f t="shared" si="2"/>
        <v>47.84</v>
      </c>
      <c r="L9" s="11">
        <f>SUM(23,-16)</f>
        <v>7</v>
      </c>
    </row>
    <row r="10" spans="1:12" ht="20.25" thickTop="1" thickBot="1" x14ac:dyDescent="0.45">
      <c r="A10" s="13" t="s">
        <v>14</v>
      </c>
      <c r="B10" s="14">
        <v>2.99</v>
      </c>
      <c r="C10" s="5">
        <v>8.99</v>
      </c>
      <c r="D10" s="6">
        <f>8/100</f>
        <v>0.08</v>
      </c>
      <c r="E10" s="7">
        <v>43116</v>
      </c>
      <c r="F10" s="7">
        <v>43166</v>
      </c>
      <c r="G10" s="7" t="str">
        <f t="shared" si="0"/>
        <v>Keep</v>
      </c>
      <c r="H10" s="8">
        <v>60</v>
      </c>
      <c r="I10" s="8">
        <v>25</v>
      </c>
      <c r="J10" s="9" t="b">
        <f t="shared" si="1"/>
        <v>1</v>
      </c>
      <c r="K10" s="5">
        <f t="shared" si="2"/>
        <v>224.75</v>
      </c>
      <c r="L10" s="11">
        <f>SUM(60,-25)</f>
        <v>35</v>
      </c>
    </row>
    <row r="11" spans="1:12" ht="20.25" thickTop="1" thickBot="1" x14ac:dyDescent="0.35">
      <c r="A11" s="15" t="s">
        <v>16</v>
      </c>
      <c r="B11" s="16">
        <f>SUM(B3:B10)</f>
        <v>18.18</v>
      </c>
    </row>
    <row r="12" spans="1:12" ht="20.25" thickTop="1" thickBot="1" x14ac:dyDescent="0.35">
      <c r="A12" s="15" t="s">
        <v>19</v>
      </c>
      <c r="B12" s="16">
        <f>SUM(K3:K10)</f>
        <v>1251.1399999999999</v>
      </c>
    </row>
    <row r="13" spans="1:12" ht="15.75" thickTop="1" x14ac:dyDescent="0.25">
      <c r="F13" s="1"/>
      <c r="G13" s="1"/>
      <c r="H13" s="1"/>
    </row>
    <row r="14" spans="1:12" x14ac:dyDescent="0.25">
      <c r="A14" s="25" t="s">
        <v>20</v>
      </c>
      <c r="B14" s="17">
        <f>MAX(K3:K10)</f>
        <v>337.5</v>
      </c>
    </row>
    <row r="15" spans="1:12" ht="30" x14ac:dyDescent="0.25">
      <c r="A15" s="26" t="s">
        <v>21</v>
      </c>
      <c r="B15" s="17">
        <f>ROUNDUP(B11,-1)</f>
        <v>20</v>
      </c>
    </row>
    <row r="16" spans="1:12" x14ac:dyDescent="0.25">
      <c r="A16" s="25" t="s">
        <v>22</v>
      </c>
      <c r="B16" s="18">
        <f>COUNTIFS(F3:F10,"&lt;="&amp;3/9/2018)</f>
        <v>0</v>
      </c>
    </row>
    <row r="17" spans="1:12" x14ac:dyDescent="0.25">
      <c r="A17" s="25" t="s">
        <v>25</v>
      </c>
      <c r="B17" s="17">
        <f>AVERAGE(B3:B10)</f>
        <v>2.2725</v>
      </c>
    </row>
    <row r="18" spans="1:12" x14ac:dyDescent="0.25">
      <c r="A18" s="25" t="s">
        <v>29</v>
      </c>
      <c r="B18" s="17">
        <f>SUMIF(K3:K10,"&gt;100")</f>
        <v>1094.25</v>
      </c>
    </row>
    <row r="19" spans="1:12" x14ac:dyDescent="0.25">
      <c r="A19" s="25"/>
      <c r="B19" s="17"/>
    </row>
    <row r="20" spans="1:12" ht="59.25" customHeight="1" x14ac:dyDescent="0.25">
      <c r="A20" s="27" t="s">
        <v>31</v>
      </c>
      <c r="B20" s="27"/>
      <c r="C20" s="27"/>
      <c r="D20" s="27"/>
      <c r="E20" s="27"/>
    </row>
    <row r="21" spans="1:12" x14ac:dyDescent="0.25">
      <c r="A21" s="28"/>
      <c r="B21" s="28"/>
      <c r="C21" s="28"/>
      <c r="D21" s="28"/>
      <c r="E21" s="28"/>
    </row>
    <row r="22" spans="1:12" x14ac:dyDescent="0.25">
      <c r="B22" s="17"/>
    </row>
    <row r="23" spans="1:12" ht="47.25" thickBot="1" x14ac:dyDescent="0.75">
      <c r="A23" s="21" t="s">
        <v>26</v>
      </c>
      <c r="B23" s="22"/>
      <c r="C23" s="22"/>
      <c r="D23" s="22"/>
      <c r="E23" s="22"/>
      <c r="F23" s="22"/>
      <c r="G23" s="22"/>
      <c r="H23" s="22"/>
      <c r="I23" s="22"/>
      <c r="J23" s="22"/>
      <c r="K23" s="22"/>
      <c r="L23" s="22"/>
    </row>
    <row r="24" spans="1:12" ht="31.5" thickTop="1" thickBot="1" x14ac:dyDescent="0.3">
      <c r="A24" s="2" t="s">
        <v>0</v>
      </c>
      <c r="B24" s="2" t="s">
        <v>5</v>
      </c>
      <c r="C24" s="2" t="s">
        <v>6</v>
      </c>
      <c r="D24" s="3" t="s">
        <v>15</v>
      </c>
      <c r="E24" s="3" t="s">
        <v>1</v>
      </c>
      <c r="F24" s="2" t="s">
        <v>2</v>
      </c>
      <c r="G24" s="2" t="s">
        <v>23</v>
      </c>
      <c r="H24" s="3" t="s">
        <v>3</v>
      </c>
      <c r="I24" s="3" t="s">
        <v>4</v>
      </c>
      <c r="J24" s="3" t="s">
        <v>24</v>
      </c>
      <c r="K24" s="10" t="s">
        <v>18</v>
      </c>
      <c r="L24" s="12" t="s">
        <v>17</v>
      </c>
    </row>
    <row r="25" spans="1:12" ht="20.25" thickTop="1" thickBot="1" x14ac:dyDescent="0.45">
      <c r="A25" s="4" t="s">
        <v>7</v>
      </c>
      <c r="B25" s="5">
        <v>1.99</v>
      </c>
      <c r="C25" s="5">
        <v>5.99</v>
      </c>
      <c r="D25" s="6">
        <f>5/100</f>
        <v>0.05</v>
      </c>
      <c r="E25" s="7">
        <v>43168</v>
      </c>
      <c r="F25" s="7">
        <v>43218</v>
      </c>
      <c r="G25" s="7" t="str">
        <f>IF(F25&gt;1/22/2018,"Keep","Expired")</f>
        <v>Keep</v>
      </c>
      <c r="H25" s="8">
        <v>100</v>
      </c>
      <c r="I25" s="9">
        <v>60</v>
      </c>
      <c r="J25" s="9" t="b">
        <f>OR(H25&gt;I25)</f>
        <v>1</v>
      </c>
      <c r="K25" s="5">
        <f>I25*C25</f>
        <v>359.40000000000003</v>
      </c>
      <c r="L25" s="11">
        <f>SUM(50,-30)</f>
        <v>20</v>
      </c>
    </row>
    <row r="26" spans="1:12" ht="20.25" thickTop="1" thickBot="1" x14ac:dyDescent="0.45">
      <c r="A26" s="4" t="s">
        <v>8</v>
      </c>
      <c r="B26" s="5">
        <v>0.99</v>
      </c>
      <c r="C26" s="5">
        <v>6.99</v>
      </c>
      <c r="D26" s="6">
        <f>4/100</f>
        <v>0.04</v>
      </c>
      <c r="E26" s="7">
        <v>43200</v>
      </c>
      <c r="F26" s="7">
        <v>43221</v>
      </c>
      <c r="G26" s="7" t="str">
        <f t="shared" ref="G26:G32" si="4">IF(F26&gt;1/22/2018,"Keep","Expired")</f>
        <v>Keep</v>
      </c>
      <c r="H26" s="8">
        <v>60</v>
      </c>
      <c r="I26" s="8">
        <v>45</v>
      </c>
      <c r="J26" s="9" t="b">
        <f>OR(H26&lt;I26)</f>
        <v>0</v>
      </c>
      <c r="K26" s="5">
        <f t="shared" ref="K26:K32" si="5">I26*C26</f>
        <v>314.55</v>
      </c>
      <c r="L26" s="11">
        <f>SUM(30,-20)</f>
        <v>10</v>
      </c>
    </row>
    <row r="27" spans="1:12" ht="20.25" thickTop="1" thickBot="1" x14ac:dyDescent="0.45">
      <c r="A27" s="4" t="s">
        <v>9</v>
      </c>
      <c r="B27" s="5">
        <v>3.99</v>
      </c>
      <c r="C27" s="5">
        <v>5.68</v>
      </c>
      <c r="D27" s="6">
        <f>10/100</f>
        <v>0.1</v>
      </c>
      <c r="E27" s="7">
        <v>43231</v>
      </c>
      <c r="F27" s="7">
        <v>43375</v>
      </c>
      <c r="G27" s="7" t="str">
        <f t="shared" si="4"/>
        <v>Keep</v>
      </c>
      <c r="H27" s="8">
        <v>40</v>
      </c>
      <c r="I27" s="8">
        <v>25</v>
      </c>
      <c r="J27" s="9" t="b">
        <f>OR(H27&lt;I27)</f>
        <v>0</v>
      </c>
      <c r="K27" s="5">
        <f t="shared" si="5"/>
        <v>142</v>
      </c>
      <c r="L27" s="11">
        <f>SUM(20,-10)</f>
        <v>10</v>
      </c>
    </row>
    <row r="28" spans="1:12" ht="20.25" thickTop="1" thickBot="1" x14ac:dyDescent="0.45">
      <c r="A28" s="4" t="s">
        <v>10</v>
      </c>
      <c r="B28" s="5">
        <v>3.99</v>
      </c>
      <c r="C28" s="5">
        <v>10.45</v>
      </c>
      <c r="D28" s="6">
        <f t="shared" ref="D28:D30" si="6">5/100</f>
        <v>0.05</v>
      </c>
      <c r="E28" s="7">
        <v>43232</v>
      </c>
      <c r="F28" s="7">
        <v>43437</v>
      </c>
      <c r="G28" s="7" t="str">
        <f t="shared" si="4"/>
        <v>Keep</v>
      </c>
      <c r="H28" s="8">
        <v>30</v>
      </c>
      <c r="I28" s="8">
        <v>19</v>
      </c>
      <c r="J28" s="9" t="b">
        <f t="shared" ref="J28:J32" si="7">OR(H28&gt;I28)</f>
        <v>1</v>
      </c>
      <c r="K28" s="5">
        <f t="shared" si="5"/>
        <v>198.54999999999998</v>
      </c>
      <c r="L28" s="11">
        <f>SUM(14,-5)</f>
        <v>9</v>
      </c>
    </row>
    <row r="29" spans="1:12" ht="20.25" thickTop="1" thickBot="1" x14ac:dyDescent="0.45">
      <c r="A29" s="4" t="s">
        <v>11</v>
      </c>
      <c r="B29" s="5">
        <v>0.99</v>
      </c>
      <c r="C29" s="5">
        <v>4.25</v>
      </c>
      <c r="D29" s="6">
        <f>7/100</f>
        <v>7.0000000000000007E-2</v>
      </c>
      <c r="E29" s="7">
        <v>43294</v>
      </c>
      <c r="F29" s="7">
        <v>43316</v>
      </c>
      <c r="G29" s="7" t="str">
        <f t="shared" si="4"/>
        <v>Keep</v>
      </c>
      <c r="H29" s="8">
        <v>150</v>
      </c>
      <c r="I29" s="8">
        <v>145</v>
      </c>
      <c r="J29" s="9" t="b">
        <f t="shared" si="7"/>
        <v>1</v>
      </c>
      <c r="K29" s="5">
        <f t="shared" si="5"/>
        <v>616.25</v>
      </c>
      <c r="L29" s="11">
        <f>SUM(100,-50)</f>
        <v>50</v>
      </c>
    </row>
    <row r="30" spans="1:12" ht="20.25" thickTop="1" thickBot="1" x14ac:dyDescent="0.45">
      <c r="A30" s="4" t="s">
        <v>12</v>
      </c>
      <c r="B30" s="5">
        <v>2.99</v>
      </c>
      <c r="C30" s="5">
        <v>6.75</v>
      </c>
      <c r="D30" s="6">
        <f t="shared" si="6"/>
        <v>0.05</v>
      </c>
      <c r="E30" s="7">
        <v>43326</v>
      </c>
      <c r="F30" s="7">
        <v>43348</v>
      </c>
      <c r="G30" s="7" t="str">
        <f t="shared" si="4"/>
        <v>Keep</v>
      </c>
      <c r="H30" s="8">
        <v>150</v>
      </c>
      <c r="I30" s="8">
        <v>149</v>
      </c>
      <c r="J30" s="9" t="b">
        <f t="shared" si="7"/>
        <v>1</v>
      </c>
      <c r="K30" s="5">
        <f t="shared" si="5"/>
        <v>1005.75</v>
      </c>
      <c r="L30" s="11">
        <f>SUM(100,-50)</f>
        <v>50</v>
      </c>
    </row>
    <row r="31" spans="1:12" ht="20.25" thickTop="1" thickBot="1" x14ac:dyDescent="0.45">
      <c r="A31" s="4" t="s">
        <v>13</v>
      </c>
      <c r="B31" s="5">
        <v>0.25</v>
      </c>
      <c r="C31" s="5">
        <v>2.99</v>
      </c>
      <c r="D31" s="6">
        <f>6/100</f>
        <v>0.06</v>
      </c>
      <c r="E31" s="7">
        <v>43205</v>
      </c>
      <c r="F31" s="7">
        <v>43318</v>
      </c>
      <c r="G31" s="7" t="str">
        <f t="shared" si="4"/>
        <v>Keep</v>
      </c>
      <c r="H31" s="8">
        <v>35</v>
      </c>
      <c r="I31" s="8">
        <v>20</v>
      </c>
      <c r="J31" s="9" t="b">
        <f t="shared" si="7"/>
        <v>1</v>
      </c>
      <c r="K31" s="5">
        <f t="shared" si="5"/>
        <v>59.800000000000004</v>
      </c>
      <c r="L31" s="11">
        <f>SUM(23,-16)</f>
        <v>7</v>
      </c>
    </row>
    <row r="32" spans="1:12" ht="20.25" thickTop="1" thickBot="1" x14ac:dyDescent="0.45">
      <c r="A32" s="20" t="s">
        <v>14</v>
      </c>
      <c r="B32" s="19">
        <v>2.99</v>
      </c>
      <c r="C32" s="5">
        <v>8.99</v>
      </c>
      <c r="D32" s="6">
        <f>8/100</f>
        <v>0.08</v>
      </c>
      <c r="E32" s="7">
        <v>43236</v>
      </c>
      <c r="F32" s="7">
        <v>43350</v>
      </c>
      <c r="G32" s="7" t="str">
        <f t="shared" si="4"/>
        <v>Keep</v>
      </c>
      <c r="H32" s="8">
        <v>65</v>
      </c>
      <c r="I32" s="8">
        <v>50</v>
      </c>
      <c r="J32" s="9" t="b">
        <f t="shared" si="7"/>
        <v>1</v>
      </c>
      <c r="K32" s="5">
        <f t="shared" si="5"/>
        <v>449.5</v>
      </c>
      <c r="L32" s="11">
        <f>SUM(60,-25)</f>
        <v>35</v>
      </c>
    </row>
    <row r="33" spans="1:9" ht="19.5" thickTop="1" x14ac:dyDescent="0.4">
      <c r="A33" s="24" t="s">
        <v>16</v>
      </c>
      <c r="B33" s="23">
        <f>SUM(B25:B32)</f>
        <v>18.18</v>
      </c>
    </row>
    <row r="34" spans="1:9" ht="18.75" x14ac:dyDescent="0.4">
      <c r="A34" s="24" t="s">
        <v>28</v>
      </c>
      <c r="B34" s="23">
        <f>SUM(K25:K32)</f>
        <v>3145.8</v>
      </c>
    </row>
    <row r="36" spans="1:9" x14ac:dyDescent="0.25">
      <c r="A36" s="25" t="s">
        <v>20</v>
      </c>
      <c r="B36" s="17">
        <f>MAX(K25:K32)</f>
        <v>1005.75</v>
      </c>
    </row>
    <row r="37" spans="1:9" ht="30" x14ac:dyDescent="0.25">
      <c r="A37" s="26" t="s">
        <v>21</v>
      </c>
      <c r="B37" s="17">
        <f>ROUNDUP(B33,-1)</f>
        <v>20</v>
      </c>
    </row>
    <row r="38" spans="1:9" x14ac:dyDescent="0.25">
      <c r="A38" s="25" t="s">
        <v>22</v>
      </c>
      <c r="B38" s="18">
        <f>COUNTIFS(F25:F32,"&lt;="&amp;3/9/2018)</f>
        <v>0</v>
      </c>
    </row>
    <row r="39" spans="1:9" x14ac:dyDescent="0.25">
      <c r="A39" s="25" t="s">
        <v>25</v>
      </c>
      <c r="B39" s="17">
        <f>AVERAGE(B25:B32)</f>
        <v>2.2725</v>
      </c>
    </row>
    <row r="40" spans="1:9" x14ac:dyDescent="0.25">
      <c r="A40" s="25" t="s">
        <v>29</v>
      </c>
      <c r="B40" s="17">
        <f>SUMIF(K25:K32,"&gt;100")</f>
        <v>3086</v>
      </c>
    </row>
    <row r="42" spans="1:9" ht="39.75" customHeight="1" x14ac:dyDescent="0.25">
      <c r="A42" s="27" t="s">
        <v>32</v>
      </c>
      <c r="B42" s="27"/>
      <c r="C42" s="27"/>
      <c r="D42" s="27"/>
      <c r="E42" s="27"/>
      <c r="F42" s="27"/>
      <c r="G42" s="27"/>
    </row>
    <row r="43" spans="1:9" x14ac:dyDescent="0.25">
      <c r="A43" s="28"/>
      <c r="B43" s="28"/>
      <c r="C43" s="28"/>
      <c r="D43" s="28"/>
      <c r="E43" s="28"/>
      <c r="F43" s="28"/>
      <c r="G43" s="28"/>
    </row>
    <row r="44" spans="1:9" x14ac:dyDescent="0.25">
      <c r="B44" s="29" t="s">
        <v>40</v>
      </c>
      <c r="C44" s="29"/>
      <c r="D44" s="29"/>
      <c r="E44" s="29"/>
      <c r="F44" s="29"/>
      <c r="G44" s="29"/>
      <c r="H44" s="29"/>
      <c r="I44" s="29"/>
    </row>
    <row r="45" spans="1:9" x14ac:dyDescent="0.25">
      <c r="A45" s="35"/>
      <c r="B45" s="30" t="s">
        <v>33</v>
      </c>
      <c r="C45" s="30" t="s">
        <v>34</v>
      </c>
      <c r="D45" s="30" t="s">
        <v>9</v>
      </c>
      <c r="E45" s="30" t="s">
        <v>10</v>
      </c>
      <c r="F45" s="30" t="s">
        <v>35</v>
      </c>
      <c r="G45" s="30" t="s">
        <v>12</v>
      </c>
      <c r="H45" s="30" t="s">
        <v>13</v>
      </c>
      <c r="I45" s="30" t="s">
        <v>14</v>
      </c>
    </row>
    <row r="46" spans="1:9" x14ac:dyDescent="0.25">
      <c r="A46" s="30" t="s">
        <v>37</v>
      </c>
      <c r="B46" s="31">
        <f>C3-B3</f>
        <v>4</v>
      </c>
      <c r="C46" s="31">
        <f>(C4-B4)</f>
        <v>6</v>
      </c>
      <c r="D46" s="31">
        <f>C5-B5</f>
        <v>1.6899999999999995</v>
      </c>
      <c r="E46" s="31">
        <f>C6-B6</f>
        <v>6.4599999999999991</v>
      </c>
      <c r="F46" s="31">
        <f>C7-B7</f>
        <v>3.26</v>
      </c>
      <c r="G46" s="31">
        <f>C8-B8</f>
        <v>3.76</v>
      </c>
      <c r="H46" s="31">
        <f>C9-B9</f>
        <v>2.74</v>
      </c>
      <c r="I46" s="31">
        <f>C10-B10</f>
        <v>6</v>
      </c>
    </row>
    <row r="47" spans="1:9" ht="30" x14ac:dyDescent="0.25">
      <c r="A47" s="30" t="s">
        <v>38</v>
      </c>
      <c r="B47" s="32">
        <f>(I25/I3)-1</f>
        <v>1</v>
      </c>
      <c r="C47" s="32">
        <f>(I26/I4)-1</f>
        <v>1.25</v>
      </c>
      <c r="D47" s="32">
        <f>(I27/I5)-1</f>
        <v>1.5</v>
      </c>
      <c r="E47" s="32">
        <f>(I28/I6)-1</f>
        <v>2.8</v>
      </c>
      <c r="F47" s="32">
        <f>(I29/I7)-1</f>
        <v>1.9</v>
      </c>
      <c r="G47" s="32">
        <f>(I30/I8)-1</f>
        <v>1.98</v>
      </c>
      <c r="H47" s="32">
        <f>(I31/I9)-1</f>
        <v>0.25</v>
      </c>
      <c r="I47" s="32">
        <f>(I32/I10)-1</f>
        <v>1</v>
      </c>
    </row>
    <row r="48" spans="1:9" x14ac:dyDescent="0.25">
      <c r="A48" s="30" t="s">
        <v>36</v>
      </c>
      <c r="B48" s="31">
        <f>AVERAGE(K3,K25)</f>
        <v>269.55</v>
      </c>
      <c r="C48" s="31">
        <f>AVERAGE(K4,K26)</f>
        <v>227.17500000000001</v>
      </c>
      <c r="D48" s="31">
        <f>AVERAGE(K5,K27)</f>
        <v>99.4</v>
      </c>
      <c r="E48" s="31">
        <f>AVERAGE(K6,K28)</f>
        <v>125.39999999999999</v>
      </c>
      <c r="F48" s="31">
        <f>AVERAGE(K7,K29)</f>
        <v>414.375</v>
      </c>
      <c r="G48" s="31">
        <f>AVERAGE(K7,K30)</f>
        <v>609.125</v>
      </c>
      <c r="H48" s="31">
        <f>AVERAGE(K8,K31)</f>
        <v>198.65</v>
      </c>
      <c r="I48" s="31">
        <f>AVERAGE(K9,K32)</f>
        <v>248.67000000000002</v>
      </c>
    </row>
    <row r="49" spans="1:9" x14ac:dyDescent="0.25">
      <c r="A49" s="30" t="s">
        <v>39</v>
      </c>
      <c r="B49" s="33">
        <f>(B40/B12)-1</f>
        <v>1.4665505059385842</v>
      </c>
      <c r="C49" s="34"/>
      <c r="D49" s="34"/>
      <c r="E49" s="34"/>
      <c r="F49" s="34"/>
      <c r="G49" s="34"/>
      <c r="H49" s="34"/>
      <c r="I49" s="34"/>
    </row>
    <row r="50" spans="1:9" x14ac:dyDescent="0.25">
      <c r="A50" s="28"/>
      <c r="B50" s="17"/>
    </row>
  </sheetData>
  <mergeCells count="5">
    <mergeCell ref="A1:L1"/>
    <mergeCell ref="A23:L23"/>
    <mergeCell ref="A20:E20"/>
    <mergeCell ref="A42:G42"/>
    <mergeCell ref="B44:I44"/>
  </mergeCells>
  <hyperlinks>
    <hyperlink ref="B16" r:id="rId1" display="https://exceljet.net/excel-functions/excel-countifs-function"/>
    <hyperlink ref="B38" r:id="rId2" display="https://exceljet.net/excel-functions/excel-countifs-function"/>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tabSelected="1" workbookViewId="0">
      <selection sqref="A1:Q2"/>
    </sheetView>
  </sheetViews>
  <sheetFormatPr defaultRowHeight="15" x14ac:dyDescent="0.25"/>
  <sheetData>
    <row r="1" spans="1:17" x14ac:dyDescent="0.25">
      <c r="A1" s="36" t="s">
        <v>41</v>
      </c>
      <c r="B1" s="36"/>
      <c r="C1" s="36"/>
      <c r="D1" s="36"/>
      <c r="E1" s="36"/>
      <c r="F1" s="36"/>
      <c r="G1" s="36"/>
      <c r="H1" s="36"/>
      <c r="I1" s="36"/>
      <c r="J1" s="36"/>
      <c r="K1" s="36"/>
      <c r="L1" s="36"/>
      <c r="M1" s="36"/>
      <c r="N1" s="36"/>
      <c r="O1" s="36"/>
      <c r="P1" s="36"/>
      <c r="Q1" s="36"/>
    </row>
    <row r="2" spans="1:17" x14ac:dyDescent="0.25">
      <c r="A2" s="36"/>
      <c r="B2" s="36"/>
      <c r="C2" s="36"/>
      <c r="D2" s="36"/>
      <c r="E2" s="36"/>
      <c r="F2" s="36"/>
      <c r="G2" s="36"/>
      <c r="H2" s="36"/>
      <c r="I2" s="36"/>
      <c r="J2" s="36"/>
      <c r="K2" s="36"/>
      <c r="L2" s="36"/>
      <c r="M2" s="36"/>
      <c r="N2" s="36"/>
      <c r="O2" s="36"/>
      <c r="P2" s="36"/>
      <c r="Q2" s="36"/>
    </row>
  </sheetData>
  <mergeCells count="1">
    <mergeCell ref="A1:Q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inventory</vt:lpstr>
      <vt:lpstr>Charts</vt:lpstr>
    </vt:vector>
  </TitlesOfParts>
  <Company>UMFK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Ruth-Ann Maria Lorman</dc:creator>
  <cp:lastModifiedBy>Ruth-Ann Maria Lorman</cp:lastModifiedBy>
  <dcterms:created xsi:type="dcterms:W3CDTF">2018-02-06T18:19:08Z</dcterms:created>
  <dcterms:modified xsi:type="dcterms:W3CDTF">2018-05-18T17:55:19Z</dcterms:modified>
</cp:coreProperties>
</file>