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1"/>
  </bookViews>
  <sheets>
    <sheet name="0.5cutoff" sheetId="1" r:id="rId1"/>
    <sheet name="DrugPredcutoff" sheetId="2" r:id="rId2"/>
    <sheet name="MeanAndStdevCalculation" sheetId="3" r:id="rId3"/>
  </sheets>
  <calcPr calcId="145621"/>
</workbook>
</file>

<file path=xl/calcChain.xml><?xml version="1.0" encoding="utf-8"?>
<calcChain xmlns="http://schemas.openxmlformats.org/spreadsheetml/2006/main">
  <c r="F3" i="2" l="1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" i="2"/>
  <c r="B33" i="3" l="1"/>
  <c r="B31" i="3"/>
  <c r="B30" i="3"/>
  <c r="F51" i="3"/>
  <c r="F50" i="3"/>
  <c r="F53" i="3" s="1"/>
  <c r="D38" i="1" l="1"/>
  <c r="H38" i="1" s="1"/>
  <c r="G37" i="1"/>
  <c r="F37" i="1"/>
  <c r="E37" i="1"/>
  <c r="D37" i="1"/>
  <c r="H37" i="1" s="1"/>
  <c r="I36" i="1"/>
  <c r="G36" i="1"/>
  <c r="E36" i="1"/>
  <c r="D36" i="1"/>
  <c r="H36" i="1" s="1"/>
  <c r="F35" i="1"/>
  <c r="D35" i="1"/>
  <c r="H35" i="1" s="1"/>
  <c r="G34" i="1"/>
  <c r="D34" i="1"/>
  <c r="H34" i="1" s="1"/>
  <c r="G33" i="1"/>
  <c r="E33" i="1"/>
  <c r="D33" i="1"/>
  <c r="H33" i="1" s="1"/>
  <c r="I32" i="1"/>
  <c r="E32" i="1"/>
  <c r="D32" i="1"/>
  <c r="H32" i="1" s="1"/>
  <c r="D31" i="1"/>
  <c r="H31" i="1" s="1"/>
  <c r="D30" i="1"/>
  <c r="H30" i="1" s="1"/>
  <c r="G29" i="1"/>
  <c r="F29" i="1"/>
  <c r="E29" i="1"/>
  <c r="D29" i="1"/>
  <c r="H29" i="1" s="1"/>
  <c r="I28" i="1"/>
  <c r="G28" i="1"/>
  <c r="E28" i="1"/>
  <c r="D28" i="1"/>
  <c r="H28" i="1" s="1"/>
  <c r="F27" i="1"/>
  <c r="D27" i="1"/>
  <c r="H27" i="1" s="1"/>
  <c r="G26" i="1"/>
  <c r="D26" i="1"/>
  <c r="H26" i="1" s="1"/>
  <c r="G25" i="1"/>
  <c r="E25" i="1"/>
  <c r="D25" i="1"/>
  <c r="H25" i="1" s="1"/>
  <c r="I24" i="1"/>
  <c r="E24" i="1"/>
  <c r="D24" i="1"/>
  <c r="H24" i="1" s="1"/>
  <c r="D23" i="1"/>
  <c r="H23" i="1" s="1"/>
  <c r="D22" i="1"/>
  <c r="H22" i="1" s="1"/>
  <c r="G21" i="1"/>
  <c r="F21" i="1"/>
  <c r="E21" i="1"/>
  <c r="D21" i="1"/>
  <c r="H21" i="1" s="1"/>
  <c r="I20" i="1"/>
  <c r="G20" i="1"/>
  <c r="E20" i="1"/>
  <c r="D20" i="1"/>
  <c r="H20" i="1" s="1"/>
  <c r="F19" i="1"/>
  <c r="D19" i="1"/>
  <c r="H19" i="1" s="1"/>
  <c r="G18" i="1"/>
  <c r="D18" i="1"/>
  <c r="H18" i="1" s="1"/>
  <c r="G17" i="1"/>
  <c r="E17" i="1"/>
  <c r="D17" i="1"/>
  <c r="H17" i="1" s="1"/>
  <c r="I16" i="1"/>
  <c r="E16" i="1"/>
  <c r="D16" i="1"/>
  <c r="H16" i="1" s="1"/>
  <c r="D15" i="1"/>
  <c r="H15" i="1" s="1"/>
  <c r="D14" i="1"/>
  <c r="H14" i="1" s="1"/>
  <c r="G13" i="1"/>
  <c r="F13" i="1"/>
  <c r="E13" i="1"/>
  <c r="D13" i="1"/>
  <c r="H13" i="1" s="1"/>
  <c r="I12" i="1"/>
  <c r="G12" i="1"/>
  <c r="E12" i="1"/>
  <c r="D12" i="1"/>
  <c r="H12" i="1" s="1"/>
  <c r="F11" i="1"/>
  <c r="D11" i="1"/>
  <c r="H11" i="1" s="1"/>
  <c r="G10" i="1"/>
  <c r="D10" i="1"/>
  <c r="H10" i="1" s="1"/>
  <c r="G9" i="1"/>
  <c r="E9" i="1"/>
  <c r="D9" i="1"/>
  <c r="H9" i="1" s="1"/>
  <c r="I8" i="1"/>
  <c r="E8" i="1"/>
  <c r="D8" i="1"/>
  <c r="H8" i="1" s="1"/>
  <c r="D7" i="1"/>
  <c r="H7" i="1" s="1"/>
  <c r="D6" i="1"/>
  <c r="H6" i="1" s="1"/>
  <c r="G5" i="1"/>
  <c r="F5" i="1"/>
  <c r="E5" i="1"/>
  <c r="D5" i="1"/>
  <c r="H5" i="1" s="1"/>
  <c r="I4" i="1"/>
  <c r="G4" i="1"/>
  <c r="E4" i="1"/>
  <c r="D4" i="1"/>
  <c r="H4" i="1" s="1"/>
  <c r="F3" i="1"/>
  <c r="D3" i="1"/>
  <c r="H3" i="1" s="1"/>
  <c r="G2" i="1"/>
  <c r="D2" i="1"/>
  <c r="H2" i="1" s="1"/>
  <c r="I2" i="2"/>
  <c r="H2" i="2"/>
  <c r="I7" i="1" l="1"/>
  <c r="I23" i="1"/>
  <c r="I31" i="1"/>
  <c r="I2" i="1"/>
  <c r="I39" i="1" s="1"/>
  <c r="G3" i="1"/>
  <c r="E6" i="1"/>
  <c r="E7" i="1"/>
  <c r="I9" i="1"/>
  <c r="I10" i="1"/>
  <c r="G11" i="1"/>
  <c r="E14" i="1"/>
  <c r="E15" i="1"/>
  <c r="I17" i="1"/>
  <c r="I18" i="1"/>
  <c r="G19" i="1"/>
  <c r="E22" i="1"/>
  <c r="E23" i="1"/>
  <c r="I25" i="1"/>
  <c r="I26" i="1"/>
  <c r="G27" i="1"/>
  <c r="E30" i="1"/>
  <c r="E31" i="1"/>
  <c r="I33" i="1"/>
  <c r="I34" i="1"/>
  <c r="G35" i="1"/>
  <c r="E38" i="1"/>
  <c r="I15" i="1"/>
  <c r="I3" i="1"/>
  <c r="G6" i="1"/>
  <c r="G40" i="1" s="1"/>
  <c r="F7" i="1"/>
  <c r="I11" i="1"/>
  <c r="G14" i="1"/>
  <c r="F15" i="1"/>
  <c r="I19" i="1"/>
  <c r="G22" i="1"/>
  <c r="F23" i="1"/>
  <c r="I27" i="1"/>
  <c r="G30" i="1"/>
  <c r="F31" i="1"/>
  <c r="I35" i="1"/>
  <c r="G38" i="1"/>
  <c r="E2" i="1"/>
  <c r="E3" i="1"/>
  <c r="E39" i="1" s="1"/>
  <c r="I5" i="1"/>
  <c r="I6" i="1"/>
  <c r="G7" i="1"/>
  <c r="G8" i="1"/>
  <c r="F9" i="1"/>
  <c r="E10" i="1"/>
  <c r="E11" i="1"/>
  <c r="I13" i="1"/>
  <c r="I14" i="1"/>
  <c r="G15" i="1"/>
  <c r="G16" i="1"/>
  <c r="F17" i="1"/>
  <c r="E18" i="1"/>
  <c r="E19" i="1"/>
  <c r="I21" i="1"/>
  <c r="I22" i="1"/>
  <c r="G23" i="1"/>
  <c r="G24" i="1"/>
  <c r="F25" i="1"/>
  <c r="E26" i="1"/>
  <c r="E27" i="1"/>
  <c r="I29" i="1"/>
  <c r="I30" i="1"/>
  <c r="G31" i="1"/>
  <c r="G32" i="1"/>
  <c r="F33" i="1"/>
  <c r="E34" i="1"/>
  <c r="E35" i="1"/>
  <c r="I37" i="1"/>
  <c r="I38" i="1"/>
  <c r="H40" i="1"/>
  <c r="H39" i="1"/>
  <c r="F2" i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E2" i="2"/>
  <c r="F2" i="2"/>
  <c r="G2" i="2"/>
  <c r="G41" i="1" l="1"/>
  <c r="E40" i="1"/>
  <c r="E44" i="1" s="1"/>
  <c r="I40" i="1"/>
  <c r="I41" i="1" s="1"/>
  <c r="G39" i="1"/>
  <c r="G43" i="1" s="1"/>
  <c r="H43" i="1"/>
  <c r="H41" i="1"/>
  <c r="E41" i="1"/>
  <c r="I43" i="1"/>
  <c r="F40" i="1"/>
  <c r="F39" i="1"/>
  <c r="I39" i="2"/>
  <c r="I43" i="2" s="1"/>
  <c r="H40" i="2"/>
  <c r="H39" i="2"/>
  <c r="H43" i="2" s="1"/>
  <c r="I40" i="2"/>
  <c r="F40" i="2"/>
  <c r="F39" i="2"/>
  <c r="F43" i="2" s="1"/>
  <c r="E39" i="2"/>
  <c r="E40" i="2"/>
  <c r="G40" i="2"/>
  <c r="G39" i="2"/>
  <c r="E44" i="2" l="1"/>
  <c r="E41" i="2"/>
  <c r="H41" i="2"/>
  <c r="I41" i="2"/>
  <c r="F41" i="2"/>
  <c r="E49" i="1"/>
  <c r="E50" i="1"/>
  <c r="F43" i="1"/>
  <c r="F41" i="1"/>
  <c r="E49" i="2"/>
  <c r="G43" i="2"/>
  <c r="E50" i="2" s="1"/>
  <c r="G41" i="2"/>
  <c r="E47" i="2"/>
  <c r="E47" i="1" l="1"/>
  <c r="E46" i="1"/>
  <c r="E46" i="2"/>
</calcChain>
</file>

<file path=xl/sharedStrings.xml><?xml version="1.0" encoding="utf-8"?>
<sst xmlns="http://schemas.openxmlformats.org/spreadsheetml/2006/main" count="210" uniqueCount="140">
  <si>
    <t>1ec9</t>
  </si>
  <si>
    <t>1kc7</t>
  </si>
  <si>
    <t>1od8</t>
  </si>
  <si>
    <t>1mai</t>
  </si>
  <si>
    <t>1g98</t>
  </si>
  <si>
    <t>1bls</t>
  </si>
  <si>
    <t>1bmq</t>
  </si>
  <si>
    <t>3jdw</t>
  </si>
  <si>
    <t>1owe</t>
  </si>
  <si>
    <t>1v16</t>
  </si>
  <si>
    <t>1b74</t>
  </si>
  <si>
    <t>1uou</t>
  </si>
  <si>
    <t>1m0n</t>
  </si>
  <si>
    <t>1px4</t>
  </si>
  <si>
    <t>1q41</t>
  </si>
  <si>
    <t>1unl</t>
  </si>
  <si>
    <t>1r55</t>
  </si>
  <si>
    <t>1ajs</t>
  </si>
  <si>
    <t>1wvc</t>
  </si>
  <si>
    <t>1pwm</t>
  </si>
  <si>
    <t>1kzn</t>
  </si>
  <si>
    <t>1oq5</t>
  </si>
  <si>
    <t>3ia4</t>
  </si>
  <si>
    <t>2i1m</t>
  </si>
  <si>
    <t>1fk9</t>
  </si>
  <si>
    <t>3f0r</t>
  </si>
  <si>
    <t>3etr</t>
  </si>
  <si>
    <t>1e66</t>
  </si>
  <si>
    <t>1pmn</t>
  </si>
  <si>
    <t>2cl5</t>
  </si>
  <si>
    <t>2aa2</t>
  </si>
  <si>
    <t>1xoz</t>
  </si>
  <si>
    <t>1t46</t>
  </si>
  <si>
    <t>3f1q</t>
  </si>
  <si>
    <t>1lox</t>
  </si>
  <si>
    <t>3b68</t>
  </si>
  <si>
    <t>1sqn</t>
  </si>
  <si>
    <t>id</t>
  </si>
  <si>
    <t>category</t>
  </si>
  <si>
    <t>score</t>
  </si>
  <si>
    <t>prediction</t>
  </si>
  <si>
    <t>CorrPred?</t>
  </si>
  <si>
    <t>TrueP</t>
  </si>
  <si>
    <t>FalseP</t>
  </si>
  <si>
    <t>TrueN</t>
  </si>
  <si>
    <t>FalseN</t>
  </si>
  <si>
    <t>TOTAL</t>
  </si>
  <si>
    <t>COUNT</t>
  </si>
  <si>
    <t>PERCENTAGE</t>
  </si>
  <si>
    <t>tp</t>
  </si>
  <si>
    <t>fp</t>
  </si>
  <si>
    <t>tn</t>
  </si>
  <si>
    <t>fn</t>
  </si>
  <si>
    <t>Accuracy</t>
  </si>
  <si>
    <t>DRUGGABLE</t>
  </si>
  <si>
    <t>precision</t>
  </si>
  <si>
    <t>recall</t>
  </si>
  <si>
    <t>NONDRUGGABLE</t>
  </si>
  <si>
    <t>corr.pred?</t>
  </si>
  <si>
    <t>1ai2</t>
  </si>
  <si>
    <t>1c14</t>
  </si>
  <si>
    <t>1c9y</t>
  </si>
  <si>
    <t>1e9x</t>
  </si>
  <si>
    <t>1cg0</t>
  </si>
  <si>
    <t>1gkc</t>
  </si>
  <si>
    <t>1e+009</t>
  </si>
  <si>
    <t>1gwr</t>
  </si>
  <si>
    <t>1f9g</t>
  </si>
  <si>
    <t>1hvr</t>
  </si>
  <si>
    <t>1fth</t>
  </si>
  <si>
    <t>1hvy</t>
  </si>
  <si>
    <t>1g7v</t>
  </si>
  <si>
    <t>1hw8</t>
  </si>
  <si>
    <t>1gpu</t>
  </si>
  <si>
    <t>1ig3</t>
  </si>
  <si>
    <t>1hqg</t>
  </si>
  <si>
    <t>1j4i</t>
  </si>
  <si>
    <t>1icj</t>
  </si>
  <si>
    <t>1js3</t>
  </si>
  <si>
    <t>1jak</t>
  </si>
  <si>
    <t>1k7f</t>
  </si>
  <si>
    <t>1kts</t>
  </si>
  <si>
    <t>1k8q</t>
  </si>
  <si>
    <t>1moq</t>
  </si>
  <si>
    <t>1ke6</t>
  </si>
  <si>
    <t>1nlj</t>
  </si>
  <si>
    <t>1kvo</t>
  </si>
  <si>
    <t>1nnc</t>
  </si>
  <si>
    <t>1lpz</t>
  </si>
  <si>
    <t>1o8b</t>
  </si>
  <si>
    <t>1m17</t>
  </si>
  <si>
    <t>1olq</t>
  </si>
  <si>
    <t>1m2z</t>
  </si>
  <si>
    <t>1onz</t>
  </si>
  <si>
    <t>1n2v</t>
  </si>
  <si>
    <t>1qmf</t>
  </si>
  <si>
    <t>1o5r</t>
  </si>
  <si>
    <t>1qs4</t>
  </si>
  <si>
    <t>1qhi</t>
  </si>
  <si>
    <t>1qxo</t>
  </si>
  <si>
    <t>1qpe</t>
  </si>
  <si>
    <t>1rnt</t>
  </si>
  <si>
    <t>1r58</t>
  </si>
  <si>
    <t>1t03</t>
  </si>
  <si>
    <t>1r9o</t>
  </si>
  <si>
    <t>1ucn</t>
  </si>
  <si>
    <t>1rsz</t>
  </si>
  <si>
    <t>1x9d</t>
  </si>
  <si>
    <t>1rv1</t>
  </si>
  <si>
    <t>2gsu</t>
  </si>
  <si>
    <t>1rwq</t>
  </si>
  <si>
    <t>2gyi</t>
  </si>
  <si>
    <t>1sqi</t>
  </si>
  <si>
    <t>3pcm</t>
  </si>
  <si>
    <t>1u30</t>
  </si>
  <si>
    <t>MEAN</t>
  </si>
  <si>
    <t>1u4d</t>
  </si>
  <si>
    <t>1udt</t>
  </si>
  <si>
    <t>BORDER</t>
  </si>
  <si>
    <t>1v4s</t>
  </si>
  <si>
    <t>(LOWER)</t>
  </si>
  <si>
    <t>1vbm</t>
  </si>
  <si>
    <t>1xm6</t>
  </si>
  <si>
    <t>1yqy</t>
  </si>
  <si>
    <t>1yvf</t>
  </si>
  <si>
    <t>1ywn</t>
  </si>
  <si>
    <t>1ywr</t>
  </si>
  <si>
    <t>2br1</t>
  </si>
  <si>
    <t>2bxr</t>
  </si>
  <si>
    <t>2dq7</t>
  </si>
  <si>
    <t>2fb8</t>
  </si>
  <si>
    <t>2g24</t>
  </si>
  <si>
    <t>2gh5</t>
  </si>
  <si>
    <t>2hiw</t>
  </si>
  <si>
    <t>2i0e</t>
  </si>
  <si>
    <t>2ivu</t>
  </si>
  <si>
    <t>3d4s</t>
  </si>
  <si>
    <t>4cox</t>
  </si>
  <si>
    <t>STDEV</t>
  </si>
  <si>
    <t>(UPPER)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</si>
</sst>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1" xfId="0" applyBorder="1"/>
    <xf numFmtId="0" fontId="16" fillId="0" borderId="12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/>
  </sheetViews>
  <sheetFormatPr defaultRowHeight="15" x14ac:dyDescent="0.25"/>
  <sheetData>
    <row r="1" spans="1:9" x14ac:dyDescent="0.25">
      <c r="A1" s="1" t="s">
        <v>37</v>
      </c>
      <c r="B1" t="s">
        <v>39</v>
      </c>
      <c r="C1" t="s">
        <v>38</v>
      </c>
      <c r="D1" t="s">
        <v>40</v>
      </c>
      <c r="E1" t="s">
        <v>58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s="1" t="s">
        <v>17</v>
      </c>
      <c r="B2">
        <v>0.60511400000000004</v>
      </c>
      <c r="C2">
        <v>0</v>
      </c>
      <c r="D2">
        <f>IF(B2&gt;=0.51,1,0)</f>
        <v>1</v>
      </c>
      <c r="E2">
        <f>IF(D2=C2,1,0)</f>
        <v>0</v>
      </c>
      <c r="F2">
        <f>IF(AND($C2=1,$D2=1),1,0)</f>
        <v>0</v>
      </c>
      <c r="G2">
        <f>IF(AND($C2=0,$D2=1),1,0)</f>
        <v>1</v>
      </c>
      <c r="H2">
        <f>IF(AND($C2=0,$D2=0),1,0)</f>
        <v>0</v>
      </c>
      <c r="I2">
        <f>IF(AND($C2=1,$D2=0),1,0)</f>
        <v>0</v>
      </c>
    </row>
    <row r="3" spans="1:9" x14ac:dyDescent="0.25">
      <c r="A3" s="1" t="s">
        <v>10</v>
      </c>
      <c r="B3">
        <v>0.40706599999999998</v>
      </c>
      <c r="C3">
        <v>0</v>
      </c>
      <c r="D3">
        <f t="shared" ref="D3:D38" si="0">IF(B3&gt;=0.51,1,0)</f>
        <v>0</v>
      </c>
      <c r="E3">
        <f t="shared" ref="E3:E38" si="1">IF(D3=C3,1,0)</f>
        <v>1</v>
      </c>
      <c r="F3">
        <f t="shared" ref="F3:F38" si="2">IF(AND($C3=1,$D3=1),1,0)</f>
        <v>0</v>
      </c>
      <c r="G3">
        <f t="shared" ref="G3:G38" si="3">IF(AND($C3=0,$D3=1),1,0)</f>
        <v>0</v>
      </c>
      <c r="H3">
        <f t="shared" ref="H3:H38" si="4">IF(AND($C3=0,$D3=0),1,0)</f>
        <v>1</v>
      </c>
      <c r="I3">
        <f t="shared" ref="I3:I38" si="5">IF(AND($C3=1,$D3=0),1,0)</f>
        <v>0</v>
      </c>
    </row>
    <row r="4" spans="1:9" x14ac:dyDescent="0.25">
      <c r="A4" s="1" t="s">
        <v>5</v>
      </c>
      <c r="B4">
        <v>0.30701600000000001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 x14ac:dyDescent="0.25">
      <c r="A5" s="1" t="s">
        <v>6</v>
      </c>
      <c r="B5">
        <v>0.34879900000000003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 x14ac:dyDescent="0.25">
      <c r="A6" s="1" t="s">
        <v>27</v>
      </c>
      <c r="B6">
        <v>0.87852799999999998</v>
      </c>
      <c r="C6">
        <v>1</v>
      </c>
      <c r="D6">
        <f t="shared" si="0"/>
        <v>1</v>
      </c>
      <c r="E6">
        <f t="shared" si="1"/>
        <v>1</v>
      </c>
      <c r="F6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</row>
    <row r="7" spans="1:9" x14ac:dyDescent="0.25">
      <c r="A7" s="1" t="s">
        <v>0</v>
      </c>
      <c r="B7">
        <v>-5.0002400000000002E-2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4"/>
        <v>1</v>
      </c>
      <c r="I7">
        <f t="shared" si="5"/>
        <v>0</v>
      </c>
    </row>
    <row r="8" spans="1:9" x14ac:dyDescent="0.25">
      <c r="A8" s="1" t="s">
        <v>24</v>
      </c>
      <c r="B8">
        <v>0.79974299999999998</v>
      </c>
      <c r="C8">
        <v>1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</row>
    <row r="9" spans="1:9" x14ac:dyDescent="0.25">
      <c r="A9" s="1" t="s">
        <v>4</v>
      </c>
      <c r="B9">
        <v>0.23785600000000001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 x14ac:dyDescent="0.25">
      <c r="A10" s="1" t="s">
        <v>1</v>
      </c>
      <c r="B10">
        <v>-4.5980300000000002E-2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 x14ac:dyDescent="0.25">
      <c r="A11" s="1" t="s">
        <v>20</v>
      </c>
      <c r="B11">
        <v>0.75727999999999995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 x14ac:dyDescent="0.25">
      <c r="A12" s="1" t="s">
        <v>34</v>
      </c>
      <c r="B12">
        <v>1.16031</v>
      </c>
      <c r="C12">
        <v>1</v>
      </c>
      <c r="D12">
        <f t="shared" si="0"/>
        <v>1</v>
      </c>
      <c r="E12">
        <f t="shared" si="1"/>
        <v>1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</row>
    <row r="13" spans="1:9" x14ac:dyDescent="0.25">
      <c r="A13" s="1" t="s">
        <v>12</v>
      </c>
      <c r="B13">
        <v>0.48051199999999999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  <c r="H13">
        <f t="shared" si="4"/>
        <v>1</v>
      </c>
      <c r="I13">
        <f t="shared" si="5"/>
        <v>0</v>
      </c>
    </row>
    <row r="14" spans="1:9" x14ac:dyDescent="0.25">
      <c r="A14" s="1" t="s">
        <v>3</v>
      </c>
      <c r="B14">
        <v>9.9603799999999996E-3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 x14ac:dyDescent="0.25">
      <c r="A15" s="1" t="s">
        <v>2</v>
      </c>
      <c r="B15">
        <v>-3.1272000000000001E-3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0</v>
      </c>
    </row>
    <row r="16" spans="1:9" x14ac:dyDescent="0.25">
      <c r="A16" s="1" t="s">
        <v>21</v>
      </c>
      <c r="B16">
        <v>0.76183999999999996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 x14ac:dyDescent="0.25">
      <c r="A17" s="1" t="s">
        <v>8</v>
      </c>
      <c r="B17">
        <v>0.35741499999999998</v>
      </c>
      <c r="C17">
        <v>1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1</v>
      </c>
    </row>
    <row r="18" spans="1:9" x14ac:dyDescent="0.25">
      <c r="A18" s="1" t="s">
        <v>28</v>
      </c>
      <c r="B18">
        <v>0.902868</v>
      </c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 x14ac:dyDescent="0.25">
      <c r="A19" s="1" t="s">
        <v>19</v>
      </c>
      <c r="B19">
        <v>0.69103000000000003</v>
      </c>
      <c r="C19">
        <v>1</v>
      </c>
      <c r="D19">
        <f t="shared" si="0"/>
        <v>1</v>
      </c>
      <c r="E19">
        <f t="shared" si="1"/>
        <v>1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1:9" x14ac:dyDescent="0.25">
      <c r="A20" s="1" t="s">
        <v>13</v>
      </c>
      <c r="B20">
        <v>0.51320699999999997</v>
      </c>
      <c r="C20">
        <v>0</v>
      </c>
      <c r="D20">
        <f t="shared" si="0"/>
        <v>1</v>
      </c>
      <c r="E20">
        <f t="shared" si="1"/>
        <v>0</v>
      </c>
      <c r="F20">
        <f t="shared" si="2"/>
        <v>0</v>
      </c>
      <c r="G20">
        <f t="shared" si="3"/>
        <v>1</v>
      </c>
      <c r="H20">
        <f t="shared" si="4"/>
        <v>0</v>
      </c>
      <c r="I20">
        <f t="shared" si="5"/>
        <v>0</v>
      </c>
    </row>
    <row r="21" spans="1:9" x14ac:dyDescent="0.25">
      <c r="A21" s="1" t="s">
        <v>14</v>
      </c>
      <c r="B21">
        <v>0.56191899999999995</v>
      </c>
      <c r="C21">
        <v>1</v>
      </c>
      <c r="D21">
        <f t="shared" si="0"/>
        <v>1</v>
      </c>
      <c r="E21">
        <f t="shared" si="1"/>
        <v>1</v>
      </c>
      <c r="F21">
        <f t="shared" si="2"/>
        <v>1</v>
      </c>
      <c r="G21">
        <f t="shared" si="3"/>
        <v>0</v>
      </c>
      <c r="H21">
        <f t="shared" si="4"/>
        <v>0</v>
      </c>
      <c r="I21">
        <f t="shared" si="5"/>
        <v>0</v>
      </c>
    </row>
    <row r="22" spans="1:9" x14ac:dyDescent="0.25">
      <c r="A22" s="1" t="s">
        <v>16</v>
      </c>
      <c r="B22">
        <v>0.57291499999999995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 x14ac:dyDescent="0.25">
      <c r="A23" s="1" t="s">
        <v>36</v>
      </c>
      <c r="B23">
        <v>1.2647299999999999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 x14ac:dyDescent="0.25">
      <c r="A24" s="1" t="s">
        <v>32</v>
      </c>
      <c r="B24">
        <v>1.0613900000000001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 x14ac:dyDescent="0.25">
      <c r="A25" s="1" t="s">
        <v>15</v>
      </c>
      <c r="B25">
        <v>0.56406900000000004</v>
      </c>
      <c r="C25">
        <v>1</v>
      </c>
      <c r="D25">
        <f t="shared" si="0"/>
        <v>1</v>
      </c>
      <c r="E25">
        <f t="shared" si="1"/>
        <v>1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 x14ac:dyDescent="0.25">
      <c r="A26" s="1" t="s">
        <v>11</v>
      </c>
      <c r="B26">
        <v>0.47994599999999998</v>
      </c>
      <c r="C26">
        <v>1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1</v>
      </c>
    </row>
    <row r="27" spans="1:9" x14ac:dyDescent="0.25">
      <c r="A27" s="1" t="s">
        <v>9</v>
      </c>
      <c r="B27">
        <v>0.403638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G27">
        <f t="shared" si="3"/>
        <v>0</v>
      </c>
      <c r="H27">
        <f t="shared" si="4"/>
        <v>1</v>
      </c>
      <c r="I27">
        <f t="shared" si="5"/>
        <v>0</v>
      </c>
    </row>
    <row r="28" spans="1:9" x14ac:dyDescent="0.25">
      <c r="A28" s="1" t="s">
        <v>18</v>
      </c>
      <c r="B28">
        <v>0.62503799999999998</v>
      </c>
      <c r="C28">
        <v>0</v>
      </c>
      <c r="D28">
        <f t="shared" si="0"/>
        <v>1</v>
      </c>
      <c r="E28">
        <f t="shared" si="1"/>
        <v>0</v>
      </c>
      <c r="F28">
        <f t="shared" si="2"/>
        <v>0</v>
      </c>
      <c r="G28">
        <f t="shared" si="3"/>
        <v>1</v>
      </c>
      <c r="H28">
        <f t="shared" si="4"/>
        <v>0</v>
      </c>
      <c r="I28">
        <f t="shared" si="5"/>
        <v>0</v>
      </c>
    </row>
    <row r="29" spans="1:9" x14ac:dyDescent="0.25">
      <c r="A29" s="1" t="s">
        <v>31</v>
      </c>
      <c r="B29">
        <v>1.04294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 x14ac:dyDescent="0.25">
      <c r="A30" s="1" t="s">
        <v>30</v>
      </c>
      <c r="B30">
        <v>1.00963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 x14ac:dyDescent="0.25">
      <c r="A31" s="1" t="s">
        <v>29</v>
      </c>
      <c r="B31">
        <v>0.97880900000000004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9" x14ac:dyDescent="0.25">
      <c r="A32" s="1" t="s">
        <v>23</v>
      </c>
      <c r="B32">
        <v>0.78131700000000004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 x14ac:dyDescent="0.25">
      <c r="A33" s="1" t="s">
        <v>35</v>
      </c>
      <c r="B33">
        <v>1.2614399999999999</v>
      </c>
      <c r="C33">
        <v>1</v>
      </c>
      <c r="D33">
        <f t="shared" si="0"/>
        <v>1</v>
      </c>
      <c r="E33">
        <f t="shared" si="1"/>
        <v>1</v>
      </c>
      <c r="F33">
        <f t="shared" si="2"/>
        <v>1</v>
      </c>
      <c r="G33">
        <f t="shared" si="3"/>
        <v>0</v>
      </c>
      <c r="H33">
        <f t="shared" si="4"/>
        <v>0</v>
      </c>
      <c r="I33">
        <f t="shared" si="5"/>
        <v>0</v>
      </c>
    </row>
    <row r="34" spans="1:9" x14ac:dyDescent="0.25">
      <c r="A34" s="1" t="s">
        <v>26</v>
      </c>
      <c r="B34">
        <v>0.85316000000000003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 x14ac:dyDescent="0.25">
      <c r="A35" s="1" t="s">
        <v>25</v>
      </c>
      <c r="B35">
        <v>0.82900399999999996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 x14ac:dyDescent="0.25">
      <c r="A36" s="1" t="s">
        <v>33</v>
      </c>
      <c r="B36">
        <v>1.1329899999999999</v>
      </c>
      <c r="C36">
        <v>1</v>
      </c>
      <c r="D36">
        <f t="shared" si="0"/>
        <v>1</v>
      </c>
      <c r="E36">
        <f t="shared" si="1"/>
        <v>1</v>
      </c>
      <c r="F36">
        <f t="shared" si="2"/>
        <v>1</v>
      </c>
      <c r="G36">
        <f t="shared" si="3"/>
        <v>0</v>
      </c>
      <c r="H36">
        <f t="shared" si="4"/>
        <v>0</v>
      </c>
      <c r="I36">
        <f t="shared" si="5"/>
        <v>0</v>
      </c>
    </row>
    <row r="37" spans="1:9" x14ac:dyDescent="0.25">
      <c r="A37" s="1" t="s">
        <v>22</v>
      </c>
      <c r="B37">
        <v>0.77155200000000002</v>
      </c>
      <c r="C37">
        <v>1</v>
      </c>
      <c r="D37">
        <f t="shared" si="0"/>
        <v>1</v>
      </c>
      <c r="E37">
        <f t="shared" si="1"/>
        <v>1</v>
      </c>
      <c r="F37">
        <f t="shared" si="2"/>
        <v>1</v>
      </c>
      <c r="G37">
        <f t="shared" si="3"/>
        <v>0</v>
      </c>
      <c r="H37">
        <f t="shared" si="4"/>
        <v>0</v>
      </c>
      <c r="I37">
        <f t="shared" si="5"/>
        <v>0</v>
      </c>
    </row>
    <row r="38" spans="1:9" x14ac:dyDescent="0.25">
      <c r="A38" s="1" t="s">
        <v>7</v>
      </c>
      <c r="B38">
        <v>0.35399900000000001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1</v>
      </c>
      <c r="I38">
        <f t="shared" si="5"/>
        <v>0</v>
      </c>
    </row>
    <row r="39" spans="1:9" x14ac:dyDescent="0.25">
      <c r="D39" s="2" t="s">
        <v>46</v>
      </c>
      <c r="E39">
        <f>SUM(E2:E38)</f>
        <v>32</v>
      </c>
      <c r="F39">
        <f>SUM(F2:F38)</f>
        <v>21</v>
      </c>
      <c r="G39">
        <f>SUM(G2:G38)</f>
        <v>3</v>
      </c>
      <c r="H39">
        <f>SUM(H2:H38)</f>
        <v>11</v>
      </c>
      <c r="I39">
        <f>SUM(I2:I38)</f>
        <v>2</v>
      </c>
    </row>
    <row r="40" spans="1:9" x14ac:dyDescent="0.25">
      <c r="D40" s="2" t="s">
        <v>47</v>
      </c>
      <c r="E40">
        <f>COUNT(E2:E38)</f>
        <v>37</v>
      </c>
      <c r="F40">
        <f>COUNT(F2:F38)</f>
        <v>37</v>
      </c>
      <c r="G40">
        <f>COUNT(G2:G38)</f>
        <v>37</v>
      </c>
      <c r="H40">
        <f>COUNT(H2:H38)</f>
        <v>37</v>
      </c>
      <c r="I40">
        <f>COUNT(I2:I38)</f>
        <v>37</v>
      </c>
    </row>
    <row r="41" spans="1:9" x14ac:dyDescent="0.25">
      <c r="D41" s="2" t="s">
        <v>48</v>
      </c>
      <c r="E41">
        <f>100*(E39/E40)</f>
        <v>86.486486486486484</v>
      </c>
      <c r="F41">
        <f t="shared" ref="F41:I41" si="6">100*(F39/F40)</f>
        <v>56.756756756756758</v>
      </c>
      <c r="G41">
        <f t="shared" si="6"/>
        <v>8.1081081081081088</v>
      </c>
      <c r="H41">
        <f t="shared" si="6"/>
        <v>29.72972972972973</v>
      </c>
      <c r="I41">
        <f t="shared" si="6"/>
        <v>5.4054054054054053</v>
      </c>
    </row>
    <row r="42" spans="1:9" x14ac:dyDescent="0.25">
      <c r="F42" s="2" t="s">
        <v>49</v>
      </c>
      <c r="G42" s="2" t="s">
        <v>50</v>
      </c>
      <c r="H42" s="2" t="s">
        <v>51</v>
      </c>
      <c r="I42" s="2" t="s">
        <v>52</v>
      </c>
    </row>
    <row r="43" spans="1:9" ht="15.75" thickBot="1" x14ac:dyDescent="0.3">
      <c r="F43">
        <f>F39</f>
        <v>21</v>
      </c>
      <c r="G43">
        <f t="shared" ref="G43:H43" si="7">G39</f>
        <v>3</v>
      </c>
      <c r="H43">
        <f t="shared" si="7"/>
        <v>11</v>
      </c>
      <c r="I43">
        <f>I39</f>
        <v>2</v>
      </c>
    </row>
    <row r="44" spans="1:9" ht="15.75" thickTop="1" x14ac:dyDescent="0.25">
      <c r="D44" s="3" t="s">
        <v>53</v>
      </c>
      <c r="E44" s="4">
        <f>E39/E40</f>
        <v>0.86486486486486491</v>
      </c>
    </row>
    <row r="45" spans="1:9" x14ac:dyDescent="0.25">
      <c r="D45" s="5" t="s">
        <v>54</v>
      </c>
      <c r="E45" s="6"/>
    </row>
    <row r="46" spans="1:9" x14ac:dyDescent="0.25">
      <c r="D46" s="5" t="s">
        <v>55</v>
      </c>
      <c r="E46" s="6">
        <f>F43/(F43+G43)</f>
        <v>0.875</v>
      </c>
    </row>
    <row r="47" spans="1:9" x14ac:dyDescent="0.25">
      <c r="D47" s="5" t="s">
        <v>56</v>
      </c>
      <c r="E47" s="6">
        <f>F43/(F43+I43)</f>
        <v>0.91304347826086951</v>
      </c>
    </row>
    <row r="48" spans="1:9" x14ac:dyDescent="0.25">
      <c r="D48" s="5" t="s">
        <v>57</v>
      </c>
      <c r="E48" s="6"/>
    </row>
    <row r="49" spans="4:5" x14ac:dyDescent="0.25">
      <c r="D49" s="5" t="s">
        <v>55</v>
      </c>
      <c r="E49" s="6">
        <f>H43/(H43+I43)</f>
        <v>0.84615384615384615</v>
      </c>
    </row>
    <row r="50" spans="4:5" ht="15.75" thickBot="1" x14ac:dyDescent="0.3">
      <c r="D50" s="7" t="s">
        <v>56</v>
      </c>
      <c r="E50" s="8">
        <f>H43/(H43+G43)</f>
        <v>0.7857142857142857</v>
      </c>
    </row>
    <row r="51" spans="4:5" ht="15.75" thickTop="1" x14ac:dyDescent="0.25"/>
  </sheetData>
  <sortState ref="A2:C38">
    <sortCondition ref="A2:A3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13" workbookViewId="0"/>
  </sheetViews>
  <sheetFormatPr defaultRowHeight="15" x14ac:dyDescent="0.25"/>
  <sheetData>
    <row r="1" spans="1:9" x14ac:dyDescent="0.25">
      <c r="A1" s="1" t="s">
        <v>37</v>
      </c>
      <c r="B1" t="s">
        <v>39</v>
      </c>
      <c r="C1" t="s">
        <v>38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s="1" t="s">
        <v>17</v>
      </c>
      <c r="B2">
        <v>0.60511400000000004</v>
      </c>
      <c r="C2">
        <v>0</v>
      </c>
      <c r="D2">
        <f>IF(AND($B2&gt;=0.53,$B2&lt;0.55),"ambiguous",IF($B2&lt;0.53,0,1))</f>
        <v>1</v>
      </c>
      <c r="E2">
        <f>IF(OR(AND($D2=1,$C2=1),AND($D2=0,$C2=0)),1,0)</f>
        <v>0</v>
      </c>
      <c r="F2">
        <f>IF(AND($C2=1,$D2=1),1,0)</f>
        <v>0</v>
      </c>
      <c r="G2">
        <f>IF(AND($C2=0,$D2=1),1,0)</f>
        <v>1</v>
      </c>
      <c r="H2">
        <f>IF(AND($C2=0,$D2=0),1,0)</f>
        <v>0</v>
      </c>
      <c r="I2">
        <f>IF(AND($C2=1,$D2=0),1,0)</f>
        <v>0</v>
      </c>
    </row>
    <row r="3" spans="1:9" x14ac:dyDescent="0.25">
      <c r="A3" s="1" t="s">
        <v>10</v>
      </c>
      <c r="B3">
        <v>0.40706599999999998</v>
      </c>
      <c r="C3">
        <v>0</v>
      </c>
      <c r="D3">
        <f t="shared" ref="D3:D38" si="0">IF(AND($B3&gt;=0.53,$B3&lt;0.55),"ambiguous",IF($B3&lt;0.53,0,1))</f>
        <v>0</v>
      </c>
      <c r="E3">
        <f t="shared" ref="E3:E38" si="1">IF(OR(AND($D3=1,$C3=1),AND($D3=0,$C3=0)),1,0)</f>
        <v>1</v>
      </c>
      <c r="F3">
        <f t="shared" ref="F3:F38" si="2">IF(AND($C3=1,$D3=1),1,0)</f>
        <v>0</v>
      </c>
      <c r="G3">
        <f t="shared" ref="G3:G38" si="3">IF(AND($C3=0,$D3=1),1,0)</f>
        <v>0</v>
      </c>
      <c r="H3">
        <f t="shared" ref="H3:H38" si="4">IF(AND($C3=0,$D3=0),1,0)</f>
        <v>1</v>
      </c>
      <c r="I3">
        <f t="shared" ref="I3:I38" si="5">IF(AND($C3=1,$D3=0),1,0)</f>
        <v>0</v>
      </c>
    </row>
    <row r="4" spans="1:9" x14ac:dyDescent="0.25">
      <c r="A4" s="1" t="s">
        <v>5</v>
      </c>
      <c r="B4">
        <v>0.30701600000000001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 x14ac:dyDescent="0.25">
      <c r="A5" s="1" t="s">
        <v>6</v>
      </c>
      <c r="B5">
        <v>0.34879900000000003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 x14ac:dyDescent="0.25">
      <c r="A6" s="1" t="s">
        <v>27</v>
      </c>
      <c r="B6">
        <v>0.87852799999999998</v>
      </c>
      <c r="C6">
        <v>1</v>
      </c>
      <c r="D6">
        <f t="shared" si="0"/>
        <v>1</v>
      </c>
      <c r="E6">
        <f t="shared" si="1"/>
        <v>1</v>
      </c>
      <c r="F6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</row>
    <row r="7" spans="1:9" x14ac:dyDescent="0.25">
      <c r="A7" s="1" t="s">
        <v>0</v>
      </c>
      <c r="B7">
        <v>-5.0002400000000002E-2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4"/>
        <v>1</v>
      </c>
      <c r="I7">
        <f t="shared" si="5"/>
        <v>0</v>
      </c>
    </row>
    <row r="8" spans="1:9" x14ac:dyDescent="0.25">
      <c r="A8" s="1" t="s">
        <v>24</v>
      </c>
      <c r="B8">
        <v>0.79974299999999998</v>
      </c>
      <c r="C8">
        <v>1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</row>
    <row r="9" spans="1:9" x14ac:dyDescent="0.25">
      <c r="A9" s="1" t="s">
        <v>4</v>
      </c>
      <c r="B9">
        <v>0.23785600000000001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 x14ac:dyDescent="0.25">
      <c r="A10" s="1" t="s">
        <v>1</v>
      </c>
      <c r="B10">
        <v>-4.5980300000000002E-2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 x14ac:dyDescent="0.25">
      <c r="A11" s="1" t="s">
        <v>20</v>
      </c>
      <c r="B11">
        <v>0.75727999999999995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 x14ac:dyDescent="0.25">
      <c r="A12" s="1" t="s">
        <v>34</v>
      </c>
      <c r="B12">
        <v>1.16031</v>
      </c>
      <c r="C12">
        <v>1</v>
      </c>
      <c r="D12">
        <f t="shared" si="0"/>
        <v>1</v>
      </c>
      <c r="E12">
        <f t="shared" si="1"/>
        <v>1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</row>
    <row r="13" spans="1:9" x14ac:dyDescent="0.25">
      <c r="A13" s="1" t="s">
        <v>12</v>
      </c>
      <c r="B13">
        <v>0.48051199999999999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  <c r="H13">
        <f t="shared" si="4"/>
        <v>1</v>
      </c>
      <c r="I13">
        <f t="shared" si="5"/>
        <v>0</v>
      </c>
    </row>
    <row r="14" spans="1:9" x14ac:dyDescent="0.25">
      <c r="A14" s="1" t="s">
        <v>3</v>
      </c>
      <c r="B14">
        <v>9.9603799999999996E-3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 x14ac:dyDescent="0.25">
      <c r="A15" s="1" t="s">
        <v>2</v>
      </c>
      <c r="B15">
        <v>-3.1272000000000001E-3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0</v>
      </c>
    </row>
    <row r="16" spans="1:9" x14ac:dyDescent="0.25">
      <c r="A16" s="1" t="s">
        <v>21</v>
      </c>
      <c r="B16">
        <v>0.76183999999999996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 x14ac:dyDescent="0.25">
      <c r="A17" s="1" t="s">
        <v>8</v>
      </c>
      <c r="B17">
        <v>0.35741499999999998</v>
      </c>
      <c r="C17">
        <v>1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1</v>
      </c>
    </row>
    <row r="18" spans="1:9" x14ac:dyDescent="0.25">
      <c r="A18" s="1" t="s">
        <v>28</v>
      </c>
      <c r="B18">
        <v>0.902868</v>
      </c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 x14ac:dyDescent="0.25">
      <c r="A19" s="1" t="s">
        <v>19</v>
      </c>
      <c r="B19">
        <v>0.69103000000000003</v>
      </c>
      <c r="C19">
        <v>1</v>
      </c>
      <c r="D19">
        <f t="shared" si="0"/>
        <v>1</v>
      </c>
      <c r="E19">
        <f t="shared" si="1"/>
        <v>1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1:9" x14ac:dyDescent="0.25">
      <c r="A20" s="1" t="s">
        <v>13</v>
      </c>
      <c r="B20">
        <v>0.51320699999999997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  <c r="H20">
        <f t="shared" si="4"/>
        <v>1</v>
      </c>
      <c r="I20">
        <f t="shared" si="5"/>
        <v>0</v>
      </c>
    </row>
    <row r="21" spans="1:9" x14ac:dyDescent="0.25">
      <c r="A21" s="1" t="s">
        <v>14</v>
      </c>
      <c r="B21">
        <v>0.56191899999999995</v>
      </c>
      <c r="C21">
        <v>1</v>
      </c>
      <c r="D21">
        <f t="shared" si="0"/>
        <v>1</v>
      </c>
      <c r="E21">
        <f t="shared" si="1"/>
        <v>1</v>
      </c>
      <c r="F21">
        <f t="shared" si="2"/>
        <v>1</v>
      </c>
      <c r="G21">
        <f t="shared" si="3"/>
        <v>0</v>
      </c>
      <c r="H21">
        <f t="shared" si="4"/>
        <v>0</v>
      </c>
      <c r="I21">
        <f t="shared" si="5"/>
        <v>0</v>
      </c>
    </row>
    <row r="22" spans="1:9" x14ac:dyDescent="0.25">
      <c r="A22" s="1" t="s">
        <v>16</v>
      </c>
      <c r="B22">
        <v>0.57291499999999995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 x14ac:dyDescent="0.25">
      <c r="A23" s="1" t="s">
        <v>36</v>
      </c>
      <c r="B23">
        <v>1.2647299999999999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 x14ac:dyDescent="0.25">
      <c r="A24" s="1" t="s">
        <v>32</v>
      </c>
      <c r="B24">
        <v>1.0613900000000001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 x14ac:dyDescent="0.25">
      <c r="A25" s="1" t="s">
        <v>15</v>
      </c>
      <c r="B25">
        <v>0.56406900000000004</v>
      </c>
      <c r="C25">
        <v>1</v>
      </c>
      <c r="D25">
        <f t="shared" si="0"/>
        <v>1</v>
      </c>
      <c r="E25">
        <f t="shared" si="1"/>
        <v>1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 x14ac:dyDescent="0.25">
      <c r="A26" s="1" t="s">
        <v>11</v>
      </c>
      <c r="B26">
        <v>0.47994599999999998</v>
      </c>
      <c r="C26">
        <v>1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1</v>
      </c>
    </row>
    <row r="27" spans="1:9" x14ac:dyDescent="0.25">
      <c r="A27" s="1" t="s">
        <v>9</v>
      </c>
      <c r="B27">
        <v>0.403638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G27">
        <f t="shared" si="3"/>
        <v>0</v>
      </c>
      <c r="H27">
        <f t="shared" si="4"/>
        <v>1</v>
      </c>
      <c r="I27">
        <f t="shared" si="5"/>
        <v>0</v>
      </c>
    </row>
    <row r="28" spans="1:9" x14ac:dyDescent="0.25">
      <c r="A28" s="1" t="s">
        <v>18</v>
      </c>
      <c r="B28">
        <v>0.62503799999999998</v>
      </c>
      <c r="C28">
        <v>0</v>
      </c>
      <c r="D28">
        <f t="shared" si="0"/>
        <v>1</v>
      </c>
      <c r="E28">
        <f t="shared" si="1"/>
        <v>0</v>
      </c>
      <c r="F28">
        <f t="shared" si="2"/>
        <v>0</v>
      </c>
      <c r="G28">
        <f t="shared" si="3"/>
        <v>1</v>
      </c>
      <c r="H28">
        <f t="shared" si="4"/>
        <v>0</v>
      </c>
      <c r="I28">
        <f t="shared" si="5"/>
        <v>0</v>
      </c>
    </row>
    <row r="29" spans="1:9" x14ac:dyDescent="0.25">
      <c r="A29" s="1" t="s">
        <v>31</v>
      </c>
      <c r="B29">
        <v>1.04294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 x14ac:dyDescent="0.25">
      <c r="A30" s="1" t="s">
        <v>30</v>
      </c>
      <c r="B30">
        <v>1.00963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 x14ac:dyDescent="0.25">
      <c r="A31" s="1" t="s">
        <v>29</v>
      </c>
      <c r="B31">
        <v>0.97880900000000004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9" x14ac:dyDescent="0.25">
      <c r="A32" s="1" t="s">
        <v>23</v>
      </c>
      <c r="B32">
        <v>0.78131700000000004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 x14ac:dyDescent="0.25">
      <c r="A33" s="1" t="s">
        <v>35</v>
      </c>
      <c r="B33">
        <v>1.2614399999999999</v>
      </c>
      <c r="C33">
        <v>1</v>
      </c>
      <c r="D33">
        <f t="shared" si="0"/>
        <v>1</v>
      </c>
      <c r="E33">
        <f t="shared" si="1"/>
        <v>1</v>
      </c>
      <c r="F33">
        <f t="shared" si="2"/>
        <v>1</v>
      </c>
      <c r="G33">
        <f t="shared" si="3"/>
        <v>0</v>
      </c>
      <c r="H33">
        <f t="shared" si="4"/>
        <v>0</v>
      </c>
      <c r="I33">
        <f t="shared" si="5"/>
        <v>0</v>
      </c>
    </row>
    <row r="34" spans="1:9" x14ac:dyDescent="0.25">
      <c r="A34" s="1" t="s">
        <v>26</v>
      </c>
      <c r="B34">
        <v>0.85316000000000003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 x14ac:dyDescent="0.25">
      <c r="A35" s="1" t="s">
        <v>25</v>
      </c>
      <c r="B35">
        <v>0.82900399999999996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 x14ac:dyDescent="0.25">
      <c r="A36" s="1" t="s">
        <v>33</v>
      </c>
      <c r="B36">
        <v>1.1329899999999999</v>
      </c>
      <c r="C36">
        <v>1</v>
      </c>
      <c r="D36">
        <f t="shared" si="0"/>
        <v>1</v>
      </c>
      <c r="E36">
        <f t="shared" si="1"/>
        <v>1</v>
      </c>
      <c r="F36">
        <f t="shared" si="2"/>
        <v>1</v>
      </c>
      <c r="G36">
        <f t="shared" si="3"/>
        <v>0</v>
      </c>
      <c r="H36">
        <f t="shared" si="4"/>
        <v>0</v>
      </c>
      <c r="I36">
        <f t="shared" si="5"/>
        <v>0</v>
      </c>
    </row>
    <row r="37" spans="1:9" x14ac:dyDescent="0.25">
      <c r="A37" s="1" t="s">
        <v>22</v>
      </c>
      <c r="B37">
        <v>0.77155200000000002</v>
      </c>
      <c r="C37">
        <v>1</v>
      </c>
      <c r="D37">
        <f t="shared" si="0"/>
        <v>1</v>
      </c>
      <c r="E37">
        <f t="shared" si="1"/>
        <v>1</v>
      </c>
      <c r="F37">
        <f t="shared" si="2"/>
        <v>1</v>
      </c>
      <c r="G37">
        <f t="shared" si="3"/>
        <v>0</v>
      </c>
      <c r="H37">
        <f t="shared" si="4"/>
        <v>0</v>
      </c>
      <c r="I37">
        <f t="shared" si="5"/>
        <v>0</v>
      </c>
    </row>
    <row r="38" spans="1:9" x14ac:dyDescent="0.25">
      <c r="A38" s="1" t="s">
        <v>7</v>
      </c>
      <c r="B38">
        <v>0.35399900000000001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1</v>
      </c>
      <c r="I38">
        <f t="shared" si="5"/>
        <v>0</v>
      </c>
    </row>
    <row r="39" spans="1:9" x14ac:dyDescent="0.25">
      <c r="D39" s="2" t="s">
        <v>46</v>
      </c>
      <c r="E39">
        <f>SUM(E2:E38)</f>
        <v>33</v>
      </c>
      <c r="F39">
        <f>SUM(F2:F38)</f>
        <v>21</v>
      </c>
      <c r="G39">
        <f>SUM(G2:G38)</f>
        <v>2</v>
      </c>
      <c r="H39">
        <f>SUM(H2:H38)</f>
        <v>12</v>
      </c>
      <c r="I39">
        <f>SUM(I2:I38)</f>
        <v>2</v>
      </c>
    </row>
    <row r="40" spans="1:9" x14ac:dyDescent="0.25">
      <c r="D40" s="2" t="s">
        <v>47</v>
      </c>
      <c r="E40">
        <f>COUNT(E2:E38)</f>
        <v>37</v>
      </c>
      <c r="F40">
        <f>COUNT(F2:F38)</f>
        <v>37</v>
      </c>
      <c r="G40">
        <f>COUNT(G2:G38)</f>
        <v>37</v>
      </c>
      <c r="H40">
        <f>COUNT(H2:H38)</f>
        <v>37</v>
      </c>
      <c r="I40">
        <f>COUNT(I2:I38)</f>
        <v>37</v>
      </c>
    </row>
    <row r="41" spans="1:9" x14ac:dyDescent="0.25">
      <c r="D41" s="2" t="s">
        <v>48</v>
      </c>
      <c r="E41">
        <f>100*(E39/E40)</f>
        <v>89.189189189189193</v>
      </c>
      <c r="F41">
        <f t="shared" ref="F41:I41" si="6">100*(F39/F40)</f>
        <v>56.756756756756758</v>
      </c>
      <c r="G41">
        <f t="shared" si="6"/>
        <v>5.4054054054054053</v>
      </c>
      <c r="H41">
        <f t="shared" si="6"/>
        <v>32.432432432432435</v>
      </c>
      <c r="I41">
        <f t="shared" si="6"/>
        <v>5.4054054054054053</v>
      </c>
    </row>
    <row r="42" spans="1:9" x14ac:dyDescent="0.25">
      <c r="F42" s="2" t="s">
        <v>49</v>
      </c>
      <c r="G42" s="2" t="s">
        <v>50</v>
      </c>
      <c r="H42" s="2" t="s">
        <v>51</v>
      </c>
      <c r="I42" s="2" t="s">
        <v>52</v>
      </c>
    </row>
    <row r="43" spans="1:9" ht="15.75" thickBot="1" x14ac:dyDescent="0.3">
      <c r="F43">
        <f>F39</f>
        <v>21</v>
      </c>
      <c r="G43">
        <f t="shared" ref="G43:H43" si="7">G39</f>
        <v>2</v>
      </c>
      <c r="H43">
        <f t="shared" si="7"/>
        <v>12</v>
      </c>
      <c r="I43">
        <f>I39</f>
        <v>2</v>
      </c>
    </row>
    <row r="44" spans="1:9" ht="15.75" thickTop="1" x14ac:dyDescent="0.25">
      <c r="D44" s="3" t="s">
        <v>53</v>
      </c>
      <c r="E44" s="4">
        <f>E39/E40</f>
        <v>0.89189189189189189</v>
      </c>
    </row>
    <row r="45" spans="1:9" x14ac:dyDescent="0.25">
      <c r="D45" s="5" t="s">
        <v>54</v>
      </c>
      <c r="E45" s="6"/>
    </row>
    <row r="46" spans="1:9" x14ac:dyDescent="0.25">
      <c r="D46" s="5" t="s">
        <v>55</v>
      </c>
      <c r="E46" s="6">
        <f>F43/(F43+G43)</f>
        <v>0.91304347826086951</v>
      </c>
    </row>
    <row r="47" spans="1:9" x14ac:dyDescent="0.25">
      <c r="D47" s="5" t="s">
        <v>56</v>
      </c>
      <c r="E47" s="6">
        <f>F43/(F43+I43)</f>
        <v>0.91304347826086951</v>
      </c>
    </row>
    <row r="48" spans="1:9" x14ac:dyDescent="0.25">
      <c r="D48" s="5" t="s">
        <v>57</v>
      </c>
      <c r="E48" s="6"/>
    </row>
    <row r="49" spans="4:5" x14ac:dyDescent="0.25">
      <c r="D49" s="5" t="s">
        <v>55</v>
      </c>
      <c r="E49" s="6">
        <f>H43/(H43+I43)</f>
        <v>0.8571428571428571</v>
      </c>
    </row>
    <row r="50" spans="4:5" ht="15.75" thickBot="1" x14ac:dyDescent="0.3">
      <c r="D50" s="7" t="s">
        <v>56</v>
      </c>
      <c r="E50" s="8">
        <f>H43/(H43+G43)</f>
        <v>0.8571428571428571</v>
      </c>
    </row>
    <row r="51" spans="4:5" ht="15.75" thickTop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H23" sqref="H23"/>
    </sheetView>
  </sheetViews>
  <sheetFormatPr defaultRowHeight="15" x14ac:dyDescent="0.25"/>
  <sheetData>
    <row r="1" spans="1:7" x14ac:dyDescent="0.25">
      <c r="A1" s="1" t="s">
        <v>37</v>
      </c>
      <c r="B1" t="s">
        <v>39</v>
      </c>
      <c r="C1" t="s">
        <v>38</v>
      </c>
      <c r="E1" s="1" t="s">
        <v>37</v>
      </c>
      <c r="F1" t="s">
        <v>39</v>
      </c>
      <c r="G1" t="s">
        <v>38</v>
      </c>
    </row>
    <row r="2" spans="1:7" x14ac:dyDescent="0.25">
      <c r="A2" s="1" t="s">
        <v>59</v>
      </c>
      <c r="B2">
        <v>2.4964199999999999E-2</v>
      </c>
      <c r="C2">
        <v>0</v>
      </c>
      <c r="E2" s="1" t="s">
        <v>60</v>
      </c>
      <c r="F2">
        <v>0.89570099999999997</v>
      </c>
      <c r="G2">
        <v>1</v>
      </c>
    </row>
    <row r="3" spans="1:7" x14ac:dyDescent="0.25">
      <c r="A3" s="1" t="s">
        <v>61</v>
      </c>
      <c r="B3">
        <v>0.25929000000000002</v>
      </c>
      <c r="C3">
        <v>0</v>
      </c>
      <c r="E3" s="1" t="s">
        <v>62</v>
      </c>
      <c r="F3">
        <v>1.1210199999999999</v>
      </c>
      <c r="G3">
        <v>1</v>
      </c>
    </row>
    <row r="4" spans="1:7" x14ac:dyDescent="0.25">
      <c r="A4" s="1" t="s">
        <v>63</v>
      </c>
      <c r="B4">
        <v>0.36581399999999997</v>
      </c>
      <c r="C4">
        <v>0</v>
      </c>
      <c r="E4" s="1" t="s">
        <v>64</v>
      </c>
      <c r="F4">
        <v>0.65027199999999996</v>
      </c>
      <c r="G4">
        <v>1</v>
      </c>
    </row>
    <row r="5" spans="1:7" x14ac:dyDescent="0.25">
      <c r="A5" s="1" t="s">
        <v>65</v>
      </c>
      <c r="B5">
        <v>0.17488000000000001</v>
      </c>
      <c r="C5">
        <v>0</v>
      </c>
      <c r="E5" s="1" t="s">
        <v>66</v>
      </c>
      <c r="F5">
        <v>1.2835799999999999</v>
      </c>
      <c r="G5">
        <v>1</v>
      </c>
    </row>
    <row r="6" spans="1:7" x14ac:dyDescent="0.25">
      <c r="A6" s="1" t="s">
        <v>67</v>
      </c>
      <c r="B6">
        <v>0.342443</v>
      </c>
      <c r="C6">
        <v>0</v>
      </c>
      <c r="E6" s="1" t="s">
        <v>68</v>
      </c>
      <c r="F6">
        <v>0.96736200000000006</v>
      </c>
      <c r="G6">
        <v>1</v>
      </c>
    </row>
    <row r="7" spans="1:7" x14ac:dyDescent="0.25">
      <c r="A7" s="1" t="s">
        <v>69</v>
      </c>
      <c r="B7">
        <v>0.44342900000000002</v>
      </c>
      <c r="C7">
        <v>0</v>
      </c>
      <c r="E7" s="1" t="s">
        <v>70</v>
      </c>
      <c r="F7">
        <v>0.95105600000000001</v>
      </c>
      <c r="G7">
        <v>1</v>
      </c>
    </row>
    <row r="8" spans="1:7" x14ac:dyDescent="0.25">
      <c r="A8" s="1" t="s">
        <v>71</v>
      </c>
      <c r="B8">
        <v>0.45814199999999999</v>
      </c>
      <c r="C8">
        <v>0</v>
      </c>
      <c r="E8" s="1" t="s">
        <v>72</v>
      </c>
      <c r="F8">
        <v>0.57784999999999997</v>
      </c>
      <c r="G8">
        <v>1</v>
      </c>
    </row>
    <row r="9" spans="1:7" x14ac:dyDescent="0.25">
      <c r="A9" s="1" t="s">
        <v>73</v>
      </c>
      <c r="B9">
        <v>0.29065200000000002</v>
      </c>
      <c r="C9">
        <v>0</v>
      </c>
      <c r="E9" s="1" t="s">
        <v>74</v>
      </c>
      <c r="F9">
        <v>0.49850100000000003</v>
      </c>
      <c r="G9">
        <v>1</v>
      </c>
    </row>
    <row r="10" spans="1:7" x14ac:dyDescent="0.25">
      <c r="A10" s="1" t="s">
        <v>75</v>
      </c>
      <c r="B10">
        <v>8.4331200000000005E-3</v>
      </c>
      <c r="C10">
        <v>0</v>
      </c>
      <c r="E10" s="1" t="s">
        <v>76</v>
      </c>
      <c r="F10">
        <v>0.78837800000000002</v>
      </c>
      <c r="G10">
        <v>1</v>
      </c>
    </row>
    <row r="11" spans="1:7" x14ac:dyDescent="0.25">
      <c r="A11" s="1" t="s">
        <v>77</v>
      </c>
      <c r="B11">
        <v>0.46646199999999999</v>
      </c>
      <c r="C11">
        <v>0</v>
      </c>
      <c r="E11" s="1" t="s">
        <v>78</v>
      </c>
      <c r="F11">
        <v>0.62817800000000001</v>
      </c>
      <c r="G11">
        <v>1</v>
      </c>
    </row>
    <row r="12" spans="1:7" x14ac:dyDescent="0.25">
      <c r="A12" s="1" t="s">
        <v>79</v>
      </c>
      <c r="B12">
        <v>0.305562</v>
      </c>
      <c r="C12">
        <v>0</v>
      </c>
      <c r="E12" s="1" t="s">
        <v>80</v>
      </c>
      <c r="F12">
        <v>1.0223</v>
      </c>
      <c r="G12">
        <v>1</v>
      </c>
    </row>
    <row r="13" spans="1:7" x14ac:dyDescent="0.25">
      <c r="A13" s="1" t="s">
        <v>81</v>
      </c>
      <c r="B13">
        <v>0.41761399999999999</v>
      </c>
      <c r="C13">
        <v>0</v>
      </c>
      <c r="E13" s="1" t="s">
        <v>82</v>
      </c>
      <c r="F13">
        <v>1.34876</v>
      </c>
      <c r="G13">
        <v>1</v>
      </c>
    </row>
    <row r="14" spans="1:7" x14ac:dyDescent="0.25">
      <c r="A14" s="1" t="s">
        <v>83</v>
      </c>
      <c r="B14">
        <v>0.47356199999999998</v>
      </c>
      <c r="C14">
        <v>0</v>
      </c>
      <c r="E14" s="1" t="s">
        <v>84</v>
      </c>
      <c r="F14">
        <v>0.65225699999999998</v>
      </c>
      <c r="G14">
        <v>1</v>
      </c>
    </row>
    <row r="15" spans="1:7" x14ac:dyDescent="0.25">
      <c r="A15" s="1" t="s">
        <v>85</v>
      </c>
      <c r="B15">
        <v>0.39909600000000001</v>
      </c>
      <c r="C15">
        <v>0</v>
      </c>
      <c r="E15" s="1" t="s">
        <v>86</v>
      </c>
      <c r="F15">
        <v>1.0072399999999999</v>
      </c>
      <c r="G15">
        <v>1</v>
      </c>
    </row>
    <row r="16" spans="1:7" x14ac:dyDescent="0.25">
      <c r="A16" s="1" t="s">
        <v>87</v>
      </c>
      <c r="B16">
        <v>8.8040099999999996E-2</v>
      </c>
      <c r="C16">
        <v>0</v>
      </c>
      <c r="E16" s="1" t="s">
        <v>88</v>
      </c>
      <c r="F16">
        <v>0.34904499999999999</v>
      </c>
      <c r="G16">
        <v>1</v>
      </c>
    </row>
    <row r="17" spans="1:7" x14ac:dyDescent="0.25">
      <c r="A17" s="1" t="s">
        <v>89</v>
      </c>
      <c r="B17">
        <v>0.176286</v>
      </c>
      <c r="C17">
        <v>0</v>
      </c>
      <c r="E17" s="1" t="s">
        <v>90</v>
      </c>
      <c r="F17">
        <v>0.76611799999999997</v>
      </c>
      <c r="G17">
        <v>1</v>
      </c>
    </row>
    <row r="18" spans="1:7" x14ac:dyDescent="0.25">
      <c r="A18" s="1" t="s">
        <v>91</v>
      </c>
      <c r="B18">
        <v>-0.40336</v>
      </c>
      <c r="C18">
        <v>0</v>
      </c>
      <c r="E18" s="1" t="s">
        <v>92</v>
      </c>
      <c r="F18">
        <v>1.2096100000000001</v>
      </c>
      <c r="G18">
        <v>1</v>
      </c>
    </row>
    <row r="19" spans="1:7" x14ac:dyDescent="0.25">
      <c r="A19" s="1" t="s">
        <v>93</v>
      </c>
      <c r="B19">
        <v>0.21215999999999999</v>
      </c>
      <c r="C19">
        <v>0</v>
      </c>
      <c r="E19" s="1" t="s">
        <v>94</v>
      </c>
      <c r="F19">
        <v>0.67579100000000003</v>
      </c>
      <c r="G19">
        <v>1</v>
      </c>
    </row>
    <row r="20" spans="1:7" x14ac:dyDescent="0.25">
      <c r="A20" s="1" t="s">
        <v>95</v>
      </c>
      <c r="B20">
        <v>0.65298900000000004</v>
      </c>
      <c r="C20">
        <v>0</v>
      </c>
      <c r="E20" s="1" t="s">
        <v>96</v>
      </c>
      <c r="F20">
        <v>0.83351500000000001</v>
      </c>
      <c r="G20">
        <v>1</v>
      </c>
    </row>
    <row r="21" spans="1:7" x14ac:dyDescent="0.25">
      <c r="A21" s="1" t="s">
        <v>97</v>
      </c>
      <c r="B21">
        <v>-0.13905899999999999</v>
      </c>
      <c r="C21">
        <v>0</v>
      </c>
      <c r="E21" s="1" t="s">
        <v>98</v>
      </c>
      <c r="F21">
        <v>0.70016500000000004</v>
      </c>
      <c r="G21">
        <v>1</v>
      </c>
    </row>
    <row r="22" spans="1:7" x14ac:dyDescent="0.25">
      <c r="A22" s="1" t="s">
        <v>99</v>
      </c>
      <c r="B22">
        <v>0.45402500000000001</v>
      </c>
      <c r="C22">
        <v>0</v>
      </c>
      <c r="E22" s="1" t="s">
        <v>100</v>
      </c>
      <c r="F22">
        <v>0.72799800000000003</v>
      </c>
      <c r="G22">
        <v>1</v>
      </c>
    </row>
    <row r="23" spans="1:7" x14ac:dyDescent="0.25">
      <c r="A23" s="1" t="s">
        <v>101</v>
      </c>
      <c r="B23">
        <v>-8.5554699999999997E-2</v>
      </c>
      <c r="C23">
        <v>0</v>
      </c>
      <c r="E23" s="1" t="s">
        <v>102</v>
      </c>
      <c r="F23">
        <v>0.61864200000000003</v>
      </c>
      <c r="G23">
        <v>1</v>
      </c>
    </row>
    <row r="24" spans="1:7" x14ac:dyDescent="0.25">
      <c r="A24" s="1" t="s">
        <v>103</v>
      </c>
      <c r="B24">
        <v>0.114118</v>
      </c>
      <c r="C24">
        <v>0</v>
      </c>
      <c r="E24" s="1" t="s">
        <v>104</v>
      </c>
      <c r="F24">
        <v>1.3350299999999999</v>
      </c>
      <c r="G24">
        <v>1</v>
      </c>
    </row>
    <row r="25" spans="1:7" x14ac:dyDescent="0.25">
      <c r="A25" s="1" t="s">
        <v>105</v>
      </c>
      <c r="B25">
        <v>0.32699499999999998</v>
      </c>
      <c r="C25">
        <v>0</v>
      </c>
      <c r="E25" s="1" t="s">
        <v>106</v>
      </c>
      <c r="F25">
        <v>0.79566599999999998</v>
      </c>
      <c r="G25">
        <v>1</v>
      </c>
    </row>
    <row r="26" spans="1:7" x14ac:dyDescent="0.25">
      <c r="A26" s="1" t="s">
        <v>107</v>
      </c>
      <c r="B26">
        <v>0.40726000000000001</v>
      </c>
      <c r="C26">
        <v>0</v>
      </c>
      <c r="E26" s="1" t="s">
        <v>108</v>
      </c>
      <c r="F26">
        <v>1.1646399999999999</v>
      </c>
      <c r="G26">
        <v>1</v>
      </c>
    </row>
    <row r="27" spans="1:7" x14ac:dyDescent="0.25">
      <c r="A27" s="1" t="s">
        <v>109</v>
      </c>
      <c r="B27">
        <v>0.37325900000000001</v>
      </c>
      <c r="C27">
        <v>0</v>
      </c>
      <c r="E27" s="1" t="s">
        <v>110</v>
      </c>
      <c r="F27">
        <v>0.33074700000000001</v>
      </c>
      <c r="G27">
        <v>1</v>
      </c>
    </row>
    <row r="28" spans="1:7" x14ac:dyDescent="0.25">
      <c r="A28" s="1" t="s">
        <v>111</v>
      </c>
      <c r="B28">
        <v>0.29303800000000002</v>
      </c>
      <c r="C28">
        <v>0</v>
      </c>
      <c r="E28" s="1" t="s">
        <v>112</v>
      </c>
      <c r="F28">
        <v>1.02569</v>
      </c>
      <c r="G28">
        <v>1</v>
      </c>
    </row>
    <row r="29" spans="1:7" x14ac:dyDescent="0.25">
      <c r="A29" s="1" t="s">
        <v>113</v>
      </c>
      <c r="B29">
        <v>0.44726199999999999</v>
      </c>
      <c r="C29">
        <v>0</v>
      </c>
      <c r="E29" s="1" t="s">
        <v>114</v>
      </c>
      <c r="F29">
        <v>0.49723099999999998</v>
      </c>
      <c r="G29">
        <v>1</v>
      </c>
    </row>
    <row r="30" spans="1:7" x14ac:dyDescent="0.25">
      <c r="A30" t="s">
        <v>115</v>
      </c>
      <c r="B30">
        <f>AVERAGE(B2:B29)</f>
        <v>0.26242149000000004</v>
      </c>
      <c r="E30" s="1" t="s">
        <v>116</v>
      </c>
      <c r="F30">
        <v>0.64300800000000002</v>
      </c>
      <c r="G30">
        <v>1</v>
      </c>
    </row>
    <row r="31" spans="1:7" x14ac:dyDescent="0.25">
      <c r="A31" t="s">
        <v>138</v>
      </c>
      <c r="B31">
        <f>STDEV(B2:B29)</f>
        <v>0.22755114256626249</v>
      </c>
      <c r="E31" s="1" t="s">
        <v>117</v>
      </c>
      <c r="F31">
        <v>1.14483</v>
      </c>
      <c r="G31">
        <v>1</v>
      </c>
    </row>
    <row r="32" spans="1:7" x14ac:dyDescent="0.25">
      <c r="A32" t="s">
        <v>118</v>
      </c>
      <c r="E32" s="1" t="s">
        <v>119</v>
      </c>
      <c r="F32">
        <v>0.70018899999999995</v>
      </c>
      <c r="G32">
        <v>1</v>
      </c>
    </row>
    <row r="33" spans="1:7" x14ac:dyDescent="0.25">
      <c r="A33" t="s">
        <v>139</v>
      </c>
      <c r="B33">
        <f>B30+(1.28*B31)</f>
        <v>0.55368695248481603</v>
      </c>
      <c r="E33" s="1" t="s">
        <v>121</v>
      </c>
      <c r="F33">
        <v>0.74148899999999995</v>
      </c>
      <c r="G33">
        <v>1</v>
      </c>
    </row>
    <row r="34" spans="1:7" x14ac:dyDescent="0.25">
      <c r="A34" s="1"/>
      <c r="E34" s="1" t="s">
        <v>122</v>
      </c>
      <c r="F34">
        <v>0.790524</v>
      </c>
      <c r="G34">
        <v>1</v>
      </c>
    </row>
    <row r="35" spans="1:7" x14ac:dyDescent="0.25">
      <c r="A35" s="1"/>
      <c r="E35" s="1" t="s">
        <v>123</v>
      </c>
      <c r="F35">
        <v>0.66976599999999997</v>
      </c>
      <c r="G35">
        <v>1</v>
      </c>
    </row>
    <row r="36" spans="1:7" x14ac:dyDescent="0.25">
      <c r="A36" s="1"/>
      <c r="E36" s="1" t="s">
        <v>124</v>
      </c>
      <c r="F36">
        <v>0.58479199999999998</v>
      </c>
      <c r="G36">
        <v>1</v>
      </c>
    </row>
    <row r="37" spans="1:7" x14ac:dyDescent="0.25">
      <c r="A37" s="1"/>
      <c r="E37" s="1" t="s">
        <v>125</v>
      </c>
      <c r="F37">
        <v>1.08978</v>
      </c>
      <c r="G37">
        <v>1</v>
      </c>
    </row>
    <row r="38" spans="1:7" x14ac:dyDescent="0.25">
      <c r="A38" s="1"/>
      <c r="E38" s="1" t="s">
        <v>126</v>
      </c>
      <c r="F38">
        <v>0.96297299999999997</v>
      </c>
      <c r="G38">
        <v>1</v>
      </c>
    </row>
    <row r="39" spans="1:7" x14ac:dyDescent="0.25">
      <c r="A39" s="1"/>
      <c r="E39" s="1" t="s">
        <v>127</v>
      </c>
      <c r="F39">
        <v>0.56498199999999998</v>
      </c>
      <c r="G39">
        <v>1</v>
      </c>
    </row>
    <row r="40" spans="1:7" x14ac:dyDescent="0.25">
      <c r="A40" s="1"/>
      <c r="E40" s="1" t="s">
        <v>128</v>
      </c>
      <c r="F40">
        <v>0.99868299999999999</v>
      </c>
      <c r="G40">
        <v>1</v>
      </c>
    </row>
    <row r="41" spans="1:7" x14ac:dyDescent="0.25">
      <c r="A41" s="1"/>
      <c r="E41" s="1" t="s">
        <v>129</v>
      </c>
      <c r="F41">
        <v>0.88759900000000003</v>
      </c>
      <c r="G41">
        <v>1</v>
      </c>
    </row>
    <row r="42" spans="1:7" x14ac:dyDescent="0.25">
      <c r="A42" s="1"/>
      <c r="E42" s="1" t="s">
        <v>130</v>
      </c>
      <c r="F42">
        <v>0.73931000000000002</v>
      </c>
      <c r="G42">
        <v>1</v>
      </c>
    </row>
    <row r="43" spans="1:7" x14ac:dyDescent="0.25">
      <c r="A43" s="1"/>
      <c r="E43" s="1" t="s">
        <v>131</v>
      </c>
      <c r="F43">
        <v>0.95659300000000003</v>
      </c>
      <c r="G43">
        <v>1</v>
      </c>
    </row>
    <row r="44" spans="1:7" x14ac:dyDescent="0.25">
      <c r="A44" s="1"/>
      <c r="E44" s="1" t="s">
        <v>132</v>
      </c>
      <c r="F44">
        <v>0.76425299999999996</v>
      </c>
      <c r="G44">
        <v>1</v>
      </c>
    </row>
    <row r="45" spans="1:7" x14ac:dyDescent="0.25">
      <c r="A45" s="1"/>
      <c r="E45" s="1" t="s">
        <v>133</v>
      </c>
      <c r="F45">
        <v>1.07863</v>
      </c>
      <c r="G45">
        <v>1</v>
      </c>
    </row>
    <row r="46" spans="1:7" x14ac:dyDescent="0.25">
      <c r="A46" s="1"/>
      <c r="E46" s="1" t="s">
        <v>134</v>
      </c>
      <c r="F46">
        <v>0.82231399999999999</v>
      </c>
      <c r="G46">
        <v>1</v>
      </c>
    </row>
    <row r="47" spans="1:7" x14ac:dyDescent="0.25">
      <c r="A47" s="1"/>
      <c r="E47" s="1" t="s">
        <v>135</v>
      </c>
      <c r="F47">
        <v>0.80463300000000004</v>
      </c>
      <c r="G47">
        <v>1</v>
      </c>
    </row>
    <row r="48" spans="1:7" x14ac:dyDescent="0.25">
      <c r="A48" s="1"/>
      <c r="E48" s="1" t="s">
        <v>136</v>
      </c>
      <c r="F48">
        <v>1.1032299999999999</v>
      </c>
      <c r="G48">
        <v>1</v>
      </c>
    </row>
    <row r="49" spans="1:7" x14ac:dyDescent="0.25">
      <c r="A49" s="1"/>
      <c r="E49" s="1" t="s">
        <v>137</v>
      </c>
      <c r="F49">
        <v>1.1822699999999999</v>
      </c>
      <c r="G49">
        <v>1</v>
      </c>
    </row>
    <row r="50" spans="1:7" x14ac:dyDescent="0.25">
      <c r="E50" t="s">
        <v>115</v>
      </c>
      <c r="F50">
        <f>AVERAGE(F2:F49)</f>
        <v>0.84692064583333337</v>
      </c>
    </row>
    <row r="51" spans="1:7" x14ac:dyDescent="0.25">
      <c r="E51" t="s">
        <v>138</v>
      </c>
      <c r="F51">
        <f>STDEV(F2:F49)</f>
        <v>0.24825923188615132</v>
      </c>
    </row>
    <row r="52" spans="1:7" x14ac:dyDescent="0.25">
      <c r="E52" t="s">
        <v>118</v>
      </c>
    </row>
    <row r="53" spans="1:7" x14ac:dyDescent="0.25">
      <c r="E53" t="s">
        <v>120</v>
      </c>
      <c r="F53">
        <f>F50-(1.28*F51)</f>
        <v>0.52914882901905969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0.5cutoff</vt:lpstr>
      <vt:lpstr>DrugPredcutoff</vt:lpstr>
      <vt:lpstr>MeanAndStdevCalculation</vt:lpstr>
    </vt:vector>
  </TitlesOfParts>
  <Company>University of Dundee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Aurijit Sarkar</dc:creator>
  <cp:lastModifiedBy>Aurijit Sarkar</cp:lastModifiedBy>
  <cp:lastPrinted>2011-12-06T14:43:32Z</cp:lastPrinted>
  <dcterms:created xsi:type="dcterms:W3CDTF">2011-12-06T13:10:47Z</dcterms:created>
  <dcterms:modified xsi:type="dcterms:W3CDTF">2011-12-06T14:50:36Z</dcterms:modified>
</cp:coreProperties>
</file>