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20" windowHeight="11895"/>
  </bookViews>
  <sheets>
    <sheet name="0.5cutoff" sheetId="1" r:id="rId1"/>
    <sheet name="WithAmbiguousZone" sheetId="2" r:id="rId2"/>
  </sheets>
  <calcPr calcId="0"/>
</workbook>
</file>

<file path=xl/calcChain.xml><?xml version="1.0" encoding="utf-8"?>
<calcChain xmlns="http://schemas.openxmlformats.org/spreadsheetml/2006/main">
  <c r="H25" i="2"/>
  <c r="I25"/>
  <c r="J25"/>
  <c r="K25"/>
  <c r="L25"/>
  <c r="H21"/>
  <c r="I21"/>
  <c r="J21"/>
  <c r="K21"/>
  <c r="L21"/>
  <c r="H20"/>
  <c r="I20"/>
  <c r="J20"/>
  <c r="K20"/>
  <c r="L20"/>
  <c r="E38"/>
  <c r="D38"/>
  <c r="C38"/>
  <c r="F38" s="1"/>
  <c r="E37"/>
  <c r="D37"/>
  <c r="F37" s="1"/>
  <c r="C37"/>
  <c r="E36"/>
  <c r="D36"/>
  <c r="C36"/>
  <c r="F36" s="1"/>
  <c r="E35"/>
  <c r="D35"/>
  <c r="F35" s="1"/>
  <c r="C35"/>
  <c r="E34"/>
  <c r="D34"/>
  <c r="C34"/>
  <c r="F34" s="1"/>
  <c r="E33"/>
  <c r="D33"/>
  <c r="F33" s="1"/>
  <c r="C33"/>
  <c r="E32"/>
  <c r="D32"/>
  <c r="C32"/>
  <c r="F32" s="1"/>
  <c r="F31"/>
  <c r="E31"/>
  <c r="D31"/>
  <c r="C31"/>
  <c r="E30"/>
  <c r="D30"/>
  <c r="C30"/>
  <c r="F30" s="1"/>
  <c r="E29"/>
  <c r="D29"/>
  <c r="F29" s="1"/>
  <c r="C29"/>
  <c r="E28"/>
  <c r="D28"/>
  <c r="C28"/>
  <c r="F28" s="1"/>
  <c r="E27"/>
  <c r="D27"/>
  <c r="F27" s="1"/>
  <c r="C27"/>
  <c r="E26"/>
  <c r="D26"/>
  <c r="C26"/>
  <c r="F26" s="1"/>
  <c r="E25"/>
  <c r="D25"/>
  <c r="C25"/>
  <c r="F25" s="1"/>
  <c r="E24"/>
  <c r="D24"/>
  <c r="F24" s="1"/>
  <c r="C24"/>
  <c r="E23"/>
  <c r="D23"/>
  <c r="C23"/>
  <c r="F23" s="1"/>
  <c r="E22"/>
  <c r="D22"/>
  <c r="F22" s="1"/>
  <c r="C22"/>
  <c r="E21"/>
  <c r="D21"/>
  <c r="F21" s="1"/>
  <c r="C21"/>
  <c r="E20"/>
  <c r="D20"/>
  <c r="F20" s="1"/>
  <c r="C20"/>
  <c r="E19"/>
  <c r="D19"/>
  <c r="C19"/>
  <c r="F19" s="1"/>
  <c r="E18"/>
  <c r="D18"/>
  <c r="F18" s="1"/>
  <c r="C18"/>
  <c r="E17"/>
  <c r="D17"/>
  <c r="C17"/>
  <c r="F17" s="1"/>
  <c r="E16"/>
  <c r="D16"/>
  <c r="F16" s="1"/>
  <c r="C16"/>
  <c r="E15"/>
  <c r="D15"/>
  <c r="C15"/>
  <c r="F15" s="1"/>
  <c r="E14"/>
  <c r="D14"/>
  <c r="F14" s="1"/>
  <c r="C14"/>
  <c r="E13"/>
  <c r="D13"/>
  <c r="C13"/>
  <c r="F13" s="1"/>
  <c r="E12"/>
  <c r="D12"/>
  <c r="F12" s="1"/>
  <c r="C12"/>
  <c r="E11"/>
  <c r="D11"/>
  <c r="C11"/>
  <c r="F11" s="1"/>
  <c r="E10"/>
  <c r="D10"/>
  <c r="F10" s="1"/>
  <c r="C10"/>
  <c r="E9"/>
  <c r="D9"/>
  <c r="C9"/>
  <c r="F9" s="1"/>
  <c r="E8"/>
  <c r="D8"/>
  <c r="F8" s="1"/>
  <c r="C8"/>
  <c r="E7"/>
  <c r="D7"/>
  <c r="C7"/>
  <c r="F7" s="1"/>
  <c r="E6"/>
  <c r="D6"/>
  <c r="F6" s="1"/>
  <c r="C6"/>
  <c r="E5"/>
  <c r="D5"/>
  <c r="C5"/>
  <c r="F5" s="1"/>
  <c r="E4"/>
  <c r="D4"/>
  <c r="F4" s="1"/>
  <c r="C4"/>
  <c r="E3"/>
  <c r="D3"/>
  <c r="C3"/>
  <c r="F3" s="1"/>
  <c r="E2"/>
  <c r="D2"/>
  <c r="F2" s="1"/>
  <c r="C2"/>
  <c r="L2" l="1"/>
  <c r="J2"/>
  <c r="H2"/>
  <c r="K2"/>
  <c r="I2"/>
  <c r="L4"/>
  <c r="J4"/>
  <c r="H4"/>
  <c r="K4"/>
  <c r="I4"/>
  <c r="K5"/>
  <c r="I5"/>
  <c r="L5"/>
  <c r="J5"/>
  <c r="H5"/>
  <c r="L6"/>
  <c r="J6"/>
  <c r="H6"/>
  <c r="K6"/>
  <c r="I6"/>
  <c r="K7"/>
  <c r="I7"/>
  <c r="L7"/>
  <c r="J7"/>
  <c r="H7"/>
  <c r="L8"/>
  <c r="J8"/>
  <c r="H8"/>
  <c r="K8"/>
  <c r="I8"/>
  <c r="K9"/>
  <c r="I9"/>
  <c r="L9"/>
  <c r="J9"/>
  <c r="H9"/>
  <c r="L10"/>
  <c r="J10"/>
  <c r="H10"/>
  <c r="K10"/>
  <c r="I10"/>
  <c r="K11"/>
  <c r="I11"/>
  <c r="L11"/>
  <c r="J11"/>
  <c r="H11"/>
  <c r="L12"/>
  <c r="J12"/>
  <c r="H12"/>
  <c r="K12"/>
  <c r="I12"/>
  <c r="K13"/>
  <c r="I13"/>
  <c r="L13"/>
  <c r="J13"/>
  <c r="H13"/>
  <c r="L14"/>
  <c r="J14"/>
  <c r="H14"/>
  <c r="K14"/>
  <c r="I14"/>
  <c r="K15"/>
  <c r="I15"/>
  <c r="L15"/>
  <c r="J15"/>
  <c r="H15"/>
  <c r="L16"/>
  <c r="J16"/>
  <c r="H16"/>
  <c r="K16"/>
  <c r="I16"/>
  <c r="K17"/>
  <c r="I17"/>
  <c r="L17"/>
  <c r="J17"/>
  <c r="H17"/>
  <c r="L18"/>
  <c r="J18"/>
  <c r="H18"/>
  <c r="K18"/>
  <c r="I18"/>
  <c r="K19"/>
  <c r="I19"/>
  <c r="L19"/>
  <c r="J19"/>
  <c r="H19"/>
  <c r="L22"/>
  <c r="J22"/>
  <c r="H22"/>
  <c r="K22"/>
  <c r="I22"/>
  <c r="K23"/>
  <c r="I23"/>
  <c r="L23"/>
  <c r="J23"/>
  <c r="H23"/>
  <c r="L24"/>
  <c r="J24"/>
  <c r="H24"/>
  <c r="K24"/>
  <c r="I24"/>
  <c r="L33"/>
  <c r="J33"/>
  <c r="H33"/>
  <c r="K33"/>
  <c r="I33"/>
  <c r="K34"/>
  <c r="I34"/>
  <c r="L34"/>
  <c r="J34"/>
  <c r="H34"/>
  <c r="L35"/>
  <c r="J35"/>
  <c r="H35"/>
  <c r="K35"/>
  <c r="I35"/>
  <c r="K36"/>
  <c r="I36"/>
  <c r="L36"/>
  <c r="J36"/>
  <c r="H36"/>
  <c r="L37"/>
  <c r="J37"/>
  <c r="H37"/>
  <c r="K37"/>
  <c r="I37"/>
  <c r="K38"/>
  <c r="I38"/>
  <c r="L38"/>
  <c r="J38"/>
  <c r="H38"/>
  <c r="K3"/>
  <c r="I3"/>
  <c r="L3"/>
  <c r="J3"/>
  <c r="H3"/>
  <c r="K26"/>
  <c r="I26"/>
  <c r="L26"/>
  <c r="J26"/>
  <c r="H26"/>
  <c r="L27"/>
  <c r="J27"/>
  <c r="H27"/>
  <c r="K27"/>
  <c r="I27"/>
  <c r="K28"/>
  <c r="I28"/>
  <c r="L28"/>
  <c r="J28"/>
  <c r="H28"/>
  <c r="L29"/>
  <c r="J29"/>
  <c r="H29"/>
  <c r="K29"/>
  <c r="I29"/>
  <c r="K30"/>
  <c r="I30"/>
  <c r="L30"/>
  <c r="J30"/>
  <c r="H30"/>
  <c r="I40" l="1"/>
  <c r="I39"/>
  <c r="H39"/>
  <c r="H40"/>
  <c r="L39"/>
  <c r="L40"/>
  <c r="K40"/>
  <c r="K39"/>
  <c r="J39"/>
  <c r="J40"/>
  <c r="H49" l="1"/>
  <c r="H50"/>
  <c r="K43"/>
  <c r="K41"/>
  <c r="J43"/>
  <c r="J41"/>
  <c r="L43"/>
  <c r="L41"/>
  <c r="H41"/>
  <c r="H46"/>
  <c r="H47"/>
  <c r="H44"/>
  <c r="I43"/>
  <c r="I41"/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G38" s="1"/>
  <c r="D2"/>
  <c r="I38"/>
  <c r="E38"/>
  <c r="I37"/>
  <c r="G37"/>
  <c r="E37"/>
  <c r="H37"/>
  <c r="I36"/>
  <c r="G36"/>
  <c r="E36"/>
  <c r="H36"/>
  <c r="I35"/>
  <c r="G35"/>
  <c r="E35"/>
  <c r="H35"/>
  <c r="I34"/>
  <c r="G34"/>
  <c r="E34"/>
  <c r="H34"/>
  <c r="I33"/>
  <c r="G33"/>
  <c r="E33"/>
  <c r="H33"/>
  <c r="I32"/>
  <c r="G32"/>
  <c r="E32"/>
  <c r="H32"/>
  <c r="I31"/>
  <c r="G31"/>
  <c r="E31"/>
  <c r="H31"/>
  <c r="I30"/>
  <c r="G30"/>
  <c r="E30"/>
  <c r="H30"/>
  <c r="I29"/>
  <c r="G29"/>
  <c r="E29"/>
  <c r="H29"/>
  <c r="I28"/>
  <c r="G28"/>
  <c r="E28"/>
  <c r="H28"/>
  <c r="I27"/>
  <c r="G27"/>
  <c r="E27"/>
  <c r="H27"/>
  <c r="I26"/>
  <c r="G26"/>
  <c r="E26"/>
  <c r="H26"/>
  <c r="I25"/>
  <c r="G25"/>
  <c r="E25"/>
  <c r="H25"/>
  <c r="I24"/>
  <c r="G24"/>
  <c r="E24"/>
  <c r="H24"/>
  <c r="I23"/>
  <c r="G23"/>
  <c r="E23"/>
  <c r="H23"/>
  <c r="I22"/>
  <c r="G22"/>
  <c r="E22"/>
  <c r="H22"/>
  <c r="I21"/>
  <c r="G21"/>
  <c r="E21"/>
  <c r="H21"/>
  <c r="I20"/>
  <c r="G20"/>
  <c r="E20"/>
  <c r="H20"/>
  <c r="I19"/>
  <c r="G19"/>
  <c r="E19"/>
  <c r="H19"/>
  <c r="I18"/>
  <c r="G18"/>
  <c r="E18"/>
  <c r="H18"/>
  <c r="I17"/>
  <c r="G17"/>
  <c r="E17"/>
  <c r="H17"/>
  <c r="I16"/>
  <c r="G16"/>
  <c r="E16"/>
  <c r="H16"/>
  <c r="I15"/>
  <c r="G15"/>
  <c r="E15"/>
  <c r="H15"/>
  <c r="I14"/>
  <c r="G14"/>
  <c r="E14"/>
  <c r="H14"/>
  <c r="I13"/>
  <c r="G13"/>
  <c r="E13"/>
  <c r="H13"/>
  <c r="I12"/>
  <c r="G12"/>
  <c r="E12"/>
  <c r="H12"/>
  <c r="I11"/>
  <c r="G11"/>
  <c r="E11"/>
  <c r="H11"/>
  <c r="I10"/>
  <c r="G10"/>
  <c r="E10"/>
  <c r="H10"/>
  <c r="I9"/>
  <c r="G9"/>
  <c r="E9"/>
  <c r="H9"/>
  <c r="I8"/>
  <c r="G8"/>
  <c r="E8"/>
  <c r="H8"/>
  <c r="I7"/>
  <c r="G7"/>
  <c r="E7"/>
  <c r="H7"/>
  <c r="I6"/>
  <c r="G6"/>
  <c r="E6"/>
  <c r="H6"/>
  <c r="I5"/>
  <c r="G5"/>
  <c r="E5"/>
  <c r="H5"/>
  <c r="I4"/>
  <c r="G4"/>
  <c r="E4"/>
  <c r="H4"/>
  <c r="I3"/>
  <c r="G3"/>
  <c r="E3"/>
  <c r="H3"/>
  <c r="I2"/>
  <c r="I39" s="1"/>
  <c r="G2"/>
  <c r="E2"/>
  <c r="E39" s="1"/>
  <c r="H2"/>
  <c r="G39" l="1"/>
  <c r="H38"/>
  <c r="H40" s="1"/>
  <c r="H39"/>
  <c r="I43"/>
  <c r="G43"/>
  <c r="E40"/>
  <c r="E41" s="1"/>
  <c r="G40"/>
  <c r="G41" s="1"/>
  <c r="I40"/>
  <c r="I41" s="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40" l="1"/>
  <c r="F39"/>
  <c r="E49"/>
  <c r="E50"/>
  <c r="H43"/>
  <c r="H41"/>
  <c r="E46" l="1"/>
  <c r="E47"/>
  <c r="E44"/>
  <c r="F43"/>
  <c r="F41"/>
</calcChain>
</file>

<file path=xl/sharedStrings.xml><?xml version="1.0" encoding="utf-8"?>
<sst xmlns="http://schemas.openxmlformats.org/spreadsheetml/2006/main" count="162" uniqueCount="68">
  <si>
    <t>1od8</t>
  </si>
  <si>
    <t>1ec9</t>
  </si>
  <si>
    <t>1kc7</t>
  </si>
  <si>
    <t>1mai</t>
  </si>
  <si>
    <t>1g98</t>
  </si>
  <si>
    <t>3jdw</t>
  </si>
  <si>
    <t>1bls</t>
  </si>
  <si>
    <t>1v16</t>
  </si>
  <si>
    <t>1px4</t>
  </si>
  <si>
    <t>1bmq</t>
  </si>
  <si>
    <t>1owe</t>
  </si>
  <si>
    <t>1uou</t>
  </si>
  <si>
    <t>1m0n</t>
  </si>
  <si>
    <t>1wvc</t>
  </si>
  <si>
    <t>1unl</t>
  </si>
  <si>
    <t>2cl5</t>
  </si>
  <si>
    <t>2i1m</t>
  </si>
  <si>
    <t>1ajs</t>
  </si>
  <si>
    <t>1b74</t>
  </si>
  <si>
    <t>1oq5</t>
  </si>
  <si>
    <t>1fk9</t>
  </si>
  <si>
    <t>3etr</t>
  </si>
  <si>
    <t>3f0r</t>
  </si>
  <si>
    <t>1kzn</t>
  </si>
  <si>
    <t>3f1q</t>
  </si>
  <si>
    <t>1r55</t>
  </si>
  <si>
    <t>3ia4</t>
  </si>
  <si>
    <t>1xoz</t>
  </si>
  <si>
    <t>1q41</t>
  </si>
  <si>
    <t>1pwm</t>
  </si>
  <si>
    <t>1pmn</t>
  </si>
  <si>
    <t>1t46</t>
  </si>
  <si>
    <t>1lox</t>
  </si>
  <si>
    <t>3b68</t>
  </si>
  <si>
    <t>2aa2</t>
  </si>
  <si>
    <t>1e66</t>
  </si>
  <si>
    <t>Score</t>
  </si>
  <si>
    <t>PDB</t>
  </si>
  <si>
    <t>1sqn</t>
  </si>
  <si>
    <t>Category</t>
  </si>
  <si>
    <t>PredictedCategory</t>
  </si>
  <si>
    <t>CorrectPred?</t>
  </si>
  <si>
    <t>TrueP</t>
  </si>
  <si>
    <t>FalseP</t>
  </si>
  <si>
    <t>TrueN</t>
  </si>
  <si>
    <t>FalseN</t>
  </si>
  <si>
    <t>TOTAL</t>
  </si>
  <si>
    <t>COUNT</t>
  </si>
  <si>
    <t>PERCENTAGE</t>
  </si>
  <si>
    <t>tp</t>
  </si>
  <si>
    <t>fp</t>
  </si>
  <si>
    <t>tn</t>
  </si>
  <si>
    <t>fn</t>
  </si>
  <si>
    <t>THESE BECOME tn, fn,tp &amp; fp for less druggable respectively</t>
  </si>
  <si>
    <t>values</t>
  </si>
  <si>
    <t>Accuracy</t>
  </si>
  <si>
    <t>Druggable</t>
  </si>
  <si>
    <t>Precision</t>
  </si>
  <si>
    <t>Recall</t>
  </si>
  <si>
    <t>Nondruggable</t>
  </si>
  <si>
    <t>Ambiguous Zone?</t>
  </si>
  <si>
    <t>&gt;0.59?</t>
  </si>
  <si>
    <t>&lt;0.51?</t>
  </si>
  <si>
    <t>Prediction</t>
  </si>
  <si>
    <t>Actual Category</t>
  </si>
  <si>
    <t>Correctly Predicted?</t>
  </si>
  <si>
    <t>nondruggable</t>
  </si>
  <si>
    <t>druggable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</si>
</sst>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19" fillId="0" borderId="0" xfId="0" applyFont="1" applyBorder="1"/>
    <xf numFmtId="0" fontId="0" fillId="0" borderId="10" xfId="0" applyBorder="1"/>
    <xf numFmtId="0" fontId="18" fillId="0" borderId="0" xfId="0" applyFont="1" applyBorder="1"/>
    <xf numFmtId="0" fontId="0" fillId="0" borderId="11" xfId="0" applyBorder="1"/>
    <xf numFmtId="0" fontId="0" fillId="0" borderId="12" xfId="0" applyBorder="1"/>
    <xf numFmtId="0" fontId="16" fillId="0" borderId="0" xfId="0" applyFont="1"/>
    <xf numFmtId="0" fontId="0" fillId="0" borderId="13" xfId="0" applyBorder="1"/>
    <xf numFmtId="0" fontId="0" fillId="0" borderId="14" xfId="0" applyBorder="1"/>
    <xf numFmtId="0" fontId="16" fillId="0" borderId="15" xfId="0" applyFont="1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topLeftCell="A19" workbookViewId="0">
      <selection activeCell="H47" sqref="H47"/>
    </sheetView>
  </sheetViews>
  <sheetFormatPr defaultRowHeight="15"/>
  <cols>
    <col min="1" max="1" width="6.42578125" bestFit="1" customWidth="1"/>
    <col min="2" max="2" width="10.7109375" bestFit="1" customWidth="1"/>
  </cols>
  <sheetData>
    <row r="1" spans="1:9" ht="15.75" thickTop="1">
      <c r="A1" s="1" t="s">
        <v>37</v>
      </c>
      <c r="B1" t="s">
        <v>36</v>
      </c>
      <c r="C1" s="2" t="s">
        <v>39</v>
      </c>
      <c r="D1" t="s">
        <v>40</v>
      </c>
      <c r="E1" s="3" t="s">
        <v>41</v>
      </c>
      <c r="F1" t="s">
        <v>42</v>
      </c>
      <c r="G1" t="s">
        <v>43</v>
      </c>
      <c r="H1" t="s">
        <v>44</v>
      </c>
      <c r="I1" t="s">
        <v>45</v>
      </c>
    </row>
    <row r="2" spans="1:9">
      <c r="A2" s="1" t="s">
        <v>17</v>
      </c>
      <c r="B2">
        <v>0.59480900000000003</v>
      </c>
      <c r="C2" s="4">
        <v>0</v>
      </c>
      <c r="D2">
        <f>IF(B2&gt;=0.51,1,0)</f>
        <v>1</v>
      </c>
      <c r="E2" s="5">
        <f t="shared" ref="E2:E38" si="0">IF(C2=D2,1,0)</f>
        <v>0</v>
      </c>
      <c r="F2">
        <f t="shared" ref="F2:F38" si="1">IF(AND($C2=1,$D2=1),1,0)</f>
        <v>0</v>
      </c>
      <c r="G2">
        <f t="shared" ref="G2:G38" si="2">IF(AND($C2=0,$D2=1),1,0)</f>
        <v>1</v>
      </c>
      <c r="H2">
        <f t="shared" ref="H2:H38" si="3">IF(AND($C2=0,$D2=0),1,0)</f>
        <v>0</v>
      </c>
      <c r="I2">
        <f t="shared" ref="I2:I38" si="4">IF(AND($C2=1,$D2=0),1,0)</f>
        <v>0</v>
      </c>
    </row>
    <row r="3" spans="1:9">
      <c r="A3" s="1" t="s">
        <v>18</v>
      </c>
      <c r="B3">
        <v>0.615622</v>
      </c>
      <c r="C3" s="4">
        <v>0</v>
      </c>
      <c r="D3">
        <f t="shared" ref="D3:D38" si="5">IF(B3&gt;=0.51,1,0)</f>
        <v>1</v>
      </c>
      <c r="E3" s="5">
        <f t="shared" si="0"/>
        <v>0</v>
      </c>
      <c r="F3">
        <f t="shared" si="1"/>
        <v>0</v>
      </c>
      <c r="G3">
        <f t="shared" si="2"/>
        <v>1</v>
      </c>
      <c r="H3">
        <f t="shared" si="3"/>
        <v>0</v>
      </c>
      <c r="I3">
        <f t="shared" si="4"/>
        <v>0</v>
      </c>
    </row>
    <row r="4" spans="1:9">
      <c r="A4" s="1" t="s">
        <v>6</v>
      </c>
      <c r="B4">
        <v>0.30456100000000003</v>
      </c>
      <c r="C4" s="4">
        <v>0</v>
      </c>
      <c r="D4">
        <f t="shared" si="5"/>
        <v>0</v>
      </c>
      <c r="E4" s="5">
        <f t="shared" si="0"/>
        <v>1</v>
      </c>
      <c r="F4">
        <f t="shared" si="1"/>
        <v>0</v>
      </c>
      <c r="G4">
        <f t="shared" si="2"/>
        <v>0</v>
      </c>
      <c r="H4">
        <f t="shared" si="3"/>
        <v>1</v>
      </c>
      <c r="I4">
        <f t="shared" si="4"/>
        <v>0</v>
      </c>
    </row>
    <row r="5" spans="1:9">
      <c r="A5" s="1" t="s">
        <v>9</v>
      </c>
      <c r="B5">
        <v>0.376307</v>
      </c>
      <c r="C5" s="4">
        <v>0</v>
      </c>
      <c r="D5">
        <f t="shared" si="5"/>
        <v>0</v>
      </c>
      <c r="E5" s="5">
        <f t="shared" si="0"/>
        <v>1</v>
      </c>
      <c r="F5">
        <f t="shared" si="1"/>
        <v>0</v>
      </c>
      <c r="G5">
        <f t="shared" si="2"/>
        <v>0</v>
      </c>
      <c r="H5">
        <f t="shared" si="3"/>
        <v>1</v>
      </c>
      <c r="I5">
        <f t="shared" si="4"/>
        <v>0</v>
      </c>
    </row>
    <row r="6" spans="1:9">
      <c r="A6" s="1" t="s">
        <v>35</v>
      </c>
      <c r="B6">
        <v>0.594912</v>
      </c>
      <c r="C6" s="4">
        <v>1</v>
      </c>
      <c r="D6">
        <f t="shared" si="5"/>
        <v>1</v>
      </c>
      <c r="E6" s="5">
        <f t="shared" si="0"/>
        <v>1</v>
      </c>
      <c r="F6">
        <f t="shared" si="1"/>
        <v>1</v>
      </c>
      <c r="G6">
        <f t="shared" si="2"/>
        <v>0</v>
      </c>
      <c r="H6">
        <f t="shared" si="3"/>
        <v>0</v>
      </c>
      <c r="I6">
        <f t="shared" si="4"/>
        <v>0</v>
      </c>
    </row>
    <row r="7" spans="1:9">
      <c r="A7" s="1" t="s">
        <v>1</v>
      </c>
      <c r="B7">
        <v>-6.6383200000000003E-2</v>
      </c>
      <c r="C7" s="4">
        <v>0</v>
      </c>
      <c r="D7">
        <f t="shared" si="5"/>
        <v>0</v>
      </c>
      <c r="E7" s="5">
        <f t="shared" si="0"/>
        <v>1</v>
      </c>
      <c r="F7">
        <f t="shared" si="1"/>
        <v>0</v>
      </c>
      <c r="G7">
        <f t="shared" si="2"/>
        <v>0</v>
      </c>
      <c r="H7">
        <f t="shared" si="3"/>
        <v>1</v>
      </c>
      <c r="I7">
        <f t="shared" si="4"/>
        <v>0</v>
      </c>
    </row>
    <row r="8" spans="1:9">
      <c r="A8" s="1" t="s">
        <v>20</v>
      </c>
      <c r="B8">
        <v>0.65400199999999997</v>
      </c>
      <c r="C8" s="4">
        <v>1</v>
      </c>
      <c r="D8">
        <f t="shared" si="5"/>
        <v>1</v>
      </c>
      <c r="E8" s="5">
        <f t="shared" si="0"/>
        <v>1</v>
      </c>
      <c r="F8">
        <f t="shared" si="1"/>
        <v>1</v>
      </c>
      <c r="G8">
        <f t="shared" si="2"/>
        <v>0</v>
      </c>
      <c r="H8">
        <f t="shared" si="3"/>
        <v>0</v>
      </c>
      <c r="I8">
        <f t="shared" si="4"/>
        <v>0</v>
      </c>
    </row>
    <row r="9" spans="1:9">
      <c r="A9" s="1" t="s">
        <v>4</v>
      </c>
      <c r="B9">
        <v>0.25846000000000002</v>
      </c>
      <c r="C9" s="4">
        <v>0</v>
      </c>
      <c r="D9">
        <f t="shared" si="5"/>
        <v>0</v>
      </c>
      <c r="E9" s="5">
        <f t="shared" si="0"/>
        <v>1</v>
      </c>
      <c r="F9">
        <f t="shared" si="1"/>
        <v>0</v>
      </c>
      <c r="G9">
        <f t="shared" si="2"/>
        <v>0</v>
      </c>
      <c r="H9">
        <f t="shared" si="3"/>
        <v>1</v>
      </c>
      <c r="I9">
        <f t="shared" si="4"/>
        <v>0</v>
      </c>
    </row>
    <row r="10" spans="1:9">
      <c r="A10" s="1" t="s">
        <v>2</v>
      </c>
      <c r="B10">
        <v>-1.00778E-2</v>
      </c>
      <c r="C10" s="4">
        <v>0</v>
      </c>
      <c r="D10">
        <f t="shared" si="5"/>
        <v>0</v>
      </c>
      <c r="E10" s="5">
        <f t="shared" si="0"/>
        <v>1</v>
      </c>
      <c r="F10">
        <f t="shared" si="1"/>
        <v>0</v>
      </c>
      <c r="G10">
        <f t="shared" si="2"/>
        <v>0</v>
      </c>
      <c r="H10">
        <f t="shared" si="3"/>
        <v>1</v>
      </c>
      <c r="I10">
        <f t="shared" si="4"/>
        <v>0</v>
      </c>
    </row>
    <row r="11" spans="1:9">
      <c r="A11" s="1" t="s">
        <v>23</v>
      </c>
      <c r="B11">
        <v>0.73812</v>
      </c>
      <c r="C11" s="4">
        <v>1</v>
      </c>
      <c r="D11">
        <f t="shared" si="5"/>
        <v>1</v>
      </c>
      <c r="E11" s="5">
        <f t="shared" si="0"/>
        <v>1</v>
      </c>
      <c r="F11">
        <f t="shared" si="1"/>
        <v>1</v>
      </c>
      <c r="G11">
        <f t="shared" si="2"/>
        <v>0</v>
      </c>
      <c r="H11">
        <f t="shared" si="3"/>
        <v>0</v>
      </c>
      <c r="I11">
        <f t="shared" si="4"/>
        <v>0</v>
      </c>
    </row>
    <row r="12" spans="1:9">
      <c r="A12" s="1" t="s">
        <v>32</v>
      </c>
      <c r="B12">
        <v>0.96156399999999997</v>
      </c>
      <c r="C12" s="4">
        <v>1</v>
      </c>
      <c r="D12">
        <f t="shared" si="5"/>
        <v>1</v>
      </c>
      <c r="E12" s="5">
        <f t="shared" si="0"/>
        <v>1</v>
      </c>
      <c r="F12">
        <f t="shared" si="1"/>
        <v>1</v>
      </c>
      <c r="G12">
        <f t="shared" si="2"/>
        <v>0</v>
      </c>
      <c r="H12">
        <f t="shared" si="3"/>
        <v>0</v>
      </c>
      <c r="I12">
        <f t="shared" si="4"/>
        <v>0</v>
      </c>
    </row>
    <row r="13" spans="1:9">
      <c r="A13" s="1" t="s">
        <v>12</v>
      </c>
      <c r="B13">
        <v>0.39470100000000002</v>
      </c>
      <c r="C13" s="4">
        <v>0</v>
      </c>
      <c r="D13">
        <f t="shared" si="5"/>
        <v>0</v>
      </c>
      <c r="E13" s="5">
        <f t="shared" si="0"/>
        <v>1</v>
      </c>
      <c r="F13">
        <f t="shared" si="1"/>
        <v>0</v>
      </c>
      <c r="G13">
        <f t="shared" si="2"/>
        <v>0</v>
      </c>
      <c r="H13">
        <f t="shared" si="3"/>
        <v>1</v>
      </c>
      <c r="I13">
        <f t="shared" si="4"/>
        <v>0</v>
      </c>
    </row>
    <row r="14" spans="1:9">
      <c r="A14" s="1" t="s">
        <v>3</v>
      </c>
      <c r="B14">
        <v>0.13485</v>
      </c>
      <c r="C14" s="4">
        <v>0</v>
      </c>
      <c r="D14">
        <f t="shared" si="5"/>
        <v>0</v>
      </c>
      <c r="E14" s="5">
        <f t="shared" si="0"/>
        <v>1</v>
      </c>
      <c r="F14">
        <f t="shared" si="1"/>
        <v>0</v>
      </c>
      <c r="G14">
        <f t="shared" si="2"/>
        <v>0</v>
      </c>
      <c r="H14">
        <f t="shared" si="3"/>
        <v>1</v>
      </c>
      <c r="I14">
        <f t="shared" si="4"/>
        <v>0</v>
      </c>
    </row>
    <row r="15" spans="1:9">
      <c r="A15" s="1" t="s">
        <v>0</v>
      </c>
      <c r="B15">
        <v>-8.5632700000000006E-2</v>
      </c>
      <c r="C15" s="4">
        <v>0</v>
      </c>
      <c r="D15">
        <f t="shared" si="5"/>
        <v>0</v>
      </c>
      <c r="E15" s="5">
        <f t="shared" si="0"/>
        <v>1</v>
      </c>
      <c r="F15">
        <f t="shared" si="1"/>
        <v>0</v>
      </c>
      <c r="G15">
        <f t="shared" si="2"/>
        <v>0</v>
      </c>
      <c r="H15">
        <f t="shared" si="3"/>
        <v>1</v>
      </c>
      <c r="I15">
        <f t="shared" si="4"/>
        <v>0</v>
      </c>
    </row>
    <row r="16" spans="1:9">
      <c r="A16" s="1" t="s">
        <v>19</v>
      </c>
      <c r="B16">
        <v>0.64864699999999997</v>
      </c>
      <c r="C16" s="4">
        <v>1</v>
      </c>
      <c r="D16">
        <f t="shared" si="5"/>
        <v>1</v>
      </c>
      <c r="E16" s="5">
        <f t="shared" si="0"/>
        <v>1</v>
      </c>
      <c r="F16">
        <f t="shared" si="1"/>
        <v>1</v>
      </c>
      <c r="G16">
        <f t="shared" si="2"/>
        <v>0</v>
      </c>
      <c r="H16">
        <f t="shared" si="3"/>
        <v>0</v>
      </c>
      <c r="I16">
        <f t="shared" si="4"/>
        <v>0</v>
      </c>
    </row>
    <row r="17" spans="1:9">
      <c r="A17" s="1" t="s">
        <v>10</v>
      </c>
      <c r="B17">
        <v>0.38901799999999997</v>
      </c>
      <c r="C17" s="4">
        <v>1</v>
      </c>
      <c r="D17">
        <f t="shared" si="5"/>
        <v>0</v>
      </c>
      <c r="E17" s="5">
        <f t="shared" si="0"/>
        <v>0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1</v>
      </c>
    </row>
    <row r="18" spans="1:9">
      <c r="A18" s="1" t="s">
        <v>30</v>
      </c>
      <c r="B18">
        <v>0.78437199999999996</v>
      </c>
      <c r="C18" s="4">
        <v>1</v>
      </c>
      <c r="D18">
        <f t="shared" si="5"/>
        <v>1</v>
      </c>
      <c r="E18" s="5">
        <f t="shared" si="0"/>
        <v>1</v>
      </c>
      <c r="F18">
        <f t="shared" si="1"/>
        <v>1</v>
      </c>
      <c r="G18">
        <f t="shared" si="2"/>
        <v>0</v>
      </c>
      <c r="H18">
        <f t="shared" si="3"/>
        <v>0</v>
      </c>
      <c r="I18">
        <f t="shared" si="4"/>
        <v>0</v>
      </c>
    </row>
    <row r="19" spans="1:9">
      <c r="A19" s="1" t="s">
        <v>29</v>
      </c>
      <c r="B19">
        <v>0.78086299999999997</v>
      </c>
      <c r="C19" s="4">
        <v>1</v>
      </c>
      <c r="D19">
        <f t="shared" si="5"/>
        <v>1</v>
      </c>
      <c r="E19" s="5">
        <f t="shared" si="0"/>
        <v>1</v>
      </c>
      <c r="F19">
        <f t="shared" si="1"/>
        <v>1</v>
      </c>
      <c r="G19">
        <f t="shared" si="2"/>
        <v>0</v>
      </c>
      <c r="H19">
        <f t="shared" si="3"/>
        <v>0</v>
      </c>
      <c r="I19">
        <f t="shared" si="4"/>
        <v>0</v>
      </c>
    </row>
    <row r="20" spans="1:9">
      <c r="A20" s="1" t="s">
        <v>8</v>
      </c>
      <c r="B20">
        <v>0.347719</v>
      </c>
      <c r="C20" s="4">
        <v>0</v>
      </c>
      <c r="D20">
        <f t="shared" si="5"/>
        <v>0</v>
      </c>
      <c r="E20" s="5">
        <f t="shared" si="0"/>
        <v>1</v>
      </c>
      <c r="F20">
        <f t="shared" si="1"/>
        <v>0</v>
      </c>
      <c r="G20">
        <f t="shared" si="2"/>
        <v>0</v>
      </c>
      <c r="H20">
        <f t="shared" si="3"/>
        <v>1</v>
      </c>
      <c r="I20">
        <f t="shared" si="4"/>
        <v>0</v>
      </c>
    </row>
    <row r="21" spans="1:9">
      <c r="A21" s="1" t="s">
        <v>28</v>
      </c>
      <c r="B21">
        <v>0.77005599999999996</v>
      </c>
      <c r="C21" s="4">
        <v>1</v>
      </c>
      <c r="D21">
        <f t="shared" si="5"/>
        <v>1</v>
      </c>
      <c r="E21" s="5">
        <f t="shared" si="0"/>
        <v>1</v>
      </c>
      <c r="F21">
        <f t="shared" si="1"/>
        <v>1</v>
      </c>
      <c r="G21">
        <f t="shared" si="2"/>
        <v>0</v>
      </c>
      <c r="H21">
        <f t="shared" si="3"/>
        <v>0</v>
      </c>
      <c r="I21">
        <f t="shared" si="4"/>
        <v>0</v>
      </c>
    </row>
    <row r="22" spans="1:9">
      <c r="A22" s="1" t="s">
        <v>25</v>
      </c>
      <c r="B22">
        <v>0.75158599999999998</v>
      </c>
      <c r="C22" s="4">
        <v>1</v>
      </c>
      <c r="D22">
        <f t="shared" si="5"/>
        <v>1</v>
      </c>
      <c r="E22" s="5">
        <f t="shared" si="0"/>
        <v>1</v>
      </c>
      <c r="F22">
        <f t="shared" si="1"/>
        <v>1</v>
      </c>
      <c r="G22">
        <f t="shared" si="2"/>
        <v>0</v>
      </c>
      <c r="H22">
        <f t="shared" si="3"/>
        <v>0</v>
      </c>
      <c r="I22">
        <f t="shared" si="4"/>
        <v>0</v>
      </c>
    </row>
    <row r="23" spans="1:9">
      <c r="A23" s="1" t="s">
        <v>38</v>
      </c>
      <c r="B23">
        <v>1.1608799999999999</v>
      </c>
      <c r="C23" s="4">
        <v>1</v>
      </c>
      <c r="D23">
        <f t="shared" si="5"/>
        <v>1</v>
      </c>
      <c r="E23" s="5">
        <f t="shared" si="0"/>
        <v>1</v>
      </c>
      <c r="F23">
        <f t="shared" si="1"/>
        <v>1</v>
      </c>
      <c r="G23">
        <f t="shared" si="2"/>
        <v>0</v>
      </c>
      <c r="H23">
        <f t="shared" si="3"/>
        <v>0</v>
      </c>
      <c r="I23">
        <f t="shared" si="4"/>
        <v>0</v>
      </c>
    </row>
    <row r="24" spans="1:9">
      <c r="A24" s="1" t="s">
        <v>31</v>
      </c>
      <c r="B24">
        <v>0.90207999999999999</v>
      </c>
      <c r="C24" s="4">
        <v>1</v>
      </c>
      <c r="D24">
        <f t="shared" si="5"/>
        <v>1</v>
      </c>
      <c r="E24" s="5">
        <f t="shared" si="0"/>
        <v>1</v>
      </c>
      <c r="F24">
        <f t="shared" si="1"/>
        <v>1</v>
      </c>
      <c r="G24">
        <f t="shared" si="2"/>
        <v>0</v>
      </c>
      <c r="H24">
        <f t="shared" si="3"/>
        <v>0</v>
      </c>
      <c r="I24">
        <f t="shared" si="4"/>
        <v>0</v>
      </c>
    </row>
    <row r="25" spans="1:9">
      <c r="A25" s="1" t="s">
        <v>14</v>
      </c>
      <c r="B25">
        <v>0.48579899999999998</v>
      </c>
      <c r="C25" s="4">
        <v>1</v>
      </c>
      <c r="D25">
        <f t="shared" si="5"/>
        <v>0</v>
      </c>
      <c r="E25" s="5">
        <f t="shared" si="0"/>
        <v>0</v>
      </c>
      <c r="F25">
        <f t="shared" si="1"/>
        <v>0</v>
      </c>
      <c r="G25">
        <f t="shared" si="2"/>
        <v>0</v>
      </c>
      <c r="H25">
        <f t="shared" si="3"/>
        <v>0</v>
      </c>
      <c r="I25">
        <f t="shared" si="4"/>
        <v>1</v>
      </c>
    </row>
    <row r="26" spans="1:9">
      <c r="A26" s="1" t="s">
        <v>11</v>
      </c>
      <c r="B26">
        <v>0.38913900000000001</v>
      </c>
      <c r="C26" s="4">
        <v>1</v>
      </c>
      <c r="D26">
        <f t="shared" si="5"/>
        <v>0</v>
      </c>
      <c r="E26" s="5">
        <f t="shared" si="0"/>
        <v>0</v>
      </c>
      <c r="F26">
        <f t="shared" si="1"/>
        <v>0</v>
      </c>
      <c r="G26">
        <f t="shared" si="2"/>
        <v>0</v>
      </c>
      <c r="H26">
        <f t="shared" si="3"/>
        <v>0</v>
      </c>
      <c r="I26">
        <f t="shared" si="4"/>
        <v>1</v>
      </c>
    </row>
    <row r="27" spans="1:9">
      <c r="A27" s="1" t="s">
        <v>7</v>
      </c>
      <c r="B27">
        <v>0.34223799999999999</v>
      </c>
      <c r="C27" s="4">
        <v>0</v>
      </c>
      <c r="D27">
        <f t="shared" si="5"/>
        <v>0</v>
      </c>
      <c r="E27" s="5">
        <f t="shared" si="0"/>
        <v>1</v>
      </c>
      <c r="F27">
        <f t="shared" si="1"/>
        <v>0</v>
      </c>
      <c r="G27">
        <f t="shared" si="2"/>
        <v>0</v>
      </c>
      <c r="H27">
        <f t="shared" si="3"/>
        <v>1</v>
      </c>
      <c r="I27">
        <f t="shared" si="4"/>
        <v>0</v>
      </c>
    </row>
    <row r="28" spans="1:9">
      <c r="A28" s="1" t="s">
        <v>13</v>
      </c>
      <c r="B28">
        <v>0.4708</v>
      </c>
      <c r="C28" s="4">
        <v>0</v>
      </c>
      <c r="D28">
        <f t="shared" si="5"/>
        <v>0</v>
      </c>
      <c r="E28" s="5">
        <f t="shared" si="0"/>
        <v>1</v>
      </c>
      <c r="F28">
        <f t="shared" si="1"/>
        <v>0</v>
      </c>
      <c r="G28">
        <f t="shared" si="2"/>
        <v>0</v>
      </c>
      <c r="H28">
        <f t="shared" si="3"/>
        <v>1</v>
      </c>
      <c r="I28">
        <f t="shared" si="4"/>
        <v>0</v>
      </c>
    </row>
    <row r="29" spans="1:9">
      <c r="A29" s="1" t="s">
        <v>27</v>
      </c>
      <c r="B29">
        <v>0.76692499999999997</v>
      </c>
      <c r="C29" s="4">
        <v>1</v>
      </c>
      <c r="D29">
        <f t="shared" si="5"/>
        <v>1</v>
      </c>
      <c r="E29" s="5">
        <f t="shared" si="0"/>
        <v>1</v>
      </c>
      <c r="F29">
        <f t="shared" si="1"/>
        <v>1</v>
      </c>
      <c r="G29">
        <f t="shared" si="2"/>
        <v>0</v>
      </c>
      <c r="H29">
        <f t="shared" si="3"/>
        <v>0</v>
      </c>
      <c r="I29">
        <f t="shared" si="4"/>
        <v>0</v>
      </c>
    </row>
    <row r="30" spans="1:9">
      <c r="A30" s="1" t="s">
        <v>34</v>
      </c>
      <c r="B30">
        <v>1.1511499999999999</v>
      </c>
      <c r="C30" s="4">
        <v>1</v>
      </c>
      <c r="D30">
        <f t="shared" si="5"/>
        <v>1</v>
      </c>
      <c r="E30" s="5">
        <f t="shared" si="0"/>
        <v>1</v>
      </c>
      <c r="F30">
        <f t="shared" si="1"/>
        <v>1</v>
      </c>
      <c r="G30">
        <f t="shared" si="2"/>
        <v>0</v>
      </c>
      <c r="H30">
        <f t="shared" si="3"/>
        <v>0</v>
      </c>
      <c r="I30">
        <f t="shared" si="4"/>
        <v>0</v>
      </c>
    </row>
    <row r="31" spans="1:9">
      <c r="A31" s="1" t="s">
        <v>15</v>
      </c>
      <c r="B31">
        <v>0.54513199999999995</v>
      </c>
      <c r="C31" s="4">
        <v>1</v>
      </c>
      <c r="D31">
        <f t="shared" si="5"/>
        <v>1</v>
      </c>
      <c r="E31" s="5">
        <f t="shared" si="0"/>
        <v>1</v>
      </c>
      <c r="F31">
        <f t="shared" si="1"/>
        <v>1</v>
      </c>
      <c r="G31">
        <f t="shared" si="2"/>
        <v>0</v>
      </c>
      <c r="H31">
        <f t="shared" si="3"/>
        <v>0</v>
      </c>
      <c r="I31">
        <f t="shared" si="4"/>
        <v>0</v>
      </c>
    </row>
    <row r="32" spans="1:9">
      <c r="A32" s="1" t="s">
        <v>16</v>
      </c>
      <c r="B32">
        <v>0.57566200000000001</v>
      </c>
      <c r="C32" s="4">
        <v>1</v>
      </c>
      <c r="D32">
        <f t="shared" si="5"/>
        <v>1</v>
      </c>
      <c r="E32" s="5">
        <f t="shared" si="0"/>
        <v>1</v>
      </c>
      <c r="F32">
        <f t="shared" si="1"/>
        <v>1</v>
      </c>
      <c r="G32">
        <f t="shared" si="2"/>
        <v>0</v>
      </c>
      <c r="H32">
        <f t="shared" si="3"/>
        <v>0</v>
      </c>
      <c r="I32">
        <f t="shared" si="4"/>
        <v>0</v>
      </c>
    </row>
    <row r="33" spans="1:10">
      <c r="A33" s="1" t="s">
        <v>33</v>
      </c>
      <c r="B33">
        <v>1.0159899999999999</v>
      </c>
      <c r="C33" s="4">
        <v>1</v>
      </c>
      <c r="D33">
        <f t="shared" si="5"/>
        <v>1</v>
      </c>
      <c r="E33" s="5">
        <f t="shared" si="0"/>
        <v>1</v>
      </c>
      <c r="F33">
        <f t="shared" si="1"/>
        <v>1</v>
      </c>
      <c r="G33">
        <f t="shared" si="2"/>
        <v>0</v>
      </c>
      <c r="H33">
        <f t="shared" si="3"/>
        <v>0</v>
      </c>
      <c r="I33">
        <f t="shared" si="4"/>
        <v>0</v>
      </c>
    </row>
    <row r="34" spans="1:10">
      <c r="A34" s="1" t="s">
        <v>21</v>
      </c>
      <c r="B34">
        <v>0.65688500000000005</v>
      </c>
      <c r="C34" s="4">
        <v>1</v>
      </c>
      <c r="D34">
        <f t="shared" si="5"/>
        <v>1</v>
      </c>
      <c r="E34" s="5">
        <f t="shared" si="0"/>
        <v>1</v>
      </c>
      <c r="F34">
        <f t="shared" si="1"/>
        <v>1</v>
      </c>
      <c r="G34">
        <f t="shared" si="2"/>
        <v>0</v>
      </c>
      <c r="H34">
        <f t="shared" si="3"/>
        <v>0</v>
      </c>
      <c r="I34">
        <f t="shared" si="4"/>
        <v>0</v>
      </c>
    </row>
    <row r="35" spans="1:10">
      <c r="A35" s="1" t="s">
        <v>22</v>
      </c>
      <c r="B35">
        <v>0.65781900000000004</v>
      </c>
      <c r="C35" s="4">
        <v>1</v>
      </c>
      <c r="D35">
        <f t="shared" si="5"/>
        <v>1</v>
      </c>
      <c r="E35" s="5">
        <f t="shared" si="0"/>
        <v>1</v>
      </c>
      <c r="F35">
        <f t="shared" si="1"/>
        <v>1</v>
      </c>
      <c r="G35">
        <f t="shared" si="2"/>
        <v>0</v>
      </c>
      <c r="H35">
        <f t="shared" si="3"/>
        <v>0</v>
      </c>
      <c r="I35">
        <f t="shared" si="4"/>
        <v>0</v>
      </c>
    </row>
    <row r="36" spans="1:10">
      <c r="A36" s="1" t="s">
        <v>24</v>
      </c>
      <c r="B36">
        <v>0.738873</v>
      </c>
      <c r="C36" s="4">
        <v>1</v>
      </c>
      <c r="D36">
        <f t="shared" si="5"/>
        <v>1</v>
      </c>
      <c r="E36" s="5">
        <f t="shared" si="0"/>
        <v>1</v>
      </c>
      <c r="F36">
        <f t="shared" si="1"/>
        <v>1</v>
      </c>
      <c r="G36">
        <f t="shared" si="2"/>
        <v>0</v>
      </c>
      <c r="H36">
        <f t="shared" si="3"/>
        <v>0</v>
      </c>
      <c r="I36">
        <f t="shared" si="4"/>
        <v>0</v>
      </c>
    </row>
    <row r="37" spans="1:10">
      <c r="A37" s="1" t="s">
        <v>26</v>
      </c>
      <c r="B37">
        <v>0.76161500000000004</v>
      </c>
      <c r="C37" s="4">
        <v>1</v>
      </c>
      <c r="D37">
        <f t="shared" si="5"/>
        <v>1</v>
      </c>
      <c r="E37" s="5">
        <f t="shared" si="0"/>
        <v>1</v>
      </c>
      <c r="F37">
        <f t="shared" si="1"/>
        <v>1</v>
      </c>
      <c r="G37">
        <f t="shared" si="2"/>
        <v>0</v>
      </c>
      <c r="H37">
        <f t="shared" si="3"/>
        <v>0</v>
      </c>
      <c r="I37">
        <f t="shared" si="4"/>
        <v>0</v>
      </c>
    </row>
    <row r="38" spans="1:10">
      <c r="A38" s="1" t="s">
        <v>5</v>
      </c>
      <c r="B38">
        <v>0.30177700000000002</v>
      </c>
      <c r="C38" s="4">
        <v>0</v>
      </c>
      <c r="D38">
        <f t="shared" si="5"/>
        <v>0</v>
      </c>
      <c r="E38" s="5">
        <f t="shared" si="0"/>
        <v>1</v>
      </c>
      <c r="F38">
        <f t="shared" si="1"/>
        <v>0</v>
      </c>
      <c r="G38">
        <f t="shared" si="2"/>
        <v>0</v>
      </c>
      <c r="H38">
        <f t="shared" si="3"/>
        <v>1</v>
      </c>
      <c r="I38">
        <f t="shared" si="4"/>
        <v>0</v>
      </c>
    </row>
    <row r="39" spans="1:10">
      <c r="D39" t="s">
        <v>46</v>
      </c>
      <c r="E39" s="5">
        <f>SUM(E2:E38)</f>
        <v>32</v>
      </c>
      <c r="F39">
        <f t="shared" ref="F39:I39" si="6">SUM(F2:F38)</f>
        <v>20</v>
      </c>
      <c r="G39">
        <f t="shared" si="6"/>
        <v>2</v>
      </c>
      <c r="H39">
        <f t="shared" si="6"/>
        <v>12</v>
      </c>
      <c r="I39">
        <f t="shared" si="6"/>
        <v>3</v>
      </c>
    </row>
    <row r="40" spans="1:10">
      <c r="D40" t="s">
        <v>47</v>
      </c>
      <c r="E40" s="5">
        <f>COUNT(E2:E38)</f>
        <v>37</v>
      </c>
      <c r="F40">
        <f t="shared" ref="F40:I40" si="7">COUNT(F2:F38)</f>
        <v>37</v>
      </c>
      <c r="G40">
        <f t="shared" si="7"/>
        <v>37</v>
      </c>
      <c r="H40">
        <f t="shared" si="7"/>
        <v>37</v>
      </c>
      <c r="I40">
        <f t="shared" si="7"/>
        <v>37</v>
      </c>
    </row>
    <row r="41" spans="1:10" ht="15.75" thickBot="1">
      <c r="D41" t="s">
        <v>48</v>
      </c>
      <c r="E41" s="6">
        <f>100*(E39/E40)</f>
        <v>86.486486486486484</v>
      </c>
      <c r="F41">
        <f t="shared" ref="F41:I41" si="8">100*(F39/F40)</f>
        <v>54.054054054054056</v>
      </c>
      <c r="G41">
        <f t="shared" si="8"/>
        <v>5.4054054054054053</v>
      </c>
      <c r="H41">
        <f t="shared" si="8"/>
        <v>32.432432432432435</v>
      </c>
      <c r="I41">
        <f t="shared" si="8"/>
        <v>8.1081081081081088</v>
      </c>
    </row>
    <row r="42" spans="1:10" ht="15.75" thickTop="1">
      <c r="F42" s="7" t="s">
        <v>49</v>
      </c>
      <c r="G42" s="7" t="s">
        <v>50</v>
      </c>
      <c r="H42" s="7" t="s">
        <v>51</v>
      </c>
      <c r="I42" s="7" t="s">
        <v>52</v>
      </c>
      <c r="J42" s="7" t="s">
        <v>53</v>
      </c>
    </row>
    <row r="43" spans="1:10" ht="15.75" thickBot="1">
      <c r="E43" t="s">
        <v>54</v>
      </c>
      <c r="F43">
        <f>F39</f>
        <v>20</v>
      </c>
      <c r="G43">
        <f t="shared" ref="G43:I43" si="9">G39</f>
        <v>2</v>
      </c>
      <c r="H43">
        <f t="shared" si="9"/>
        <v>12</v>
      </c>
      <c r="I43">
        <f t="shared" si="9"/>
        <v>3</v>
      </c>
    </row>
    <row r="44" spans="1:10">
      <c r="D44" s="8" t="s">
        <v>55</v>
      </c>
      <c r="E44" s="9">
        <f>(F39+H39)/SUM(F39:I39)</f>
        <v>0.86486486486486491</v>
      </c>
    </row>
    <row r="45" spans="1:10">
      <c r="D45" s="10" t="s">
        <v>56</v>
      </c>
      <c r="E45" s="11"/>
    </row>
    <row r="46" spans="1:10">
      <c r="D46" s="12" t="s">
        <v>57</v>
      </c>
      <c r="E46" s="11">
        <f>F39/(F39+G39)</f>
        <v>0.90909090909090906</v>
      </c>
    </row>
    <row r="47" spans="1:10">
      <c r="D47" s="12" t="s">
        <v>58</v>
      </c>
      <c r="E47" s="11">
        <f>F39/(F39+I39)</f>
        <v>0.86956521739130432</v>
      </c>
    </row>
    <row r="48" spans="1:10">
      <c r="D48" s="10" t="s">
        <v>59</v>
      </c>
      <c r="E48" s="11"/>
    </row>
    <row r="49" spans="4:5">
      <c r="D49" s="12" t="s">
        <v>57</v>
      </c>
      <c r="E49" s="11">
        <f>H39/(H39+I39)</f>
        <v>0.8</v>
      </c>
    </row>
    <row r="50" spans="4:5" ht="15.75" thickBot="1">
      <c r="D50" s="13" t="s">
        <v>58</v>
      </c>
      <c r="E50" s="14">
        <f>H39/(H39+G39)</f>
        <v>0.8571428571428571</v>
      </c>
    </row>
  </sheetData>
  <sortState ref="A2:B39">
    <sortCondition ref="A2:A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0"/>
  <sheetViews>
    <sheetView topLeftCell="A19" workbookViewId="0">
      <selection activeCell="H47" sqref="H47"/>
    </sheetView>
  </sheetViews>
  <sheetFormatPr defaultRowHeight="15"/>
  <cols>
    <col min="3" max="3" width="17" bestFit="1" customWidth="1"/>
    <col min="4" max="5" width="6.5703125" bestFit="1" customWidth="1"/>
    <col min="6" max="6" width="13.42578125" bestFit="1" customWidth="1"/>
    <col min="7" max="7" width="15" bestFit="1" customWidth="1"/>
    <col min="8" max="8" width="19.28515625" bestFit="1" customWidth="1"/>
    <col min="9" max="9" width="6.140625" bestFit="1" customWidth="1"/>
    <col min="10" max="12" width="12" bestFit="1" customWidth="1"/>
  </cols>
  <sheetData>
    <row r="1" spans="1:12">
      <c r="A1" s="1" t="s">
        <v>37</v>
      </c>
      <c r="B1" t="s">
        <v>36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42</v>
      </c>
      <c r="J1" t="s">
        <v>43</v>
      </c>
      <c r="K1" t="s">
        <v>44</v>
      </c>
      <c r="L1" t="s">
        <v>45</v>
      </c>
    </row>
    <row r="2" spans="1:12">
      <c r="A2" s="1" t="s">
        <v>17</v>
      </c>
      <c r="B2">
        <v>0.59480900000000003</v>
      </c>
      <c r="C2">
        <f>IF(AND(B2&gt;0.51,B2&lt;=0.59),1,0)</f>
        <v>0</v>
      </c>
      <c r="D2">
        <f>IF(B2&gt;0.59,1,0)</f>
        <v>1</v>
      </c>
      <c r="E2">
        <f>IF(B2&lt;0.51,1,0)</f>
        <v>0</v>
      </c>
      <c r="F2" t="str">
        <f>IF(C2=1,"ambiguous",IF(D2=1,"druggable",IF(E2=1,"nondruggable",0)))</f>
        <v>druggable</v>
      </c>
      <c r="G2" t="s">
        <v>66</v>
      </c>
      <c r="H2">
        <f>IF(F2=G2,1,0)</f>
        <v>0</v>
      </c>
      <c r="I2">
        <f>IF(AND($F2="druggable",$G2="druggable"),1,0)</f>
        <v>0</v>
      </c>
      <c r="J2">
        <f>IF(AND($F2="nondruggable",$G2="druggable"),1,0)</f>
        <v>0</v>
      </c>
      <c r="K2">
        <f>IF(AND($F2="nondruggable",$G2="nondruggable"),1,0)</f>
        <v>0</v>
      </c>
      <c r="L2">
        <f>IF(AND($F2="druggable",$G2="nondruggable"),1,0)</f>
        <v>1</v>
      </c>
    </row>
    <row r="3" spans="1:12">
      <c r="A3" s="1" t="s">
        <v>18</v>
      </c>
      <c r="B3">
        <v>0.615622</v>
      </c>
      <c r="C3">
        <f t="shared" ref="C3:C38" si="0">IF(AND(B3&gt;0.51,B3&lt;=0.59),1,0)</f>
        <v>0</v>
      </c>
      <c r="D3">
        <f t="shared" ref="D3:D38" si="1">IF(B3&gt;0.59,1,0)</f>
        <v>1</v>
      </c>
      <c r="E3">
        <f t="shared" ref="E3:E38" si="2">IF(B3&lt;0.51,1,0)</f>
        <v>0</v>
      </c>
      <c r="F3" t="str">
        <f t="shared" ref="F3:F38" si="3">IF(C3=1,"ambiguous",IF(D3=1,"druggable",IF(E3=1,"nondruggable",0)))</f>
        <v>druggable</v>
      </c>
      <c r="G3" t="s">
        <v>66</v>
      </c>
      <c r="H3">
        <f t="shared" ref="H3:H38" si="4">IF(F3=G3,1,0)</f>
        <v>0</v>
      </c>
      <c r="I3">
        <f t="shared" ref="I3:I38" si="5">IF(AND($F3="druggable",$G3="druggable"),1,0)</f>
        <v>0</v>
      </c>
      <c r="J3">
        <f t="shared" ref="J3:J38" si="6">IF(AND($F3="nondruggable",$G3="druggable"),1,0)</f>
        <v>0</v>
      </c>
      <c r="K3">
        <f t="shared" ref="K3:K38" si="7">IF(AND($F3="nondruggable",$G3="nondruggable"),1,0)</f>
        <v>0</v>
      </c>
      <c r="L3">
        <f t="shared" ref="L3:L38" si="8">IF(AND($F3="druggable",$G3="nondruggable"),1,0)</f>
        <v>1</v>
      </c>
    </row>
    <row r="4" spans="1:12">
      <c r="A4" s="1" t="s">
        <v>6</v>
      </c>
      <c r="B4">
        <v>0.30456100000000003</v>
      </c>
      <c r="C4">
        <f t="shared" si="0"/>
        <v>0</v>
      </c>
      <c r="D4">
        <f t="shared" si="1"/>
        <v>0</v>
      </c>
      <c r="E4">
        <f t="shared" si="2"/>
        <v>1</v>
      </c>
      <c r="F4" t="str">
        <f t="shared" si="3"/>
        <v>nondruggable</v>
      </c>
      <c r="G4" t="s">
        <v>66</v>
      </c>
      <c r="H4">
        <f t="shared" si="4"/>
        <v>1</v>
      </c>
      <c r="I4">
        <f t="shared" si="5"/>
        <v>0</v>
      </c>
      <c r="J4">
        <f t="shared" si="6"/>
        <v>0</v>
      </c>
      <c r="K4">
        <f t="shared" si="7"/>
        <v>1</v>
      </c>
      <c r="L4">
        <f t="shared" si="8"/>
        <v>0</v>
      </c>
    </row>
    <row r="5" spans="1:12">
      <c r="A5" s="1" t="s">
        <v>9</v>
      </c>
      <c r="B5">
        <v>0.376307</v>
      </c>
      <c r="C5">
        <f t="shared" si="0"/>
        <v>0</v>
      </c>
      <c r="D5">
        <f t="shared" si="1"/>
        <v>0</v>
      </c>
      <c r="E5">
        <f t="shared" si="2"/>
        <v>1</v>
      </c>
      <c r="F5" t="str">
        <f t="shared" si="3"/>
        <v>nondruggable</v>
      </c>
      <c r="G5" t="s">
        <v>66</v>
      </c>
      <c r="H5">
        <f t="shared" si="4"/>
        <v>1</v>
      </c>
      <c r="I5">
        <f t="shared" si="5"/>
        <v>0</v>
      </c>
      <c r="J5">
        <f t="shared" si="6"/>
        <v>0</v>
      </c>
      <c r="K5">
        <f t="shared" si="7"/>
        <v>1</v>
      </c>
      <c r="L5">
        <f t="shared" si="8"/>
        <v>0</v>
      </c>
    </row>
    <row r="6" spans="1:12">
      <c r="A6" s="1" t="s">
        <v>35</v>
      </c>
      <c r="B6">
        <v>0.594912</v>
      </c>
      <c r="C6">
        <f t="shared" si="0"/>
        <v>0</v>
      </c>
      <c r="D6">
        <f t="shared" si="1"/>
        <v>1</v>
      </c>
      <c r="E6">
        <f t="shared" si="2"/>
        <v>0</v>
      </c>
      <c r="F6" t="str">
        <f t="shared" si="3"/>
        <v>druggable</v>
      </c>
      <c r="G6" t="s">
        <v>67</v>
      </c>
      <c r="H6">
        <f t="shared" si="4"/>
        <v>1</v>
      </c>
      <c r="I6">
        <f t="shared" si="5"/>
        <v>1</v>
      </c>
      <c r="J6">
        <f t="shared" si="6"/>
        <v>0</v>
      </c>
      <c r="K6">
        <f t="shared" si="7"/>
        <v>0</v>
      </c>
      <c r="L6">
        <f t="shared" si="8"/>
        <v>0</v>
      </c>
    </row>
    <row r="7" spans="1:12">
      <c r="A7" s="1" t="s">
        <v>1</v>
      </c>
      <c r="B7">
        <v>-6.6383200000000003E-2</v>
      </c>
      <c r="C7">
        <f t="shared" si="0"/>
        <v>0</v>
      </c>
      <c r="D7">
        <f t="shared" si="1"/>
        <v>0</v>
      </c>
      <c r="E7">
        <f t="shared" si="2"/>
        <v>1</v>
      </c>
      <c r="F7" t="str">
        <f t="shared" si="3"/>
        <v>nondruggable</v>
      </c>
      <c r="G7" t="s">
        <v>66</v>
      </c>
      <c r="H7">
        <f t="shared" si="4"/>
        <v>1</v>
      </c>
      <c r="I7">
        <f t="shared" si="5"/>
        <v>0</v>
      </c>
      <c r="J7">
        <f t="shared" si="6"/>
        <v>0</v>
      </c>
      <c r="K7">
        <f t="shared" si="7"/>
        <v>1</v>
      </c>
      <c r="L7">
        <f t="shared" si="8"/>
        <v>0</v>
      </c>
    </row>
    <row r="8" spans="1:12">
      <c r="A8" s="1" t="s">
        <v>20</v>
      </c>
      <c r="B8">
        <v>0.65400199999999997</v>
      </c>
      <c r="C8">
        <f t="shared" si="0"/>
        <v>0</v>
      </c>
      <c r="D8">
        <f t="shared" si="1"/>
        <v>1</v>
      </c>
      <c r="E8">
        <f t="shared" si="2"/>
        <v>0</v>
      </c>
      <c r="F8" t="str">
        <f t="shared" si="3"/>
        <v>druggable</v>
      </c>
      <c r="G8" t="s">
        <v>67</v>
      </c>
      <c r="H8">
        <f t="shared" si="4"/>
        <v>1</v>
      </c>
      <c r="I8">
        <f t="shared" si="5"/>
        <v>1</v>
      </c>
      <c r="J8">
        <f t="shared" si="6"/>
        <v>0</v>
      </c>
      <c r="K8">
        <f t="shared" si="7"/>
        <v>0</v>
      </c>
      <c r="L8">
        <f t="shared" si="8"/>
        <v>0</v>
      </c>
    </row>
    <row r="9" spans="1:12">
      <c r="A9" s="1" t="s">
        <v>4</v>
      </c>
      <c r="B9">
        <v>0.25846000000000002</v>
      </c>
      <c r="C9">
        <f t="shared" si="0"/>
        <v>0</v>
      </c>
      <c r="D9">
        <f t="shared" si="1"/>
        <v>0</v>
      </c>
      <c r="E9">
        <f t="shared" si="2"/>
        <v>1</v>
      </c>
      <c r="F9" t="str">
        <f t="shared" si="3"/>
        <v>nondruggable</v>
      </c>
      <c r="G9" t="s">
        <v>66</v>
      </c>
      <c r="H9">
        <f t="shared" si="4"/>
        <v>1</v>
      </c>
      <c r="I9">
        <f t="shared" si="5"/>
        <v>0</v>
      </c>
      <c r="J9">
        <f t="shared" si="6"/>
        <v>0</v>
      </c>
      <c r="K9">
        <f t="shared" si="7"/>
        <v>1</v>
      </c>
      <c r="L9">
        <f t="shared" si="8"/>
        <v>0</v>
      </c>
    </row>
    <row r="10" spans="1:12">
      <c r="A10" s="1" t="s">
        <v>2</v>
      </c>
      <c r="B10">
        <v>-1.00778E-2</v>
      </c>
      <c r="C10">
        <f t="shared" si="0"/>
        <v>0</v>
      </c>
      <c r="D10">
        <f t="shared" si="1"/>
        <v>0</v>
      </c>
      <c r="E10">
        <f t="shared" si="2"/>
        <v>1</v>
      </c>
      <c r="F10" t="str">
        <f t="shared" si="3"/>
        <v>nondruggable</v>
      </c>
      <c r="G10" t="s">
        <v>66</v>
      </c>
      <c r="H10">
        <f t="shared" si="4"/>
        <v>1</v>
      </c>
      <c r="I10">
        <f t="shared" si="5"/>
        <v>0</v>
      </c>
      <c r="J10">
        <f t="shared" si="6"/>
        <v>0</v>
      </c>
      <c r="K10">
        <f t="shared" si="7"/>
        <v>1</v>
      </c>
      <c r="L10">
        <f t="shared" si="8"/>
        <v>0</v>
      </c>
    </row>
    <row r="11" spans="1:12">
      <c r="A11" s="1" t="s">
        <v>23</v>
      </c>
      <c r="B11">
        <v>0.73812</v>
      </c>
      <c r="C11">
        <f t="shared" si="0"/>
        <v>0</v>
      </c>
      <c r="D11">
        <f t="shared" si="1"/>
        <v>1</v>
      </c>
      <c r="E11">
        <f t="shared" si="2"/>
        <v>0</v>
      </c>
      <c r="F11" t="str">
        <f t="shared" si="3"/>
        <v>druggable</v>
      </c>
      <c r="G11" t="s">
        <v>67</v>
      </c>
      <c r="H11">
        <f t="shared" si="4"/>
        <v>1</v>
      </c>
      <c r="I11">
        <f t="shared" si="5"/>
        <v>1</v>
      </c>
      <c r="J11">
        <f t="shared" si="6"/>
        <v>0</v>
      </c>
      <c r="K11">
        <f t="shared" si="7"/>
        <v>0</v>
      </c>
      <c r="L11">
        <f t="shared" si="8"/>
        <v>0</v>
      </c>
    </row>
    <row r="12" spans="1:12">
      <c r="A12" s="1" t="s">
        <v>32</v>
      </c>
      <c r="B12">
        <v>0.96156399999999997</v>
      </c>
      <c r="C12">
        <f t="shared" si="0"/>
        <v>0</v>
      </c>
      <c r="D12">
        <f t="shared" si="1"/>
        <v>1</v>
      </c>
      <c r="E12">
        <f t="shared" si="2"/>
        <v>0</v>
      </c>
      <c r="F12" t="str">
        <f t="shared" si="3"/>
        <v>druggable</v>
      </c>
      <c r="G12" t="s">
        <v>67</v>
      </c>
      <c r="H12">
        <f t="shared" si="4"/>
        <v>1</v>
      </c>
      <c r="I12">
        <f t="shared" si="5"/>
        <v>1</v>
      </c>
      <c r="J12">
        <f t="shared" si="6"/>
        <v>0</v>
      </c>
      <c r="K12">
        <f t="shared" si="7"/>
        <v>0</v>
      </c>
      <c r="L12">
        <f t="shared" si="8"/>
        <v>0</v>
      </c>
    </row>
    <row r="13" spans="1:12">
      <c r="A13" s="1" t="s">
        <v>12</v>
      </c>
      <c r="B13">
        <v>0.39470100000000002</v>
      </c>
      <c r="C13">
        <f t="shared" si="0"/>
        <v>0</v>
      </c>
      <c r="D13">
        <f t="shared" si="1"/>
        <v>0</v>
      </c>
      <c r="E13">
        <f t="shared" si="2"/>
        <v>1</v>
      </c>
      <c r="F13" t="str">
        <f t="shared" si="3"/>
        <v>nondruggable</v>
      </c>
      <c r="G13" t="s">
        <v>66</v>
      </c>
      <c r="H13">
        <f t="shared" si="4"/>
        <v>1</v>
      </c>
      <c r="I13">
        <f t="shared" si="5"/>
        <v>0</v>
      </c>
      <c r="J13">
        <f t="shared" si="6"/>
        <v>0</v>
      </c>
      <c r="K13">
        <f t="shared" si="7"/>
        <v>1</v>
      </c>
      <c r="L13">
        <f t="shared" si="8"/>
        <v>0</v>
      </c>
    </row>
    <row r="14" spans="1:12">
      <c r="A14" s="1" t="s">
        <v>3</v>
      </c>
      <c r="B14">
        <v>0.13485</v>
      </c>
      <c r="C14">
        <f t="shared" si="0"/>
        <v>0</v>
      </c>
      <c r="D14">
        <f t="shared" si="1"/>
        <v>0</v>
      </c>
      <c r="E14">
        <f t="shared" si="2"/>
        <v>1</v>
      </c>
      <c r="F14" t="str">
        <f t="shared" si="3"/>
        <v>nondruggable</v>
      </c>
      <c r="G14" t="s">
        <v>66</v>
      </c>
      <c r="H14">
        <f t="shared" si="4"/>
        <v>1</v>
      </c>
      <c r="I14">
        <f t="shared" si="5"/>
        <v>0</v>
      </c>
      <c r="J14">
        <f t="shared" si="6"/>
        <v>0</v>
      </c>
      <c r="K14">
        <f t="shared" si="7"/>
        <v>1</v>
      </c>
      <c r="L14">
        <f t="shared" si="8"/>
        <v>0</v>
      </c>
    </row>
    <row r="15" spans="1:12">
      <c r="A15" s="1" t="s">
        <v>0</v>
      </c>
      <c r="B15">
        <v>-8.5632700000000006E-2</v>
      </c>
      <c r="C15">
        <f t="shared" si="0"/>
        <v>0</v>
      </c>
      <c r="D15">
        <f t="shared" si="1"/>
        <v>0</v>
      </c>
      <c r="E15">
        <f t="shared" si="2"/>
        <v>1</v>
      </c>
      <c r="F15" t="str">
        <f t="shared" si="3"/>
        <v>nondruggable</v>
      </c>
      <c r="G15" t="s">
        <v>66</v>
      </c>
      <c r="H15">
        <f t="shared" si="4"/>
        <v>1</v>
      </c>
      <c r="I15">
        <f t="shared" si="5"/>
        <v>0</v>
      </c>
      <c r="J15">
        <f t="shared" si="6"/>
        <v>0</v>
      </c>
      <c r="K15">
        <f t="shared" si="7"/>
        <v>1</v>
      </c>
      <c r="L15">
        <f t="shared" si="8"/>
        <v>0</v>
      </c>
    </row>
    <row r="16" spans="1:12">
      <c r="A16" s="1" t="s">
        <v>19</v>
      </c>
      <c r="B16">
        <v>0.64864699999999997</v>
      </c>
      <c r="C16">
        <f t="shared" si="0"/>
        <v>0</v>
      </c>
      <c r="D16">
        <f t="shared" si="1"/>
        <v>1</v>
      </c>
      <c r="E16">
        <f t="shared" si="2"/>
        <v>0</v>
      </c>
      <c r="F16" t="str">
        <f t="shared" si="3"/>
        <v>druggable</v>
      </c>
      <c r="G16" t="s">
        <v>67</v>
      </c>
      <c r="H16">
        <f t="shared" si="4"/>
        <v>1</v>
      </c>
      <c r="I16">
        <f t="shared" si="5"/>
        <v>1</v>
      </c>
      <c r="J16">
        <f t="shared" si="6"/>
        <v>0</v>
      </c>
      <c r="K16">
        <f t="shared" si="7"/>
        <v>0</v>
      </c>
      <c r="L16">
        <f t="shared" si="8"/>
        <v>0</v>
      </c>
    </row>
    <row r="17" spans="1:12">
      <c r="A17" s="1" t="s">
        <v>10</v>
      </c>
      <c r="B17">
        <v>0.38901799999999997</v>
      </c>
      <c r="C17">
        <f t="shared" si="0"/>
        <v>0</v>
      </c>
      <c r="D17">
        <f t="shared" si="1"/>
        <v>0</v>
      </c>
      <c r="E17">
        <f t="shared" si="2"/>
        <v>1</v>
      </c>
      <c r="F17" t="str">
        <f t="shared" si="3"/>
        <v>nondruggable</v>
      </c>
      <c r="G17" t="s">
        <v>67</v>
      </c>
      <c r="H17">
        <f t="shared" si="4"/>
        <v>0</v>
      </c>
      <c r="I17">
        <f t="shared" si="5"/>
        <v>0</v>
      </c>
      <c r="J17">
        <f t="shared" si="6"/>
        <v>1</v>
      </c>
      <c r="K17">
        <f t="shared" si="7"/>
        <v>0</v>
      </c>
      <c r="L17">
        <f t="shared" si="8"/>
        <v>0</v>
      </c>
    </row>
    <row r="18" spans="1:12">
      <c r="A18" s="1" t="s">
        <v>30</v>
      </c>
      <c r="B18">
        <v>0.78437199999999996</v>
      </c>
      <c r="C18">
        <f t="shared" si="0"/>
        <v>0</v>
      </c>
      <c r="D18">
        <f t="shared" si="1"/>
        <v>1</v>
      </c>
      <c r="E18">
        <f t="shared" si="2"/>
        <v>0</v>
      </c>
      <c r="F18" t="str">
        <f t="shared" si="3"/>
        <v>druggable</v>
      </c>
      <c r="G18" t="s">
        <v>67</v>
      </c>
      <c r="H18">
        <f t="shared" si="4"/>
        <v>1</v>
      </c>
      <c r="I18">
        <f t="shared" si="5"/>
        <v>1</v>
      </c>
      <c r="J18">
        <f t="shared" si="6"/>
        <v>0</v>
      </c>
      <c r="K18">
        <f t="shared" si="7"/>
        <v>0</v>
      </c>
      <c r="L18">
        <f t="shared" si="8"/>
        <v>0</v>
      </c>
    </row>
    <row r="19" spans="1:12">
      <c r="A19" s="1" t="s">
        <v>29</v>
      </c>
      <c r="B19">
        <v>0.78086299999999997</v>
      </c>
      <c r="C19">
        <f t="shared" si="0"/>
        <v>0</v>
      </c>
      <c r="D19">
        <f t="shared" si="1"/>
        <v>1</v>
      </c>
      <c r="E19">
        <f t="shared" si="2"/>
        <v>0</v>
      </c>
      <c r="F19" t="str">
        <f t="shared" si="3"/>
        <v>druggable</v>
      </c>
      <c r="G19" t="s">
        <v>67</v>
      </c>
      <c r="H19">
        <f t="shared" si="4"/>
        <v>1</v>
      </c>
      <c r="I19">
        <f t="shared" si="5"/>
        <v>1</v>
      </c>
      <c r="J19">
        <f t="shared" si="6"/>
        <v>0</v>
      </c>
      <c r="K19">
        <f t="shared" si="7"/>
        <v>0</v>
      </c>
      <c r="L19">
        <f t="shared" si="8"/>
        <v>0</v>
      </c>
    </row>
    <row r="20" spans="1:12">
      <c r="A20" s="1" t="s">
        <v>8</v>
      </c>
      <c r="B20">
        <v>0.347719</v>
      </c>
      <c r="C20">
        <f t="shared" si="0"/>
        <v>0</v>
      </c>
      <c r="D20">
        <f t="shared" si="1"/>
        <v>0</v>
      </c>
      <c r="E20">
        <f t="shared" si="2"/>
        <v>1</v>
      </c>
      <c r="F20" t="str">
        <f t="shared" si="3"/>
        <v>nondruggable</v>
      </c>
      <c r="G20" t="s">
        <v>66</v>
      </c>
      <c r="H20">
        <f t="shared" si="4"/>
        <v>1</v>
      </c>
      <c r="I20">
        <f t="shared" si="5"/>
        <v>0</v>
      </c>
      <c r="J20">
        <f t="shared" si="6"/>
        <v>0</v>
      </c>
      <c r="K20">
        <f t="shared" si="7"/>
        <v>1</v>
      </c>
      <c r="L20">
        <f t="shared" si="8"/>
        <v>0</v>
      </c>
    </row>
    <row r="21" spans="1:12">
      <c r="A21" s="1" t="s">
        <v>28</v>
      </c>
      <c r="B21">
        <v>0.77005599999999996</v>
      </c>
      <c r="C21">
        <f t="shared" si="0"/>
        <v>0</v>
      </c>
      <c r="D21">
        <f t="shared" si="1"/>
        <v>1</v>
      </c>
      <c r="E21">
        <f t="shared" si="2"/>
        <v>0</v>
      </c>
      <c r="F21" t="str">
        <f t="shared" si="3"/>
        <v>druggable</v>
      </c>
      <c r="G21" t="s">
        <v>67</v>
      </c>
      <c r="H21">
        <f t="shared" si="4"/>
        <v>1</v>
      </c>
      <c r="I21">
        <f t="shared" si="5"/>
        <v>1</v>
      </c>
      <c r="J21">
        <f t="shared" si="6"/>
        <v>0</v>
      </c>
      <c r="K21">
        <f t="shared" si="7"/>
        <v>0</v>
      </c>
      <c r="L21">
        <f t="shared" si="8"/>
        <v>0</v>
      </c>
    </row>
    <row r="22" spans="1:12">
      <c r="A22" s="1" t="s">
        <v>25</v>
      </c>
      <c r="B22">
        <v>0.75158599999999998</v>
      </c>
      <c r="C22">
        <f t="shared" si="0"/>
        <v>0</v>
      </c>
      <c r="D22">
        <f t="shared" si="1"/>
        <v>1</v>
      </c>
      <c r="E22">
        <f t="shared" si="2"/>
        <v>0</v>
      </c>
      <c r="F22" t="str">
        <f t="shared" si="3"/>
        <v>druggable</v>
      </c>
      <c r="G22" t="s">
        <v>67</v>
      </c>
      <c r="H22">
        <f t="shared" si="4"/>
        <v>1</v>
      </c>
      <c r="I22">
        <f t="shared" si="5"/>
        <v>1</v>
      </c>
      <c r="J22">
        <f t="shared" si="6"/>
        <v>0</v>
      </c>
      <c r="K22">
        <f t="shared" si="7"/>
        <v>0</v>
      </c>
      <c r="L22">
        <f t="shared" si="8"/>
        <v>0</v>
      </c>
    </row>
    <row r="23" spans="1:12">
      <c r="A23" s="1" t="s">
        <v>38</v>
      </c>
      <c r="B23">
        <v>1.1608799999999999</v>
      </c>
      <c r="C23">
        <f t="shared" si="0"/>
        <v>0</v>
      </c>
      <c r="D23">
        <f t="shared" si="1"/>
        <v>1</v>
      </c>
      <c r="E23">
        <f t="shared" si="2"/>
        <v>0</v>
      </c>
      <c r="F23" t="str">
        <f t="shared" si="3"/>
        <v>druggable</v>
      </c>
      <c r="G23" t="s">
        <v>67</v>
      </c>
      <c r="H23">
        <f t="shared" si="4"/>
        <v>1</v>
      </c>
      <c r="I23">
        <f t="shared" si="5"/>
        <v>1</v>
      </c>
      <c r="J23">
        <f t="shared" si="6"/>
        <v>0</v>
      </c>
      <c r="K23">
        <f t="shared" si="7"/>
        <v>0</v>
      </c>
      <c r="L23">
        <f t="shared" si="8"/>
        <v>0</v>
      </c>
    </row>
    <row r="24" spans="1:12">
      <c r="A24" s="1" t="s">
        <v>31</v>
      </c>
      <c r="B24">
        <v>0.90207999999999999</v>
      </c>
      <c r="C24">
        <f t="shared" si="0"/>
        <v>0</v>
      </c>
      <c r="D24">
        <f t="shared" si="1"/>
        <v>1</v>
      </c>
      <c r="E24">
        <f t="shared" si="2"/>
        <v>0</v>
      </c>
      <c r="F24" t="str">
        <f t="shared" si="3"/>
        <v>druggable</v>
      </c>
      <c r="G24" t="s">
        <v>67</v>
      </c>
      <c r="H24">
        <f t="shared" si="4"/>
        <v>1</v>
      </c>
      <c r="I24">
        <f t="shared" si="5"/>
        <v>1</v>
      </c>
      <c r="J24">
        <f t="shared" si="6"/>
        <v>0</v>
      </c>
      <c r="K24">
        <f t="shared" si="7"/>
        <v>0</v>
      </c>
      <c r="L24">
        <f t="shared" si="8"/>
        <v>0</v>
      </c>
    </row>
    <row r="25" spans="1:12">
      <c r="A25" s="1" t="s">
        <v>14</v>
      </c>
      <c r="B25">
        <v>0.48579899999999998</v>
      </c>
      <c r="C25">
        <f t="shared" si="0"/>
        <v>0</v>
      </c>
      <c r="D25">
        <f t="shared" si="1"/>
        <v>0</v>
      </c>
      <c r="E25">
        <f t="shared" si="2"/>
        <v>1</v>
      </c>
      <c r="F25" t="str">
        <f t="shared" si="3"/>
        <v>nondruggable</v>
      </c>
      <c r="G25" t="s">
        <v>67</v>
      </c>
      <c r="H25">
        <f t="shared" si="4"/>
        <v>0</v>
      </c>
      <c r="I25">
        <f t="shared" si="5"/>
        <v>0</v>
      </c>
      <c r="J25">
        <f t="shared" si="6"/>
        <v>1</v>
      </c>
      <c r="K25">
        <f t="shared" si="7"/>
        <v>0</v>
      </c>
      <c r="L25">
        <f t="shared" si="8"/>
        <v>0</v>
      </c>
    </row>
    <row r="26" spans="1:12">
      <c r="A26" s="1" t="s">
        <v>11</v>
      </c>
      <c r="B26">
        <v>0.38913900000000001</v>
      </c>
      <c r="C26">
        <f t="shared" si="0"/>
        <v>0</v>
      </c>
      <c r="D26">
        <f t="shared" si="1"/>
        <v>0</v>
      </c>
      <c r="E26">
        <f t="shared" si="2"/>
        <v>1</v>
      </c>
      <c r="F26" t="str">
        <f t="shared" si="3"/>
        <v>nondruggable</v>
      </c>
      <c r="G26" t="s">
        <v>67</v>
      </c>
      <c r="H26">
        <f t="shared" si="4"/>
        <v>0</v>
      </c>
      <c r="I26">
        <f t="shared" si="5"/>
        <v>0</v>
      </c>
      <c r="J26">
        <f t="shared" si="6"/>
        <v>1</v>
      </c>
      <c r="K26">
        <f t="shared" si="7"/>
        <v>0</v>
      </c>
      <c r="L26">
        <f t="shared" si="8"/>
        <v>0</v>
      </c>
    </row>
    <row r="27" spans="1:12">
      <c r="A27" s="1" t="s">
        <v>7</v>
      </c>
      <c r="B27">
        <v>0.34223799999999999</v>
      </c>
      <c r="C27">
        <f t="shared" si="0"/>
        <v>0</v>
      </c>
      <c r="D27">
        <f t="shared" si="1"/>
        <v>0</v>
      </c>
      <c r="E27">
        <f t="shared" si="2"/>
        <v>1</v>
      </c>
      <c r="F27" t="str">
        <f t="shared" si="3"/>
        <v>nondruggable</v>
      </c>
      <c r="G27" t="s">
        <v>66</v>
      </c>
      <c r="H27">
        <f t="shared" si="4"/>
        <v>1</v>
      </c>
      <c r="I27">
        <f t="shared" si="5"/>
        <v>0</v>
      </c>
      <c r="J27">
        <f t="shared" si="6"/>
        <v>0</v>
      </c>
      <c r="K27">
        <f t="shared" si="7"/>
        <v>1</v>
      </c>
      <c r="L27">
        <f t="shared" si="8"/>
        <v>0</v>
      </c>
    </row>
    <row r="28" spans="1:12">
      <c r="A28" s="1" t="s">
        <v>13</v>
      </c>
      <c r="B28">
        <v>0.4708</v>
      </c>
      <c r="C28">
        <f t="shared" si="0"/>
        <v>0</v>
      </c>
      <c r="D28">
        <f t="shared" si="1"/>
        <v>0</v>
      </c>
      <c r="E28">
        <f t="shared" si="2"/>
        <v>1</v>
      </c>
      <c r="F28" t="str">
        <f t="shared" si="3"/>
        <v>nondruggable</v>
      </c>
      <c r="G28" t="s">
        <v>66</v>
      </c>
      <c r="H28">
        <f t="shared" si="4"/>
        <v>1</v>
      </c>
      <c r="I28">
        <f t="shared" si="5"/>
        <v>0</v>
      </c>
      <c r="J28">
        <f t="shared" si="6"/>
        <v>0</v>
      </c>
      <c r="K28">
        <f t="shared" si="7"/>
        <v>1</v>
      </c>
      <c r="L28">
        <f t="shared" si="8"/>
        <v>0</v>
      </c>
    </row>
    <row r="29" spans="1:12">
      <c r="A29" s="1" t="s">
        <v>27</v>
      </c>
      <c r="B29">
        <v>0.76692499999999997</v>
      </c>
      <c r="C29">
        <f t="shared" si="0"/>
        <v>0</v>
      </c>
      <c r="D29">
        <f t="shared" si="1"/>
        <v>1</v>
      </c>
      <c r="E29">
        <f t="shared" si="2"/>
        <v>0</v>
      </c>
      <c r="F29" t="str">
        <f t="shared" si="3"/>
        <v>druggable</v>
      </c>
      <c r="G29" t="s">
        <v>67</v>
      </c>
      <c r="H29">
        <f t="shared" si="4"/>
        <v>1</v>
      </c>
      <c r="I29">
        <f t="shared" si="5"/>
        <v>1</v>
      </c>
      <c r="J29">
        <f t="shared" si="6"/>
        <v>0</v>
      </c>
      <c r="K29">
        <f t="shared" si="7"/>
        <v>0</v>
      </c>
      <c r="L29">
        <f t="shared" si="8"/>
        <v>0</v>
      </c>
    </row>
    <row r="30" spans="1:12">
      <c r="A30" s="1" t="s">
        <v>34</v>
      </c>
      <c r="B30">
        <v>1.1511499999999999</v>
      </c>
      <c r="C30">
        <f t="shared" si="0"/>
        <v>0</v>
      </c>
      <c r="D30">
        <f t="shared" si="1"/>
        <v>1</v>
      </c>
      <c r="E30">
        <f t="shared" si="2"/>
        <v>0</v>
      </c>
      <c r="F30" t="str">
        <f t="shared" si="3"/>
        <v>druggable</v>
      </c>
      <c r="G30" t="s">
        <v>67</v>
      </c>
      <c r="H30">
        <f t="shared" si="4"/>
        <v>1</v>
      </c>
      <c r="I30">
        <f t="shared" si="5"/>
        <v>1</v>
      </c>
      <c r="J30">
        <f t="shared" si="6"/>
        <v>0</v>
      </c>
      <c r="K30">
        <f t="shared" si="7"/>
        <v>0</v>
      </c>
      <c r="L30">
        <f t="shared" si="8"/>
        <v>0</v>
      </c>
    </row>
    <row r="31" spans="1:12">
      <c r="A31" s="1" t="s">
        <v>15</v>
      </c>
      <c r="B31">
        <v>0.54513199999999995</v>
      </c>
      <c r="C31">
        <f t="shared" si="0"/>
        <v>1</v>
      </c>
      <c r="D31">
        <f t="shared" si="1"/>
        <v>0</v>
      </c>
      <c r="E31">
        <f t="shared" si="2"/>
        <v>0</v>
      </c>
      <c r="F31" t="str">
        <f t="shared" si="3"/>
        <v>ambiguous</v>
      </c>
    </row>
    <row r="32" spans="1:12">
      <c r="A32" s="1" t="s">
        <v>16</v>
      </c>
      <c r="B32">
        <v>0.57566200000000001</v>
      </c>
      <c r="C32">
        <f t="shared" si="0"/>
        <v>1</v>
      </c>
      <c r="D32">
        <f t="shared" si="1"/>
        <v>0</v>
      </c>
      <c r="E32">
        <f t="shared" si="2"/>
        <v>0</v>
      </c>
      <c r="F32" t="str">
        <f t="shared" si="3"/>
        <v>ambiguous</v>
      </c>
    </row>
    <row r="33" spans="1:13">
      <c r="A33" s="1" t="s">
        <v>33</v>
      </c>
      <c r="B33">
        <v>1.0159899999999999</v>
      </c>
      <c r="C33">
        <f t="shared" si="0"/>
        <v>0</v>
      </c>
      <c r="D33">
        <f t="shared" si="1"/>
        <v>1</v>
      </c>
      <c r="E33">
        <f t="shared" si="2"/>
        <v>0</v>
      </c>
      <c r="F33" t="str">
        <f t="shared" si="3"/>
        <v>druggable</v>
      </c>
      <c r="G33" t="s">
        <v>67</v>
      </c>
      <c r="H33">
        <f t="shared" si="4"/>
        <v>1</v>
      </c>
      <c r="I33">
        <f t="shared" si="5"/>
        <v>1</v>
      </c>
      <c r="J33">
        <f t="shared" si="6"/>
        <v>0</v>
      </c>
      <c r="K33">
        <f t="shared" si="7"/>
        <v>0</v>
      </c>
      <c r="L33">
        <f t="shared" si="8"/>
        <v>0</v>
      </c>
    </row>
    <row r="34" spans="1:13">
      <c r="A34" s="1" t="s">
        <v>21</v>
      </c>
      <c r="B34">
        <v>0.65688500000000005</v>
      </c>
      <c r="C34">
        <f t="shared" si="0"/>
        <v>0</v>
      </c>
      <c r="D34">
        <f t="shared" si="1"/>
        <v>1</v>
      </c>
      <c r="E34">
        <f t="shared" si="2"/>
        <v>0</v>
      </c>
      <c r="F34" t="str">
        <f t="shared" si="3"/>
        <v>druggable</v>
      </c>
      <c r="G34" t="s">
        <v>67</v>
      </c>
      <c r="H34">
        <f t="shared" si="4"/>
        <v>1</v>
      </c>
      <c r="I34">
        <f t="shared" si="5"/>
        <v>1</v>
      </c>
      <c r="J34">
        <f t="shared" si="6"/>
        <v>0</v>
      </c>
      <c r="K34">
        <f t="shared" si="7"/>
        <v>0</v>
      </c>
      <c r="L34">
        <f t="shared" si="8"/>
        <v>0</v>
      </c>
    </row>
    <row r="35" spans="1:13">
      <c r="A35" s="1" t="s">
        <v>22</v>
      </c>
      <c r="B35">
        <v>0.65781900000000004</v>
      </c>
      <c r="C35">
        <f t="shared" si="0"/>
        <v>0</v>
      </c>
      <c r="D35">
        <f t="shared" si="1"/>
        <v>1</v>
      </c>
      <c r="E35">
        <f t="shared" si="2"/>
        <v>0</v>
      </c>
      <c r="F35" t="str">
        <f t="shared" si="3"/>
        <v>druggable</v>
      </c>
      <c r="G35" t="s">
        <v>67</v>
      </c>
      <c r="H35">
        <f t="shared" si="4"/>
        <v>1</v>
      </c>
      <c r="I35">
        <f t="shared" si="5"/>
        <v>1</v>
      </c>
      <c r="J35">
        <f t="shared" si="6"/>
        <v>0</v>
      </c>
      <c r="K35">
        <f t="shared" si="7"/>
        <v>0</v>
      </c>
      <c r="L35">
        <f t="shared" si="8"/>
        <v>0</v>
      </c>
    </row>
    <row r="36" spans="1:13">
      <c r="A36" s="1" t="s">
        <v>24</v>
      </c>
      <c r="B36">
        <v>0.738873</v>
      </c>
      <c r="C36">
        <f t="shared" si="0"/>
        <v>0</v>
      </c>
      <c r="D36">
        <f t="shared" si="1"/>
        <v>1</v>
      </c>
      <c r="E36">
        <f t="shared" si="2"/>
        <v>0</v>
      </c>
      <c r="F36" t="str">
        <f t="shared" si="3"/>
        <v>druggable</v>
      </c>
      <c r="G36" t="s">
        <v>67</v>
      </c>
      <c r="H36">
        <f t="shared" si="4"/>
        <v>1</v>
      </c>
      <c r="I36">
        <f t="shared" si="5"/>
        <v>1</v>
      </c>
      <c r="J36">
        <f t="shared" si="6"/>
        <v>0</v>
      </c>
      <c r="K36">
        <f t="shared" si="7"/>
        <v>0</v>
      </c>
      <c r="L36">
        <f t="shared" si="8"/>
        <v>0</v>
      </c>
    </row>
    <row r="37" spans="1:13">
      <c r="A37" s="1" t="s">
        <v>26</v>
      </c>
      <c r="B37">
        <v>0.76161500000000004</v>
      </c>
      <c r="C37">
        <f t="shared" si="0"/>
        <v>0</v>
      </c>
      <c r="D37">
        <f t="shared" si="1"/>
        <v>1</v>
      </c>
      <c r="E37">
        <f t="shared" si="2"/>
        <v>0</v>
      </c>
      <c r="F37" t="str">
        <f t="shared" si="3"/>
        <v>druggable</v>
      </c>
      <c r="G37" t="s">
        <v>67</v>
      </c>
      <c r="H37">
        <f t="shared" si="4"/>
        <v>1</v>
      </c>
      <c r="I37">
        <f t="shared" si="5"/>
        <v>1</v>
      </c>
      <c r="J37">
        <f t="shared" si="6"/>
        <v>0</v>
      </c>
      <c r="K37">
        <f t="shared" si="7"/>
        <v>0</v>
      </c>
      <c r="L37">
        <f t="shared" si="8"/>
        <v>0</v>
      </c>
    </row>
    <row r="38" spans="1:13">
      <c r="A38" s="1" t="s">
        <v>5</v>
      </c>
      <c r="B38">
        <v>0.30177700000000002</v>
      </c>
      <c r="C38">
        <f t="shared" si="0"/>
        <v>0</v>
      </c>
      <c r="D38">
        <f t="shared" si="1"/>
        <v>0</v>
      </c>
      <c r="E38">
        <f t="shared" si="2"/>
        <v>1</v>
      </c>
      <c r="F38" t="str">
        <f t="shared" si="3"/>
        <v>nondruggable</v>
      </c>
      <c r="G38" t="s">
        <v>66</v>
      </c>
      <c r="H38">
        <f t="shared" si="4"/>
        <v>1</v>
      </c>
      <c r="I38">
        <f t="shared" si="5"/>
        <v>0</v>
      </c>
      <c r="J38">
        <f t="shared" si="6"/>
        <v>0</v>
      </c>
      <c r="K38">
        <f t="shared" si="7"/>
        <v>1</v>
      </c>
      <c r="L38">
        <f t="shared" si="8"/>
        <v>0</v>
      </c>
    </row>
    <row r="39" spans="1:13">
      <c r="G39" t="s">
        <v>46</v>
      </c>
      <c r="H39">
        <f>SUM(H2:H38)</f>
        <v>30</v>
      </c>
      <c r="I39">
        <f t="shared" ref="I39:L39" si="9">SUM(I2:I38)</f>
        <v>18</v>
      </c>
      <c r="J39">
        <f t="shared" si="9"/>
        <v>3</v>
      </c>
      <c r="K39">
        <f t="shared" si="9"/>
        <v>12</v>
      </c>
      <c r="L39">
        <f t="shared" si="9"/>
        <v>2</v>
      </c>
    </row>
    <row r="40" spans="1:13">
      <c r="G40" t="s">
        <v>47</v>
      </c>
      <c r="H40">
        <f>COUNT(H2:H38)</f>
        <v>35</v>
      </c>
      <c r="I40">
        <f t="shared" ref="I40:L40" si="10">COUNT(I2:I38)</f>
        <v>35</v>
      </c>
      <c r="J40">
        <f t="shared" si="10"/>
        <v>35</v>
      </c>
      <c r="K40">
        <f t="shared" si="10"/>
        <v>35</v>
      </c>
      <c r="L40">
        <f t="shared" si="10"/>
        <v>35</v>
      </c>
    </row>
    <row r="41" spans="1:13">
      <c r="G41" t="s">
        <v>48</v>
      </c>
      <c r="H41">
        <f>100*(H39/H40)</f>
        <v>85.714285714285708</v>
      </c>
      <c r="I41">
        <f t="shared" ref="I41:L41" si="11">100*(I39/I40)</f>
        <v>51.428571428571423</v>
      </c>
      <c r="J41">
        <f t="shared" si="11"/>
        <v>8.5714285714285712</v>
      </c>
      <c r="K41">
        <f t="shared" si="11"/>
        <v>34.285714285714285</v>
      </c>
      <c r="L41">
        <f t="shared" si="11"/>
        <v>5.7142857142857144</v>
      </c>
    </row>
    <row r="42" spans="1:13">
      <c r="I42" s="7" t="s">
        <v>49</v>
      </c>
      <c r="J42" s="7" t="s">
        <v>50</v>
      </c>
      <c r="K42" s="7" t="s">
        <v>51</v>
      </c>
      <c r="L42" s="7" t="s">
        <v>52</v>
      </c>
      <c r="M42" s="7" t="s">
        <v>53</v>
      </c>
    </row>
    <row r="43" spans="1:13" ht="15.75" thickBot="1">
      <c r="H43" t="s">
        <v>54</v>
      </c>
      <c r="I43">
        <f>I39</f>
        <v>18</v>
      </c>
      <c r="J43">
        <f t="shared" ref="J43:L43" si="12">J39</f>
        <v>3</v>
      </c>
      <c r="K43">
        <f t="shared" si="12"/>
        <v>12</v>
      </c>
      <c r="L43">
        <f t="shared" si="12"/>
        <v>2</v>
      </c>
    </row>
    <row r="44" spans="1:13">
      <c r="G44" s="8" t="s">
        <v>55</v>
      </c>
      <c r="H44" s="9">
        <f>(I39+K39)/SUM(I39:L39)</f>
        <v>0.8571428571428571</v>
      </c>
    </row>
    <row r="45" spans="1:13">
      <c r="G45" s="10" t="s">
        <v>56</v>
      </c>
      <c r="H45" s="11"/>
    </row>
    <row r="46" spans="1:13">
      <c r="G46" s="12" t="s">
        <v>57</v>
      </c>
      <c r="H46" s="11">
        <f>I39/(I39+J39)</f>
        <v>0.8571428571428571</v>
      </c>
    </row>
    <row r="47" spans="1:13">
      <c r="G47" s="12" t="s">
        <v>58</v>
      </c>
      <c r="H47" s="11">
        <f>I39/(I39+L39)</f>
        <v>0.9</v>
      </c>
    </row>
    <row r="48" spans="1:13">
      <c r="G48" s="10" t="s">
        <v>59</v>
      </c>
      <c r="H48" s="11"/>
    </row>
    <row r="49" spans="7:8">
      <c r="G49" s="12" t="s">
        <v>57</v>
      </c>
      <c r="H49" s="11">
        <f>K39/(K39+L39)</f>
        <v>0.8571428571428571</v>
      </c>
    </row>
    <row r="50" spans="7:8" ht="15.75" thickBot="1">
      <c r="G50" s="13" t="s">
        <v>58</v>
      </c>
      <c r="H50" s="14">
        <f>K39/(K39+J39)</f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0.5cutoff</vt:lpstr>
      <vt:lpstr>WithAmbiguousZone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College of Life Sciences</cp:lastModifiedBy>
  <dcterms:created xsi:type="dcterms:W3CDTF">2011-11-22T17:01:02Z</dcterms:created>
  <dcterms:modified xsi:type="dcterms:W3CDTF">2011-11-22T17:45:04Z</dcterms:modified>
</cp:coreProperties>
</file>